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O:\ORMI\Podklady pro VZ\Zakázky ORMI\2025\Kanalizace Lada\"/>
    </mc:Choice>
  </mc:AlternateContent>
  <xr:revisionPtr revIDLastSave="0" documentId="8_{A0A9AA8E-1FCE-4A43-9752-BC91335D4FCA}" xr6:coauthVersionLast="47" xr6:coauthVersionMax="47" xr10:uidLastSave="{00000000-0000-0000-0000-000000000000}"/>
  <workbookProtection workbookAlgorithmName="SHA-512" workbookHashValue="jbDj0iroXGUq3T8AfRov59tgKp5DZTuwWXXXUW+0sdGHGY/uY/5/AkzZbCRonCRhVuLKNy1YIYWVNv17WLanGg==" workbookSaltValue="hRgUe/484H6DdrTapj/SbQ==" workbookSpinCount="100000" lockStructure="1"/>
  <bookViews>
    <workbookView xWindow="13305" yWindow="945" windowWidth="15645" windowHeight="13860" tabRatio="789" xr2:uid="{00000000-000D-0000-FFFF-FFFF00000000}"/>
  </bookViews>
  <sheets>
    <sheet name="Rekapitulace stavby" sheetId="1" r:id="rId1"/>
    <sheet name="2022_4.0 - SOUPIS VEDLEJŠ..." sheetId="2" r:id="rId2"/>
    <sheet name="2022_4.1 - IO 01 Stoka A" sheetId="3" r:id="rId3"/>
    <sheet name="2022_4.2 - IO 02 Stoka B" sheetId="4" r:id="rId4"/>
    <sheet name="2022_4.3 - IO 03.1 Stoka C" sheetId="5" r:id="rId5"/>
    <sheet name="2022_4.4 - IO 03.2 Stoka C1" sheetId="6" r:id="rId6"/>
    <sheet name="2022_4.5 - IO 03.3 Stoka C2" sheetId="7" r:id="rId7"/>
    <sheet name="2022_4.6 - IO 04  Stoka D" sheetId="8" r:id="rId8"/>
    <sheet name="2022_4.7 - IO 05.1  Stoka E" sheetId="9" r:id="rId9"/>
    <sheet name="2022_4.8 - IO 05.2  Stoka E1" sheetId="10" r:id="rId10"/>
    <sheet name="2022_4.9 - IO 06.1  Stoka F" sheetId="11" r:id="rId11"/>
    <sheet name="2022_4.10 - IO 06.2  Stok..." sheetId="12" r:id="rId12"/>
    <sheet name="2022_4.11 - IO 07.1  Tlak..." sheetId="13" r:id="rId13"/>
    <sheet name="2022_4.12 - IO 07.2  Tlak..." sheetId="14" r:id="rId14"/>
    <sheet name="2022_4.13 - IO 07.3 Tlako..." sheetId="15" r:id="rId15"/>
    <sheet name="2022_4.14 - IO 08 Výtlak" sheetId="16" r:id="rId16"/>
    <sheet name="2022_4.15 - IO 09 Kanaliz..." sheetId="17" r:id="rId17"/>
    <sheet name="2022_4.16 - SO 01 Čerpací..." sheetId="18" r:id="rId18"/>
    <sheet name="2022_4.17.1 - Strojní čás..." sheetId="19" r:id="rId19"/>
    <sheet name="2022_4.17.2.1. - Přípojka nn" sheetId="20" r:id="rId20"/>
    <sheet name="2022_4.17.2.2. - Dodávky ..." sheetId="21" r:id="rId21"/>
    <sheet name="2022_4.17.2.3. - Rozvaděč R1" sheetId="22" r:id="rId22"/>
    <sheet name="2022_4.18 - Rekonstrukce ..." sheetId="23" r:id="rId23"/>
  </sheets>
  <definedNames>
    <definedName name="_xlnm._FilterDatabase" localSheetId="1" hidden="1">'2022_4.0 - SOUPIS VEDLEJŠ...'!$C$124:$K$173</definedName>
    <definedName name="_xlnm._FilterDatabase" localSheetId="2" hidden="1">'2022_4.1 - IO 01 Stoka A'!$C$134:$K$534</definedName>
    <definedName name="_xlnm._FilterDatabase" localSheetId="11" hidden="1">'2022_4.10 - IO 06.2  Stok...'!$C$131:$K$462</definedName>
    <definedName name="_xlnm._FilterDatabase" localSheetId="12" hidden="1">'2022_4.11 - IO 07.1  Tlak...'!$C$131:$K$488</definedName>
    <definedName name="_xlnm._FilterDatabase" localSheetId="13" hidden="1">'2022_4.12 - IO 07.2  Tlak...'!$C$131:$K$502</definedName>
    <definedName name="_xlnm._FilterDatabase" localSheetId="14" hidden="1">'2022_4.13 - IO 07.3 Tlako...'!$C$131:$K$444</definedName>
    <definedName name="_xlnm._FilterDatabase" localSheetId="15" hidden="1">'2022_4.14 - IO 08 Výtlak'!$C$135:$K$584</definedName>
    <definedName name="_xlnm._FilterDatabase" localSheetId="16" hidden="1">'2022_4.15 - IO 09 Kanaliz...'!$C$126:$K$399</definedName>
    <definedName name="_xlnm._FilterDatabase" localSheetId="17" hidden="1">'2022_4.16 - SO 01 Čerpací...'!$C$127:$K$327</definedName>
    <definedName name="_xlnm._FilterDatabase" localSheetId="18" hidden="1">'2022_4.17.1 - Strojní čás...'!$C$126:$K$178</definedName>
    <definedName name="_xlnm._FilterDatabase" localSheetId="19" hidden="1">'2022_4.17.2.1. - Přípojka nn'!$C$127:$K$206</definedName>
    <definedName name="_xlnm._FilterDatabase" localSheetId="20" hidden="1">'2022_4.17.2.2. - Dodávky ...'!$C$126:$K$263</definedName>
    <definedName name="_xlnm._FilterDatabase" localSheetId="21" hidden="1">'2022_4.17.2.3. - Rozvaděč R1'!$C$124:$K$346</definedName>
    <definedName name="_xlnm._FilterDatabase" localSheetId="22" hidden="1">'2022_4.18 - Rekonstrukce ...'!$C$125:$K$478</definedName>
    <definedName name="_xlnm._FilterDatabase" localSheetId="3" hidden="1">'2022_4.2 - IO 02 Stoka B'!$C$134:$K$479</definedName>
    <definedName name="_xlnm._FilterDatabase" localSheetId="4" hidden="1">'2022_4.3 - IO 03.1 Stoka C'!$C$134:$K$446</definedName>
    <definedName name="_xlnm._FilterDatabase" localSheetId="5" hidden="1">'2022_4.4 - IO 03.2 Stoka C1'!$C$132:$K$375</definedName>
    <definedName name="_xlnm._FilterDatabase" localSheetId="6" hidden="1">'2022_4.5 - IO 03.3 Stoka C2'!$C$132:$K$376</definedName>
    <definedName name="_xlnm._FilterDatabase" localSheetId="7" hidden="1">'2022_4.6 - IO 04  Stoka D'!$C$134:$K$456</definedName>
    <definedName name="_xlnm._FilterDatabase" localSheetId="8" hidden="1">'2022_4.7 - IO 05.1  Stoka E'!$C$134:$K$480</definedName>
    <definedName name="_xlnm._FilterDatabase" localSheetId="9" hidden="1">'2022_4.8 - IO 05.2  Stoka E1'!$C$131:$K$381</definedName>
    <definedName name="_xlnm._FilterDatabase" localSheetId="10" hidden="1">'2022_4.9 - IO 06.1  Stoka F'!$C$132:$K$407</definedName>
    <definedName name="_xlnm.Print_Titles" localSheetId="1">'2022_4.0 - SOUPIS VEDLEJŠ...'!$124:$124</definedName>
    <definedName name="_xlnm.Print_Titles" localSheetId="2">'2022_4.1 - IO 01 Stoka A'!$134:$134</definedName>
    <definedName name="_xlnm.Print_Titles" localSheetId="11">'2022_4.10 - IO 06.2  Stok...'!$131:$131</definedName>
    <definedName name="_xlnm.Print_Titles" localSheetId="12">'2022_4.11 - IO 07.1  Tlak...'!$131:$131</definedName>
    <definedName name="_xlnm.Print_Titles" localSheetId="13">'2022_4.12 - IO 07.2  Tlak...'!$131:$131</definedName>
    <definedName name="_xlnm.Print_Titles" localSheetId="14">'2022_4.13 - IO 07.3 Tlako...'!$131:$131</definedName>
    <definedName name="_xlnm.Print_Titles" localSheetId="15">'2022_4.14 - IO 08 Výtlak'!$135:$135</definedName>
    <definedName name="_xlnm.Print_Titles" localSheetId="16">'2022_4.15 - IO 09 Kanaliz...'!$126:$126</definedName>
    <definedName name="_xlnm.Print_Titles" localSheetId="17">'2022_4.16 - SO 01 Čerpací...'!$127:$127</definedName>
    <definedName name="_xlnm.Print_Titles" localSheetId="18">'2022_4.17.1 - Strojní čás...'!$126:$126</definedName>
    <definedName name="_xlnm.Print_Titles" localSheetId="19">'2022_4.17.2.1. - Přípojka nn'!$127:$127</definedName>
    <definedName name="_xlnm.Print_Titles" localSheetId="20">'2022_4.17.2.2. - Dodávky ...'!$126:$126</definedName>
    <definedName name="_xlnm.Print_Titles" localSheetId="21">'2022_4.17.2.3. - Rozvaděč R1'!$124:$124</definedName>
    <definedName name="_xlnm.Print_Titles" localSheetId="22">'2022_4.18 - Rekonstrukce ...'!$125:$125</definedName>
    <definedName name="_xlnm.Print_Titles" localSheetId="3">'2022_4.2 - IO 02 Stoka B'!$134:$134</definedName>
    <definedName name="_xlnm.Print_Titles" localSheetId="4">'2022_4.3 - IO 03.1 Stoka C'!$134:$134</definedName>
    <definedName name="_xlnm.Print_Titles" localSheetId="5">'2022_4.4 - IO 03.2 Stoka C1'!$132:$132</definedName>
    <definedName name="_xlnm.Print_Titles" localSheetId="6">'2022_4.5 - IO 03.3 Stoka C2'!$132:$132</definedName>
    <definedName name="_xlnm.Print_Titles" localSheetId="7">'2022_4.6 - IO 04  Stoka D'!$134:$134</definedName>
    <definedName name="_xlnm.Print_Titles" localSheetId="8">'2022_4.7 - IO 05.1  Stoka E'!$134:$134</definedName>
    <definedName name="_xlnm.Print_Titles" localSheetId="9">'2022_4.8 - IO 05.2  Stoka E1'!$131:$131</definedName>
    <definedName name="_xlnm.Print_Titles" localSheetId="10">'2022_4.9 - IO 06.1  Stoka F'!$132:$132</definedName>
    <definedName name="_xlnm.Print_Titles" localSheetId="0">'Rekapitulace stavby'!$92:$92</definedName>
    <definedName name="_xlnm.Print_Area" localSheetId="1">'2022_4.0 - SOUPIS VEDLEJŠ...'!$C$4:$J$75,'2022_4.0 - SOUPIS VEDLEJŠ...'!$C$81:$J$104,'2022_4.0 - SOUPIS VEDLEJŠ...'!$C$110:$J$173</definedName>
    <definedName name="_xlnm.Print_Area" localSheetId="2">'2022_4.1 - IO 01 Stoka A'!$C$4:$J$75,'2022_4.1 - IO 01 Stoka A'!$C$81:$J$114,'2022_4.1 - IO 01 Stoka A'!$C$120:$J$534</definedName>
    <definedName name="_xlnm.Print_Area" localSheetId="11">'2022_4.10 - IO 06.2  Stok...'!$C$4:$J$75,'2022_4.10 - IO 06.2  Stok...'!$C$81:$J$111,'2022_4.10 - IO 06.2  Stok...'!$C$117:$J$462</definedName>
    <definedName name="_xlnm.Print_Area" localSheetId="12">'2022_4.11 - IO 07.1  Tlak...'!$C$4:$J$75,'2022_4.11 - IO 07.1  Tlak...'!$C$81:$J$111,'2022_4.11 - IO 07.1  Tlak...'!$C$117:$J$488</definedName>
    <definedName name="_xlnm.Print_Area" localSheetId="13">'2022_4.12 - IO 07.2  Tlak...'!$C$4:$J$75,'2022_4.12 - IO 07.2  Tlak...'!$C$81:$J$111,'2022_4.12 - IO 07.2  Tlak...'!$C$117:$J$502</definedName>
    <definedName name="_xlnm.Print_Area" localSheetId="14">'2022_4.13 - IO 07.3 Tlako...'!$C$4:$J$75,'2022_4.13 - IO 07.3 Tlako...'!$C$81:$J$111,'2022_4.13 - IO 07.3 Tlako...'!$C$117:$J$444</definedName>
    <definedName name="_xlnm.Print_Area" localSheetId="15">'2022_4.14 - IO 08 Výtlak'!$C$4:$J$75,'2022_4.14 - IO 08 Výtlak'!$C$81:$J$115,'2022_4.14 - IO 08 Výtlak'!$C$121:$J$584</definedName>
    <definedName name="_xlnm.Print_Area" localSheetId="16">'2022_4.15 - IO 09 Kanaliz...'!$C$4:$J$75,'2022_4.15 - IO 09 Kanaliz...'!$C$81:$J$106,'2022_4.15 - IO 09 Kanaliz...'!$C$112:$J$399</definedName>
    <definedName name="_xlnm.Print_Area" localSheetId="17">'2022_4.16 - SO 01 Čerpací...'!$C$4:$J$75,'2022_4.16 - SO 01 Čerpací...'!$C$81:$J$107,'2022_4.16 - SO 01 Čerpací...'!$C$113:$J$327</definedName>
    <definedName name="_xlnm.Print_Area" localSheetId="18">'2022_4.17.1 - Strojní čás...'!$C$4:$J$75,'2022_4.17.1 - Strojní čás...'!$C$81:$J$104,'2022_4.17.1 - Strojní čás...'!$C$110:$J$178</definedName>
    <definedName name="_xlnm.Print_Area" localSheetId="19">'2022_4.17.2.1. - Přípojka nn'!$C$4:$J$75,'2022_4.17.2.1. - Přípojka nn'!$C$81:$J$105,'2022_4.17.2.1. - Přípojka nn'!$C$111:$J$206</definedName>
    <definedName name="_xlnm.Print_Area" localSheetId="20">'2022_4.17.2.2. - Dodávky ...'!$C$4:$J$75,'2022_4.17.2.2. - Dodávky ...'!$C$81:$J$104,'2022_4.17.2.2. - Dodávky ...'!$C$110:$J$263</definedName>
    <definedName name="_xlnm.Print_Area" localSheetId="21">'2022_4.17.2.3. - Rozvaděč R1'!$C$4:$J$75,'2022_4.17.2.3. - Rozvaděč R1'!$C$81:$J$102,'2022_4.17.2.3. - Rozvaděč R1'!$C$108:$J$346</definedName>
    <definedName name="_xlnm.Print_Area" localSheetId="22">'2022_4.18 - Rekonstrukce ...'!$C$4:$J$75,'2022_4.18 - Rekonstrukce ...'!$C$81:$J$105,'2022_4.18 - Rekonstrukce ...'!$C$111:$J$478</definedName>
    <definedName name="_xlnm.Print_Area" localSheetId="3">'2022_4.2 - IO 02 Stoka B'!$C$4:$J$75,'2022_4.2 - IO 02 Stoka B'!$C$81:$J$114,'2022_4.2 - IO 02 Stoka B'!$C$120:$J$479</definedName>
    <definedName name="_xlnm.Print_Area" localSheetId="4">'2022_4.3 - IO 03.1 Stoka C'!$C$4:$J$75,'2022_4.3 - IO 03.1 Stoka C'!$C$81:$J$114,'2022_4.3 - IO 03.1 Stoka C'!$C$120:$J$446</definedName>
    <definedName name="_xlnm.Print_Area" localSheetId="5">'2022_4.4 - IO 03.2 Stoka C1'!$C$4:$J$75,'2022_4.4 - IO 03.2 Stoka C1'!$C$81:$J$112,'2022_4.4 - IO 03.2 Stoka C1'!$C$118:$J$375</definedName>
    <definedName name="_xlnm.Print_Area" localSheetId="6">'2022_4.5 - IO 03.3 Stoka C2'!$C$4:$J$75,'2022_4.5 - IO 03.3 Stoka C2'!$C$81:$J$112,'2022_4.5 - IO 03.3 Stoka C2'!$C$118:$J$376</definedName>
    <definedName name="_xlnm.Print_Area" localSheetId="7">'2022_4.6 - IO 04  Stoka D'!$C$4:$J$75,'2022_4.6 - IO 04  Stoka D'!$C$81:$J$114,'2022_4.6 - IO 04  Stoka D'!$C$120:$J$456</definedName>
    <definedName name="_xlnm.Print_Area" localSheetId="8">'2022_4.7 - IO 05.1  Stoka E'!$C$4:$J$75,'2022_4.7 - IO 05.1  Stoka E'!$C$81:$J$114,'2022_4.7 - IO 05.1  Stoka E'!$C$120:$J$480</definedName>
    <definedName name="_xlnm.Print_Area" localSheetId="9">'2022_4.8 - IO 05.2  Stoka E1'!$C$4:$J$75,'2022_4.8 - IO 05.2  Stoka E1'!$C$81:$J$111,'2022_4.8 - IO 05.2  Stoka E1'!$C$117:$J$381</definedName>
    <definedName name="_xlnm.Print_Area" localSheetId="10">'2022_4.9 - IO 06.1  Stoka F'!$C$4:$J$75,'2022_4.9 - IO 06.1  Stoka F'!$C$81:$J$112,'2022_4.9 - IO 06.1  Stoka F'!$C$118:$J$407</definedName>
    <definedName name="_xlnm.Print_Area" localSheetId="0">'Rekapitulace stavby'!$D$4:$AO$76,'Rekapitulace stavby'!$C$82:$AQ$120</definedName>
  </definedNames>
  <calcPr calcId="191029"/>
</workbook>
</file>

<file path=xl/calcChain.xml><?xml version="1.0" encoding="utf-8"?>
<calcChain xmlns="http://schemas.openxmlformats.org/spreadsheetml/2006/main">
  <c r="J39" i="23" l="1"/>
  <c r="J38" i="23"/>
  <c r="AY119" i="1" s="1"/>
  <c r="J37" i="23"/>
  <c r="AX119" i="1" s="1"/>
  <c r="BI476" i="23"/>
  <c r="BH476" i="23"/>
  <c r="BG476" i="23"/>
  <c r="BF476" i="23"/>
  <c r="T476" i="23"/>
  <c r="R476" i="23"/>
  <c r="P476" i="23"/>
  <c r="BI473" i="23"/>
  <c r="BH473" i="23"/>
  <c r="BG473" i="23"/>
  <c r="BF473" i="23"/>
  <c r="T473" i="23"/>
  <c r="R473" i="23"/>
  <c r="P473" i="23"/>
  <c r="BI469" i="23"/>
  <c r="BH469" i="23"/>
  <c r="BG469" i="23"/>
  <c r="BF469" i="23"/>
  <c r="T469" i="23"/>
  <c r="R469" i="23"/>
  <c r="P469" i="23"/>
  <c r="BI464" i="23"/>
  <c r="BH464" i="23"/>
  <c r="BG464" i="23"/>
  <c r="BF464" i="23"/>
  <c r="T464" i="23"/>
  <c r="R464" i="23"/>
  <c r="P464" i="23"/>
  <c r="BI459" i="23"/>
  <c r="BH459" i="23"/>
  <c r="BG459" i="23"/>
  <c r="BF459" i="23"/>
  <c r="T459" i="23"/>
  <c r="R459" i="23"/>
  <c r="P459" i="23"/>
  <c r="BI455" i="23"/>
  <c r="BH455" i="23"/>
  <c r="BG455" i="23"/>
  <c r="BF455" i="23"/>
  <c r="T455" i="23"/>
  <c r="R455" i="23"/>
  <c r="P455" i="23"/>
  <c r="BI450" i="23"/>
  <c r="BH450" i="23"/>
  <c r="BG450" i="23"/>
  <c r="BF450" i="23"/>
  <c r="T450" i="23"/>
  <c r="R450" i="23"/>
  <c r="P450" i="23"/>
  <c r="BI446" i="23"/>
  <c r="BH446" i="23"/>
  <c r="BG446" i="23"/>
  <c r="BF446" i="23"/>
  <c r="T446" i="23"/>
  <c r="R446" i="23"/>
  <c r="P446" i="23"/>
  <c r="BI444" i="23"/>
  <c r="BH444" i="23"/>
  <c r="BG444" i="23"/>
  <c r="BF444" i="23"/>
  <c r="T444" i="23"/>
  <c r="R444" i="23"/>
  <c r="P444" i="23"/>
  <c r="BI442" i="23"/>
  <c r="BH442" i="23"/>
  <c r="BG442" i="23"/>
  <c r="BF442" i="23"/>
  <c r="T442" i="23"/>
  <c r="R442" i="23"/>
  <c r="P442" i="23"/>
  <c r="BI440" i="23"/>
  <c r="BH440" i="23"/>
  <c r="BG440" i="23"/>
  <c r="BF440" i="23"/>
  <c r="T440" i="23"/>
  <c r="R440" i="23"/>
  <c r="P440" i="23"/>
  <c r="BI438" i="23"/>
  <c r="BH438" i="23"/>
  <c r="BG438" i="23"/>
  <c r="BF438" i="23"/>
  <c r="T438" i="23"/>
  <c r="R438" i="23"/>
  <c r="P438" i="23"/>
  <c r="BI436" i="23"/>
  <c r="BH436" i="23"/>
  <c r="BG436" i="23"/>
  <c r="BF436" i="23"/>
  <c r="T436" i="23"/>
  <c r="R436" i="23"/>
  <c r="P436" i="23"/>
  <c r="BI434" i="23"/>
  <c r="BH434" i="23"/>
  <c r="BG434" i="23"/>
  <c r="BF434" i="23"/>
  <c r="T434" i="23"/>
  <c r="R434" i="23"/>
  <c r="P434" i="23"/>
  <c r="BI432" i="23"/>
  <c r="BH432" i="23"/>
  <c r="BG432" i="23"/>
  <c r="BF432" i="23"/>
  <c r="T432" i="23"/>
  <c r="R432" i="23"/>
  <c r="P432" i="23"/>
  <c r="BI430" i="23"/>
  <c r="BH430" i="23"/>
  <c r="BG430" i="23"/>
  <c r="BF430" i="23"/>
  <c r="T430" i="23"/>
  <c r="R430" i="23"/>
  <c r="P430" i="23"/>
  <c r="BI428" i="23"/>
  <c r="BH428" i="23"/>
  <c r="BG428" i="23"/>
  <c r="BF428" i="23"/>
  <c r="T428" i="23"/>
  <c r="R428" i="23"/>
  <c r="P428" i="23"/>
  <c r="BI426" i="23"/>
  <c r="BH426" i="23"/>
  <c r="BG426" i="23"/>
  <c r="BF426" i="23"/>
  <c r="T426" i="23"/>
  <c r="R426" i="23"/>
  <c r="P426" i="23"/>
  <c r="BI424" i="23"/>
  <c r="BH424" i="23"/>
  <c r="BG424" i="23"/>
  <c r="BF424" i="23"/>
  <c r="T424" i="23"/>
  <c r="R424" i="23"/>
  <c r="P424" i="23"/>
  <c r="BI422" i="23"/>
  <c r="BH422" i="23"/>
  <c r="BG422" i="23"/>
  <c r="BF422" i="23"/>
  <c r="T422" i="23"/>
  <c r="R422" i="23"/>
  <c r="P422" i="23"/>
  <c r="BI419" i="23"/>
  <c r="BH419" i="23"/>
  <c r="BG419" i="23"/>
  <c r="BF419" i="23"/>
  <c r="T419" i="23"/>
  <c r="R419" i="23"/>
  <c r="P419" i="23"/>
  <c r="BI417" i="23"/>
  <c r="BH417" i="23"/>
  <c r="BG417" i="23"/>
  <c r="BF417" i="23"/>
  <c r="T417" i="23"/>
  <c r="R417" i="23"/>
  <c r="P417" i="23"/>
  <c r="BI415" i="23"/>
  <c r="BH415" i="23"/>
  <c r="BG415" i="23"/>
  <c r="BF415" i="23"/>
  <c r="T415" i="23"/>
  <c r="R415" i="23"/>
  <c r="P415" i="23"/>
  <c r="BI413" i="23"/>
  <c r="BH413" i="23"/>
  <c r="BG413" i="23"/>
  <c r="BF413" i="23"/>
  <c r="T413" i="23"/>
  <c r="R413" i="23"/>
  <c r="P413" i="23"/>
  <c r="BI410" i="23"/>
  <c r="BH410" i="23"/>
  <c r="BG410" i="23"/>
  <c r="BF410" i="23"/>
  <c r="T410" i="23"/>
  <c r="R410" i="23"/>
  <c r="P410" i="23"/>
  <c r="BI408" i="23"/>
  <c r="BH408" i="23"/>
  <c r="BG408" i="23"/>
  <c r="BF408" i="23"/>
  <c r="T408" i="23"/>
  <c r="R408" i="23"/>
  <c r="P408" i="23"/>
  <c r="BI405" i="23"/>
  <c r="BH405" i="23"/>
  <c r="BG405" i="23"/>
  <c r="BF405" i="23"/>
  <c r="T405" i="23"/>
  <c r="R405" i="23"/>
  <c r="P405" i="23"/>
  <c r="BI402" i="23"/>
  <c r="BH402" i="23"/>
  <c r="BG402" i="23"/>
  <c r="BF402" i="23"/>
  <c r="T402" i="23"/>
  <c r="R402" i="23"/>
  <c r="P402" i="23"/>
  <c r="BI399" i="23"/>
  <c r="BH399" i="23"/>
  <c r="BG399" i="23"/>
  <c r="BF399" i="23"/>
  <c r="T399" i="23"/>
  <c r="R399" i="23"/>
  <c r="P399" i="23"/>
  <c r="BI396" i="23"/>
  <c r="BH396" i="23"/>
  <c r="BG396" i="23"/>
  <c r="BF396" i="23"/>
  <c r="T396" i="23"/>
  <c r="R396" i="23"/>
  <c r="P396" i="23"/>
  <c r="BI394" i="23"/>
  <c r="BH394" i="23"/>
  <c r="BG394" i="23"/>
  <c r="BF394" i="23"/>
  <c r="T394" i="23"/>
  <c r="R394" i="23"/>
  <c r="P394" i="23"/>
  <c r="BI391" i="23"/>
  <c r="BH391" i="23"/>
  <c r="BG391" i="23"/>
  <c r="BF391" i="23"/>
  <c r="T391" i="23"/>
  <c r="R391" i="23"/>
  <c r="P391" i="23"/>
  <c r="BI388" i="23"/>
  <c r="BH388" i="23"/>
  <c r="BG388" i="23"/>
  <c r="BF388" i="23"/>
  <c r="T388" i="23"/>
  <c r="R388" i="23"/>
  <c r="P388" i="23"/>
  <c r="BI386" i="23"/>
  <c r="BH386" i="23"/>
  <c r="BG386" i="23"/>
  <c r="BF386" i="23"/>
  <c r="T386" i="23"/>
  <c r="R386" i="23"/>
  <c r="P386" i="23"/>
  <c r="BI383" i="23"/>
  <c r="BH383" i="23"/>
  <c r="BG383" i="23"/>
  <c r="BF383" i="23"/>
  <c r="T383" i="23"/>
  <c r="R383" i="23"/>
  <c r="P383" i="23"/>
  <c r="BI381" i="23"/>
  <c r="BH381" i="23"/>
  <c r="BG381" i="23"/>
  <c r="BF381" i="23"/>
  <c r="T381" i="23"/>
  <c r="R381" i="23"/>
  <c r="P381" i="23"/>
  <c r="BI378" i="23"/>
  <c r="BH378" i="23"/>
  <c r="BG378" i="23"/>
  <c r="BF378" i="23"/>
  <c r="T378" i="23"/>
  <c r="R378" i="23"/>
  <c r="P378" i="23"/>
  <c r="BI376" i="23"/>
  <c r="BH376" i="23"/>
  <c r="BG376" i="23"/>
  <c r="BF376" i="23"/>
  <c r="T376" i="23"/>
  <c r="R376" i="23"/>
  <c r="P376" i="23"/>
  <c r="BI374" i="23"/>
  <c r="BH374" i="23"/>
  <c r="BG374" i="23"/>
  <c r="BF374" i="23"/>
  <c r="T374" i="23"/>
  <c r="R374" i="23"/>
  <c r="P374" i="23"/>
  <c r="BI371" i="23"/>
  <c r="BH371" i="23"/>
  <c r="BG371" i="23"/>
  <c r="BF371" i="23"/>
  <c r="T371" i="23"/>
  <c r="R371" i="23"/>
  <c r="P371" i="23"/>
  <c r="BI369" i="23"/>
  <c r="BH369" i="23"/>
  <c r="BG369" i="23"/>
  <c r="BF369" i="23"/>
  <c r="T369" i="23"/>
  <c r="R369" i="23"/>
  <c r="P369" i="23"/>
  <c r="BI367" i="23"/>
  <c r="BH367" i="23"/>
  <c r="BG367" i="23"/>
  <c r="BF367" i="23"/>
  <c r="T367" i="23"/>
  <c r="R367" i="23"/>
  <c r="P367" i="23"/>
  <c r="BI365" i="23"/>
  <c r="BH365" i="23"/>
  <c r="BG365" i="23"/>
  <c r="BF365" i="23"/>
  <c r="T365" i="23"/>
  <c r="R365" i="23"/>
  <c r="P365" i="23"/>
  <c r="BI363" i="23"/>
  <c r="BH363" i="23"/>
  <c r="BG363" i="23"/>
  <c r="BF363" i="23"/>
  <c r="T363" i="23"/>
  <c r="R363" i="23"/>
  <c r="P363" i="23"/>
  <c r="BI361" i="23"/>
  <c r="BH361" i="23"/>
  <c r="BG361" i="23"/>
  <c r="BF361" i="23"/>
  <c r="T361" i="23"/>
  <c r="R361" i="23"/>
  <c r="P361" i="23"/>
  <c r="BI358" i="23"/>
  <c r="BH358" i="23"/>
  <c r="BG358" i="23"/>
  <c r="BF358" i="23"/>
  <c r="T358" i="23"/>
  <c r="R358" i="23"/>
  <c r="P358" i="23"/>
  <c r="BI355" i="23"/>
  <c r="BH355" i="23"/>
  <c r="BG355" i="23"/>
  <c r="BF355" i="23"/>
  <c r="T355" i="23"/>
  <c r="R355" i="23"/>
  <c r="P355" i="23"/>
  <c r="BI352" i="23"/>
  <c r="BH352" i="23"/>
  <c r="BG352" i="23"/>
  <c r="BF352" i="23"/>
  <c r="T352" i="23"/>
  <c r="R352" i="23"/>
  <c r="P352" i="23"/>
  <c r="BI350" i="23"/>
  <c r="BH350" i="23"/>
  <c r="BG350" i="23"/>
  <c r="BF350" i="23"/>
  <c r="T350" i="23"/>
  <c r="R350" i="23"/>
  <c r="P350" i="23"/>
  <c r="BI348" i="23"/>
  <c r="BH348" i="23"/>
  <c r="BG348" i="23"/>
  <c r="BF348" i="23"/>
  <c r="T348" i="23"/>
  <c r="R348" i="23"/>
  <c r="P348" i="23"/>
  <c r="BI346" i="23"/>
  <c r="BH346" i="23"/>
  <c r="BG346" i="23"/>
  <c r="BF346" i="23"/>
  <c r="T346" i="23"/>
  <c r="R346" i="23"/>
  <c r="P346" i="23"/>
  <c r="BI343" i="23"/>
  <c r="BH343" i="23"/>
  <c r="BG343" i="23"/>
  <c r="BF343" i="23"/>
  <c r="T343" i="23"/>
  <c r="R343" i="23"/>
  <c r="P343" i="23"/>
  <c r="BI340" i="23"/>
  <c r="BH340" i="23"/>
  <c r="BG340" i="23"/>
  <c r="BF340" i="23"/>
  <c r="T340" i="23"/>
  <c r="R340" i="23"/>
  <c r="P340" i="23"/>
  <c r="BI337" i="23"/>
  <c r="BH337" i="23"/>
  <c r="BG337" i="23"/>
  <c r="BF337" i="23"/>
  <c r="T337" i="23"/>
  <c r="R337" i="23"/>
  <c r="P337" i="23"/>
  <c r="BI335" i="23"/>
  <c r="BH335" i="23"/>
  <c r="BG335" i="23"/>
  <c r="BF335" i="23"/>
  <c r="T335" i="23"/>
  <c r="R335" i="23"/>
  <c r="P335" i="23"/>
  <c r="BI333" i="23"/>
  <c r="BH333" i="23"/>
  <c r="BG333" i="23"/>
  <c r="BF333" i="23"/>
  <c r="T333" i="23"/>
  <c r="R333" i="23"/>
  <c r="P333" i="23"/>
  <c r="BI330" i="23"/>
  <c r="BH330" i="23"/>
  <c r="BG330" i="23"/>
  <c r="BF330" i="23"/>
  <c r="T330" i="23"/>
  <c r="R330" i="23"/>
  <c r="P330" i="23"/>
  <c r="BI328" i="23"/>
  <c r="BH328" i="23"/>
  <c r="BG328" i="23"/>
  <c r="BF328" i="23"/>
  <c r="T328" i="23"/>
  <c r="R328" i="23"/>
  <c r="P328" i="23"/>
  <c r="BI325" i="23"/>
  <c r="BH325" i="23"/>
  <c r="BG325" i="23"/>
  <c r="BF325" i="23"/>
  <c r="T325" i="23"/>
  <c r="R325" i="23"/>
  <c r="P325" i="23"/>
  <c r="BI322" i="23"/>
  <c r="BH322" i="23"/>
  <c r="BG322" i="23"/>
  <c r="BF322" i="23"/>
  <c r="T322" i="23"/>
  <c r="R322" i="23"/>
  <c r="P322" i="23"/>
  <c r="BI320" i="23"/>
  <c r="BH320" i="23"/>
  <c r="BG320" i="23"/>
  <c r="BF320" i="23"/>
  <c r="T320" i="23"/>
  <c r="R320" i="23"/>
  <c r="P320" i="23"/>
  <c r="BI317" i="23"/>
  <c r="BH317" i="23"/>
  <c r="BG317" i="23"/>
  <c r="BF317" i="23"/>
  <c r="T317" i="23"/>
  <c r="R317" i="23"/>
  <c r="P317" i="23"/>
  <c r="BI315" i="23"/>
  <c r="BH315" i="23"/>
  <c r="BG315" i="23"/>
  <c r="BF315" i="23"/>
  <c r="T315" i="23"/>
  <c r="R315" i="23"/>
  <c r="P315" i="23"/>
  <c r="BI312" i="23"/>
  <c r="BH312" i="23"/>
  <c r="BG312" i="23"/>
  <c r="BF312" i="23"/>
  <c r="T312" i="23"/>
  <c r="R312" i="23"/>
  <c r="P312" i="23"/>
  <c r="BI310" i="23"/>
  <c r="BH310" i="23"/>
  <c r="BG310" i="23"/>
  <c r="BF310" i="23"/>
  <c r="T310" i="23"/>
  <c r="R310" i="23"/>
  <c r="P310" i="23"/>
  <c r="BI307" i="23"/>
  <c r="BH307" i="23"/>
  <c r="BG307" i="23"/>
  <c r="BF307" i="23"/>
  <c r="T307" i="23"/>
  <c r="R307" i="23"/>
  <c r="P307" i="23"/>
  <c r="BI305" i="23"/>
  <c r="BH305" i="23"/>
  <c r="BG305" i="23"/>
  <c r="BF305" i="23"/>
  <c r="T305" i="23"/>
  <c r="R305" i="23"/>
  <c r="P305" i="23"/>
  <c r="BI303" i="23"/>
  <c r="BH303" i="23"/>
  <c r="BG303" i="23"/>
  <c r="BF303" i="23"/>
  <c r="T303" i="23"/>
  <c r="R303" i="23"/>
  <c r="P303" i="23"/>
  <c r="BI300" i="23"/>
  <c r="BH300" i="23"/>
  <c r="BG300" i="23"/>
  <c r="BF300" i="23"/>
  <c r="T300" i="23"/>
  <c r="R300" i="23"/>
  <c r="P300" i="23"/>
  <c r="BI297" i="23"/>
  <c r="BH297" i="23"/>
  <c r="BG297" i="23"/>
  <c r="BF297" i="23"/>
  <c r="T297" i="23"/>
  <c r="R297" i="23"/>
  <c r="P297" i="23"/>
  <c r="BI295" i="23"/>
  <c r="BH295" i="23"/>
  <c r="BG295" i="23"/>
  <c r="BF295" i="23"/>
  <c r="T295" i="23"/>
  <c r="R295" i="23"/>
  <c r="P295" i="23"/>
  <c r="BI292" i="23"/>
  <c r="BH292" i="23"/>
  <c r="BG292" i="23"/>
  <c r="BF292" i="23"/>
  <c r="T292" i="23"/>
  <c r="R292" i="23"/>
  <c r="P292" i="23"/>
  <c r="BI289" i="23"/>
  <c r="BH289" i="23"/>
  <c r="BG289" i="23"/>
  <c r="BF289" i="23"/>
  <c r="T289" i="23"/>
  <c r="R289" i="23"/>
  <c r="P289" i="23"/>
  <c r="BI286" i="23"/>
  <c r="BH286" i="23"/>
  <c r="BG286" i="23"/>
  <c r="BF286" i="23"/>
  <c r="T286" i="23"/>
  <c r="R286" i="23"/>
  <c r="P286" i="23"/>
  <c r="BI283" i="23"/>
  <c r="BH283" i="23"/>
  <c r="BG283" i="23"/>
  <c r="BF283" i="23"/>
  <c r="T283" i="23"/>
  <c r="R283" i="23"/>
  <c r="P283" i="23"/>
  <c r="BI281" i="23"/>
  <c r="BH281" i="23"/>
  <c r="BG281" i="23"/>
  <c r="BF281" i="23"/>
  <c r="T281" i="23"/>
  <c r="R281" i="23"/>
  <c r="P281" i="23"/>
  <c r="BI279" i="23"/>
  <c r="BH279" i="23"/>
  <c r="BG279" i="23"/>
  <c r="BF279" i="23"/>
  <c r="T279" i="23"/>
  <c r="R279" i="23"/>
  <c r="P279" i="23"/>
  <c r="BI277" i="23"/>
  <c r="BH277" i="23"/>
  <c r="BG277" i="23"/>
  <c r="BF277" i="23"/>
  <c r="T277" i="23"/>
  <c r="R277" i="23"/>
  <c r="P277" i="23"/>
  <c r="BI274" i="23"/>
  <c r="BH274" i="23"/>
  <c r="BG274" i="23"/>
  <c r="BF274" i="23"/>
  <c r="T274" i="23"/>
  <c r="R274" i="23"/>
  <c r="P274" i="23"/>
  <c r="BI272" i="23"/>
  <c r="BH272" i="23"/>
  <c r="BG272" i="23"/>
  <c r="BF272" i="23"/>
  <c r="T272" i="23"/>
  <c r="R272" i="23"/>
  <c r="P272" i="23"/>
  <c r="BI269" i="23"/>
  <c r="BH269" i="23"/>
  <c r="BG269" i="23"/>
  <c r="BF269" i="23"/>
  <c r="T269" i="23"/>
  <c r="R269" i="23"/>
  <c r="P269" i="23"/>
  <c r="BI267" i="23"/>
  <c r="BH267" i="23"/>
  <c r="BG267" i="23"/>
  <c r="BF267" i="23"/>
  <c r="T267" i="23"/>
  <c r="R267" i="23"/>
  <c r="P267" i="23"/>
  <c r="BI265" i="23"/>
  <c r="BH265" i="23"/>
  <c r="BG265" i="23"/>
  <c r="BF265" i="23"/>
  <c r="T265" i="23"/>
  <c r="R265" i="23"/>
  <c r="P265" i="23"/>
  <c r="BI263" i="23"/>
  <c r="BH263" i="23"/>
  <c r="BG263" i="23"/>
  <c r="BF263" i="23"/>
  <c r="T263" i="23"/>
  <c r="R263" i="23"/>
  <c r="P263" i="23"/>
  <c r="BI261" i="23"/>
  <c r="BH261" i="23"/>
  <c r="BG261" i="23"/>
  <c r="BF261" i="23"/>
  <c r="T261" i="23"/>
  <c r="R261" i="23"/>
  <c r="P261" i="23"/>
  <c r="BI258" i="23"/>
  <c r="BH258" i="23"/>
  <c r="BG258" i="23"/>
  <c r="BF258" i="23"/>
  <c r="T258" i="23"/>
  <c r="R258" i="23"/>
  <c r="P258" i="23"/>
  <c r="BI254" i="23"/>
  <c r="BH254" i="23"/>
  <c r="BG254" i="23"/>
  <c r="BF254" i="23"/>
  <c r="T254" i="23"/>
  <c r="R254" i="23"/>
  <c r="P254" i="23"/>
  <c r="BI251" i="23"/>
  <c r="BH251" i="23"/>
  <c r="BG251" i="23"/>
  <c r="BF251" i="23"/>
  <c r="T251" i="23"/>
  <c r="R251" i="23"/>
  <c r="P251" i="23"/>
  <c r="BI247" i="23"/>
  <c r="BH247" i="23"/>
  <c r="BG247" i="23"/>
  <c r="BF247" i="23"/>
  <c r="T247" i="23"/>
  <c r="R247" i="23"/>
  <c r="P247" i="23"/>
  <c r="BI244" i="23"/>
  <c r="BH244" i="23"/>
  <c r="BG244" i="23"/>
  <c r="BF244" i="23"/>
  <c r="T244" i="23"/>
  <c r="R244" i="23"/>
  <c r="P244" i="23"/>
  <c r="BI241" i="23"/>
  <c r="BH241" i="23"/>
  <c r="BG241" i="23"/>
  <c r="BF241" i="23"/>
  <c r="T241" i="23"/>
  <c r="R241" i="23"/>
  <c r="P241" i="23"/>
  <c r="BI238" i="23"/>
  <c r="BH238" i="23"/>
  <c r="BG238" i="23"/>
  <c r="BF238" i="23"/>
  <c r="T238" i="23"/>
  <c r="R238" i="23"/>
  <c r="P238" i="23"/>
  <c r="BI235" i="23"/>
  <c r="BH235" i="23"/>
  <c r="BG235" i="23"/>
  <c r="BF235" i="23"/>
  <c r="T235" i="23"/>
  <c r="R235" i="23"/>
  <c r="P235" i="23"/>
  <c r="BI231" i="23"/>
  <c r="BH231" i="23"/>
  <c r="BG231" i="23"/>
  <c r="BF231" i="23"/>
  <c r="T231" i="23"/>
  <c r="T230" i="23" s="1"/>
  <c r="R231" i="23"/>
  <c r="R230" i="23"/>
  <c r="P231" i="23"/>
  <c r="P230" i="23" s="1"/>
  <c r="BI224" i="23"/>
  <c r="BH224" i="23"/>
  <c r="BG224" i="23"/>
  <c r="BF224" i="23"/>
  <c r="T224" i="23"/>
  <c r="R224" i="23"/>
  <c r="P224" i="23"/>
  <c r="BI218" i="23"/>
  <c r="BH218" i="23"/>
  <c r="BG218" i="23"/>
  <c r="BF218" i="23"/>
  <c r="T218" i="23"/>
  <c r="R218" i="23"/>
  <c r="P218" i="23"/>
  <c r="BI215" i="23"/>
  <c r="BH215" i="23"/>
  <c r="BG215" i="23"/>
  <c r="BF215" i="23"/>
  <c r="T215" i="23"/>
  <c r="R215" i="23"/>
  <c r="P215" i="23"/>
  <c r="BI212" i="23"/>
  <c r="BH212" i="23"/>
  <c r="BG212" i="23"/>
  <c r="BF212" i="23"/>
  <c r="T212" i="23"/>
  <c r="R212" i="23"/>
  <c r="P212" i="23"/>
  <c r="BI207" i="23"/>
  <c r="BH207" i="23"/>
  <c r="BG207" i="23"/>
  <c r="BF207" i="23"/>
  <c r="T207" i="23"/>
  <c r="R207" i="23"/>
  <c r="P207" i="23"/>
  <c r="BI202" i="23"/>
  <c r="BH202" i="23"/>
  <c r="BG202" i="23"/>
  <c r="BF202" i="23"/>
  <c r="T202" i="23"/>
  <c r="R202" i="23"/>
  <c r="P202" i="23"/>
  <c r="BI200" i="23"/>
  <c r="BH200" i="23"/>
  <c r="BG200" i="23"/>
  <c r="BF200" i="23"/>
  <c r="T200" i="23"/>
  <c r="R200" i="23"/>
  <c r="P200" i="23"/>
  <c r="BI197" i="23"/>
  <c r="BH197" i="23"/>
  <c r="BG197" i="23"/>
  <c r="BF197" i="23"/>
  <c r="T197" i="23"/>
  <c r="R197" i="23"/>
  <c r="P197" i="23"/>
  <c r="BI192" i="23"/>
  <c r="BH192" i="23"/>
  <c r="BG192" i="23"/>
  <c r="BF192" i="23"/>
  <c r="T192" i="23"/>
  <c r="R192" i="23"/>
  <c r="P192" i="23"/>
  <c r="BI187" i="23"/>
  <c r="BH187" i="23"/>
  <c r="BG187" i="23"/>
  <c r="BF187" i="23"/>
  <c r="T187" i="23"/>
  <c r="R187" i="23"/>
  <c r="P187" i="23"/>
  <c r="BI182" i="23"/>
  <c r="BH182" i="23"/>
  <c r="BG182" i="23"/>
  <c r="BF182" i="23"/>
  <c r="T182" i="23"/>
  <c r="R182" i="23"/>
  <c r="P182" i="23"/>
  <c r="BI177" i="23"/>
  <c r="BH177" i="23"/>
  <c r="BG177" i="23"/>
  <c r="BF177" i="23"/>
  <c r="T177" i="23"/>
  <c r="R177" i="23"/>
  <c r="P177" i="23"/>
  <c r="BI174" i="23"/>
  <c r="BH174" i="23"/>
  <c r="BG174" i="23"/>
  <c r="BF174" i="23"/>
  <c r="T174" i="23"/>
  <c r="R174" i="23"/>
  <c r="P174" i="23"/>
  <c r="BI171" i="23"/>
  <c r="BH171" i="23"/>
  <c r="BG171" i="23"/>
  <c r="BF171" i="23"/>
  <c r="T171" i="23"/>
  <c r="R171" i="23"/>
  <c r="P171" i="23"/>
  <c r="BI166" i="23"/>
  <c r="BH166" i="23"/>
  <c r="BG166" i="23"/>
  <c r="BF166" i="23"/>
  <c r="T166" i="23"/>
  <c r="R166" i="23"/>
  <c r="P166" i="23"/>
  <c r="BI161" i="23"/>
  <c r="BH161" i="23"/>
  <c r="BG161" i="23"/>
  <c r="BF161" i="23"/>
  <c r="T161" i="23"/>
  <c r="R161" i="23"/>
  <c r="P161" i="23"/>
  <c r="BI159" i="23"/>
  <c r="BH159" i="23"/>
  <c r="BG159" i="23"/>
  <c r="BF159" i="23"/>
  <c r="T159" i="23"/>
  <c r="R159" i="23"/>
  <c r="P159" i="23"/>
  <c r="BI154" i="23"/>
  <c r="BH154" i="23"/>
  <c r="BG154" i="23"/>
  <c r="BF154" i="23"/>
  <c r="T154" i="23"/>
  <c r="R154" i="23"/>
  <c r="P154" i="23"/>
  <c r="BI151" i="23"/>
  <c r="BH151" i="23"/>
  <c r="BG151" i="23"/>
  <c r="BF151" i="23"/>
  <c r="T151" i="23"/>
  <c r="R151" i="23"/>
  <c r="P151" i="23"/>
  <c r="BI148" i="23"/>
  <c r="BH148" i="23"/>
  <c r="BG148" i="23"/>
  <c r="BF148" i="23"/>
  <c r="T148" i="23"/>
  <c r="R148" i="23"/>
  <c r="P148" i="23"/>
  <c r="BI142" i="23"/>
  <c r="BH142" i="23"/>
  <c r="BG142" i="23"/>
  <c r="BF142" i="23"/>
  <c r="T142" i="23"/>
  <c r="R142" i="23"/>
  <c r="P142" i="23"/>
  <c r="BI139" i="23"/>
  <c r="BH139" i="23"/>
  <c r="BG139" i="23"/>
  <c r="BF139" i="23"/>
  <c r="T139" i="23"/>
  <c r="R139" i="23"/>
  <c r="P139" i="23"/>
  <c r="BI136" i="23"/>
  <c r="BH136" i="23"/>
  <c r="BG136" i="23"/>
  <c r="BF136" i="23"/>
  <c r="T136" i="23"/>
  <c r="R136" i="23"/>
  <c r="P136" i="23"/>
  <c r="BI132" i="23"/>
  <c r="BH132" i="23"/>
  <c r="BG132" i="23"/>
  <c r="BF132" i="23"/>
  <c r="T132" i="23"/>
  <c r="R132" i="23"/>
  <c r="P132" i="23"/>
  <c r="BI129" i="23"/>
  <c r="BH129" i="23"/>
  <c r="BG129" i="23"/>
  <c r="BF129" i="23"/>
  <c r="T129" i="23"/>
  <c r="R129" i="23"/>
  <c r="P129" i="23"/>
  <c r="J123" i="23"/>
  <c r="J122" i="23"/>
  <c r="F122" i="23"/>
  <c r="F120" i="23"/>
  <c r="E118" i="23"/>
  <c r="J93" i="23"/>
  <c r="J92" i="23"/>
  <c r="F92" i="23"/>
  <c r="F90" i="23"/>
  <c r="E88" i="23"/>
  <c r="J20" i="23"/>
  <c r="E20" i="23"/>
  <c r="F123" i="23" s="1"/>
  <c r="J19" i="23"/>
  <c r="J14" i="23"/>
  <c r="J90" i="23" s="1"/>
  <c r="E7" i="23"/>
  <c r="E84" i="23" s="1"/>
  <c r="J41" i="22"/>
  <c r="J40" i="22"/>
  <c r="AY118" i="1" s="1"/>
  <c r="J39" i="22"/>
  <c r="AX118" i="1"/>
  <c r="BI344" i="22"/>
  <c r="BH344" i="22"/>
  <c r="BG344" i="22"/>
  <c r="BF344" i="22"/>
  <c r="T344" i="22"/>
  <c r="R344" i="22"/>
  <c r="P344" i="22"/>
  <c r="BI341" i="22"/>
  <c r="BH341" i="22"/>
  <c r="BG341" i="22"/>
  <c r="BF341" i="22"/>
  <c r="T341" i="22"/>
  <c r="R341" i="22"/>
  <c r="P341" i="22"/>
  <c r="BI338" i="22"/>
  <c r="BH338" i="22"/>
  <c r="BG338" i="22"/>
  <c r="BF338" i="22"/>
  <c r="T338" i="22"/>
  <c r="R338" i="22"/>
  <c r="P338" i="22"/>
  <c r="BI335" i="22"/>
  <c r="BH335" i="22"/>
  <c r="BG335" i="22"/>
  <c r="BF335" i="22"/>
  <c r="T335" i="22"/>
  <c r="R335" i="22"/>
  <c r="P335" i="22"/>
  <c r="BI332" i="22"/>
  <c r="BH332" i="22"/>
  <c r="BG332" i="22"/>
  <c r="BF332" i="22"/>
  <c r="T332" i="22"/>
  <c r="R332" i="22"/>
  <c r="P332" i="22"/>
  <c r="BI329" i="22"/>
  <c r="BH329" i="22"/>
  <c r="BG329" i="22"/>
  <c r="BF329" i="22"/>
  <c r="T329" i="22"/>
  <c r="R329" i="22"/>
  <c r="P329" i="22"/>
  <c r="BI326" i="22"/>
  <c r="BH326" i="22"/>
  <c r="BG326" i="22"/>
  <c r="BF326" i="22"/>
  <c r="T326" i="22"/>
  <c r="R326" i="22"/>
  <c r="P326" i="22"/>
  <c r="BI323" i="22"/>
  <c r="BH323" i="22"/>
  <c r="BG323" i="22"/>
  <c r="BF323" i="22"/>
  <c r="T323" i="22"/>
  <c r="R323" i="22"/>
  <c r="P323" i="22"/>
  <c r="BI320" i="22"/>
  <c r="BH320" i="22"/>
  <c r="BG320" i="22"/>
  <c r="BF320" i="22"/>
  <c r="T320" i="22"/>
  <c r="R320" i="22"/>
  <c r="P320" i="22"/>
  <c r="BI317" i="22"/>
  <c r="BH317" i="22"/>
  <c r="BG317" i="22"/>
  <c r="BF317" i="22"/>
  <c r="T317" i="22"/>
  <c r="R317" i="22"/>
  <c r="P317" i="22"/>
  <c r="BI314" i="22"/>
  <c r="BH314" i="22"/>
  <c r="BG314" i="22"/>
  <c r="BF314" i="22"/>
  <c r="T314" i="22"/>
  <c r="R314" i="22"/>
  <c r="P314" i="22"/>
  <c r="BI311" i="22"/>
  <c r="BH311" i="22"/>
  <c r="BG311" i="22"/>
  <c r="BF311" i="22"/>
  <c r="T311" i="22"/>
  <c r="R311" i="22"/>
  <c r="P311" i="22"/>
  <c r="BI308" i="22"/>
  <c r="BH308" i="22"/>
  <c r="BG308" i="22"/>
  <c r="BF308" i="22"/>
  <c r="T308" i="22"/>
  <c r="R308" i="22"/>
  <c r="P308" i="22"/>
  <c r="BI305" i="22"/>
  <c r="BH305" i="22"/>
  <c r="BG305" i="22"/>
  <c r="BF305" i="22"/>
  <c r="T305" i="22"/>
  <c r="R305" i="22"/>
  <c r="P305" i="22"/>
  <c r="BI302" i="22"/>
  <c r="BH302" i="22"/>
  <c r="BG302" i="22"/>
  <c r="BF302" i="22"/>
  <c r="T302" i="22"/>
  <c r="R302" i="22"/>
  <c r="P302" i="22"/>
  <c r="BI299" i="22"/>
  <c r="BH299" i="22"/>
  <c r="BG299" i="22"/>
  <c r="BF299" i="22"/>
  <c r="T299" i="22"/>
  <c r="R299" i="22"/>
  <c r="P299" i="22"/>
  <c r="BI296" i="22"/>
  <c r="BH296" i="22"/>
  <c r="BG296" i="22"/>
  <c r="BF296" i="22"/>
  <c r="T296" i="22"/>
  <c r="R296" i="22"/>
  <c r="P296" i="22"/>
  <c r="BI293" i="22"/>
  <c r="BH293" i="22"/>
  <c r="BG293" i="22"/>
  <c r="BF293" i="22"/>
  <c r="T293" i="22"/>
  <c r="R293" i="22"/>
  <c r="P293" i="22"/>
  <c r="BI290" i="22"/>
  <c r="BH290" i="22"/>
  <c r="BG290" i="22"/>
  <c r="BF290" i="22"/>
  <c r="T290" i="22"/>
  <c r="R290" i="22"/>
  <c r="P290" i="22"/>
  <c r="BI287" i="22"/>
  <c r="BH287" i="22"/>
  <c r="BG287" i="22"/>
  <c r="BF287" i="22"/>
  <c r="T287" i="22"/>
  <c r="R287" i="22"/>
  <c r="P287" i="22"/>
  <c r="BI284" i="22"/>
  <c r="BH284" i="22"/>
  <c r="BG284" i="22"/>
  <c r="BF284" i="22"/>
  <c r="T284" i="22"/>
  <c r="R284" i="22"/>
  <c r="P284" i="22"/>
  <c r="BI281" i="22"/>
  <c r="BH281" i="22"/>
  <c r="BG281" i="22"/>
  <c r="BF281" i="22"/>
  <c r="T281" i="22"/>
  <c r="R281" i="22"/>
  <c r="P281" i="22"/>
  <c r="BI278" i="22"/>
  <c r="BH278" i="22"/>
  <c r="BG278" i="22"/>
  <c r="BF278" i="22"/>
  <c r="T278" i="22"/>
  <c r="R278" i="22"/>
  <c r="P278" i="22"/>
  <c r="BI275" i="22"/>
  <c r="BH275" i="22"/>
  <c r="BG275" i="22"/>
  <c r="BF275" i="22"/>
  <c r="T275" i="22"/>
  <c r="R275" i="22"/>
  <c r="P275" i="22"/>
  <c r="BI272" i="22"/>
  <c r="BH272" i="22"/>
  <c r="BG272" i="22"/>
  <c r="BF272" i="22"/>
  <c r="T272" i="22"/>
  <c r="R272" i="22"/>
  <c r="P272" i="22"/>
  <c r="BI269" i="22"/>
  <c r="BH269" i="22"/>
  <c r="BG269" i="22"/>
  <c r="BF269" i="22"/>
  <c r="T269" i="22"/>
  <c r="R269" i="22"/>
  <c r="P269" i="22"/>
  <c r="BI266" i="22"/>
  <c r="BH266" i="22"/>
  <c r="BG266" i="22"/>
  <c r="BF266" i="22"/>
  <c r="T266" i="22"/>
  <c r="R266" i="22"/>
  <c r="P266" i="22"/>
  <c r="BI263" i="22"/>
  <c r="BH263" i="22"/>
  <c r="BG263" i="22"/>
  <c r="BF263" i="22"/>
  <c r="T263" i="22"/>
  <c r="R263" i="22"/>
  <c r="P263" i="22"/>
  <c r="BI260" i="22"/>
  <c r="BH260" i="22"/>
  <c r="BG260" i="22"/>
  <c r="BF260" i="22"/>
  <c r="T260" i="22"/>
  <c r="R260" i="22"/>
  <c r="P260" i="22"/>
  <c r="BI257" i="22"/>
  <c r="BH257" i="22"/>
  <c r="BG257" i="22"/>
  <c r="BF257" i="22"/>
  <c r="T257" i="22"/>
  <c r="R257" i="22"/>
  <c r="P257" i="22"/>
  <c r="BI254" i="22"/>
  <c r="BH254" i="22"/>
  <c r="BG254" i="22"/>
  <c r="BF254" i="22"/>
  <c r="T254" i="22"/>
  <c r="R254" i="22"/>
  <c r="P254" i="22"/>
  <c r="BI251" i="22"/>
  <c r="BH251" i="22"/>
  <c r="BG251" i="22"/>
  <c r="BF251" i="22"/>
  <c r="T251" i="22"/>
  <c r="R251" i="22"/>
  <c r="P251" i="22"/>
  <c r="BI248" i="22"/>
  <c r="BH248" i="22"/>
  <c r="BG248" i="22"/>
  <c r="BF248" i="22"/>
  <c r="T248" i="22"/>
  <c r="R248" i="22"/>
  <c r="P248" i="22"/>
  <c r="BI245" i="22"/>
  <c r="BH245" i="22"/>
  <c r="BG245" i="22"/>
  <c r="BF245" i="22"/>
  <c r="T245" i="22"/>
  <c r="R245" i="22"/>
  <c r="P245" i="22"/>
  <c r="BI242" i="22"/>
  <c r="BH242" i="22"/>
  <c r="BG242" i="22"/>
  <c r="BF242" i="22"/>
  <c r="T242" i="22"/>
  <c r="R242" i="22"/>
  <c r="P242" i="22"/>
  <c r="BI239" i="22"/>
  <c r="BH239" i="22"/>
  <c r="BG239" i="22"/>
  <c r="BF239" i="22"/>
  <c r="T239" i="22"/>
  <c r="R239" i="22"/>
  <c r="P239" i="22"/>
  <c r="BI236" i="22"/>
  <c r="BH236" i="22"/>
  <c r="BG236" i="22"/>
  <c r="BF236" i="22"/>
  <c r="T236" i="22"/>
  <c r="R236" i="22"/>
  <c r="P236" i="22"/>
  <c r="BI233" i="22"/>
  <c r="BH233" i="22"/>
  <c r="BG233" i="22"/>
  <c r="BF233" i="22"/>
  <c r="T233" i="22"/>
  <c r="R233" i="22"/>
  <c r="P233" i="22"/>
  <c r="BI230" i="22"/>
  <c r="BH230" i="22"/>
  <c r="BG230" i="22"/>
  <c r="BF230" i="22"/>
  <c r="T230" i="22"/>
  <c r="R230" i="22"/>
  <c r="P230" i="22"/>
  <c r="BI227" i="22"/>
  <c r="BH227" i="22"/>
  <c r="BG227" i="22"/>
  <c r="BF227" i="22"/>
  <c r="T227" i="22"/>
  <c r="R227" i="22"/>
  <c r="P227" i="22"/>
  <c r="BI224" i="22"/>
  <c r="BH224" i="22"/>
  <c r="BG224" i="22"/>
  <c r="BF224" i="22"/>
  <c r="T224" i="22"/>
  <c r="R224" i="22"/>
  <c r="P224" i="22"/>
  <c r="BI221" i="22"/>
  <c r="BH221" i="22"/>
  <c r="BG221" i="22"/>
  <c r="BF221" i="22"/>
  <c r="T221" i="22"/>
  <c r="R221" i="22"/>
  <c r="P221" i="22"/>
  <c r="BI218" i="22"/>
  <c r="BH218" i="22"/>
  <c r="BG218" i="22"/>
  <c r="BF218" i="22"/>
  <c r="T218" i="22"/>
  <c r="R218" i="22"/>
  <c r="P218" i="22"/>
  <c r="BI215" i="22"/>
  <c r="BH215" i="22"/>
  <c r="BG215" i="22"/>
  <c r="BF215" i="22"/>
  <c r="T215" i="22"/>
  <c r="R215" i="22"/>
  <c r="P215" i="22"/>
  <c r="BI212" i="22"/>
  <c r="BH212" i="22"/>
  <c r="BG212" i="22"/>
  <c r="BF212" i="22"/>
  <c r="T212" i="22"/>
  <c r="R212" i="22"/>
  <c r="P212" i="22"/>
  <c r="BI209" i="22"/>
  <c r="BH209" i="22"/>
  <c r="BG209" i="22"/>
  <c r="BF209" i="22"/>
  <c r="T209" i="22"/>
  <c r="R209" i="22"/>
  <c r="P209" i="22"/>
  <c r="BI206" i="22"/>
  <c r="BH206" i="22"/>
  <c r="BG206" i="22"/>
  <c r="BF206" i="22"/>
  <c r="T206" i="22"/>
  <c r="R206" i="22"/>
  <c r="P206" i="22"/>
  <c r="BI203" i="22"/>
  <c r="BH203" i="22"/>
  <c r="BG203" i="22"/>
  <c r="BF203" i="22"/>
  <c r="T203" i="22"/>
  <c r="R203" i="22"/>
  <c r="P203" i="22"/>
  <c r="BI200" i="22"/>
  <c r="BH200" i="22"/>
  <c r="BG200" i="22"/>
  <c r="BF200" i="22"/>
  <c r="T200" i="22"/>
  <c r="R200" i="22"/>
  <c r="P200" i="22"/>
  <c r="BI197" i="22"/>
  <c r="BH197" i="22"/>
  <c r="BG197" i="22"/>
  <c r="BF197" i="22"/>
  <c r="T197" i="22"/>
  <c r="R197" i="22"/>
  <c r="P197" i="22"/>
  <c r="BI194" i="22"/>
  <c r="BH194" i="22"/>
  <c r="BG194" i="22"/>
  <c r="BF194" i="22"/>
  <c r="T194" i="22"/>
  <c r="R194" i="22"/>
  <c r="P194" i="22"/>
  <c r="BI191" i="22"/>
  <c r="BH191" i="22"/>
  <c r="BG191" i="22"/>
  <c r="BF191" i="22"/>
  <c r="T191" i="22"/>
  <c r="R191" i="22"/>
  <c r="P191" i="22"/>
  <c r="BI188" i="22"/>
  <c r="BH188" i="22"/>
  <c r="BG188" i="22"/>
  <c r="BF188" i="22"/>
  <c r="T188" i="22"/>
  <c r="R188" i="22"/>
  <c r="P188" i="22"/>
  <c r="BI185" i="22"/>
  <c r="BH185" i="22"/>
  <c r="BG185" i="22"/>
  <c r="BF185" i="22"/>
  <c r="T185" i="22"/>
  <c r="R185" i="22"/>
  <c r="P185" i="22"/>
  <c r="BI182" i="22"/>
  <c r="BH182" i="22"/>
  <c r="BG182" i="22"/>
  <c r="BF182" i="22"/>
  <c r="T182" i="22"/>
  <c r="R182" i="22"/>
  <c r="P182" i="22"/>
  <c r="BI179" i="22"/>
  <c r="BH179" i="22"/>
  <c r="BG179" i="22"/>
  <c r="BF179" i="22"/>
  <c r="T179" i="22"/>
  <c r="R179" i="22"/>
  <c r="P179" i="22"/>
  <c r="BI176" i="22"/>
  <c r="BH176" i="22"/>
  <c r="BG176" i="22"/>
  <c r="BF176" i="22"/>
  <c r="T176" i="22"/>
  <c r="R176" i="22"/>
  <c r="P176" i="22"/>
  <c r="BI173" i="22"/>
  <c r="BH173" i="22"/>
  <c r="BG173" i="22"/>
  <c r="BF173" i="22"/>
  <c r="T173" i="22"/>
  <c r="R173" i="22"/>
  <c r="P173" i="22"/>
  <c r="BI170" i="22"/>
  <c r="BH170" i="22"/>
  <c r="BG170" i="22"/>
  <c r="BF170" i="22"/>
  <c r="T170" i="22"/>
  <c r="R170" i="22"/>
  <c r="P170" i="22"/>
  <c r="BI167" i="22"/>
  <c r="BH167" i="22"/>
  <c r="BG167" i="22"/>
  <c r="BF167" i="22"/>
  <c r="T167" i="22"/>
  <c r="R167" i="22"/>
  <c r="P167" i="22"/>
  <c r="BI164" i="22"/>
  <c r="BH164" i="22"/>
  <c r="BG164" i="22"/>
  <c r="BF164" i="22"/>
  <c r="T164" i="22"/>
  <c r="R164" i="22"/>
  <c r="P164" i="22"/>
  <c r="BI161" i="22"/>
  <c r="BH161" i="22"/>
  <c r="BG161" i="22"/>
  <c r="BF161" i="22"/>
  <c r="T161" i="22"/>
  <c r="R161" i="22"/>
  <c r="P161" i="22"/>
  <c r="BI158" i="22"/>
  <c r="BH158" i="22"/>
  <c r="BG158" i="22"/>
  <c r="BF158" i="22"/>
  <c r="T158" i="22"/>
  <c r="R158" i="22"/>
  <c r="P158" i="22"/>
  <c r="BI155" i="22"/>
  <c r="BH155" i="22"/>
  <c r="BG155" i="22"/>
  <c r="BF155" i="22"/>
  <c r="T155" i="22"/>
  <c r="R155" i="22"/>
  <c r="P155" i="22"/>
  <c r="BI152" i="22"/>
  <c r="BH152" i="22"/>
  <c r="BG152" i="22"/>
  <c r="BF152" i="22"/>
  <c r="T152" i="22"/>
  <c r="R152" i="22"/>
  <c r="P152" i="22"/>
  <c r="BI149" i="22"/>
  <c r="BH149" i="22"/>
  <c r="BG149" i="22"/>
  <c r="BF149" i="22"/>
  <c r="T149" i="22"/>
  <c r="R149" i="22"/>
  <c r="P149" i="22"/>
  <c r="BI146" i="22"/>
  <c r="BH146" i="22"/>
  <c r="BG146" i="22"/>
  <c r="BF146" i="22"/>
  <c r="T146" i="22"/>
  <c r="R146" i="22"/>
  <c r="P146" i="22"/>
  <c r="BI143" i="22"/>
  <c r="BH143" i="22"/>
  <c r="BG143" i="22"/>
  <c r="BF143" i="22"/>
  <c r="T143" i="22"/>
  <c r="R143" i="22"/>
  <c r="P143" i="22"/>
  <c r="BI140" i="22"/>
  <c r="BH140" i="22"/>
  <c r="BG140" i="22"/>
  <c r="BF140" i="22"/>
  <c r="T140" i="22"/>
  <c r="R140" i="22"/>
  <c r="P140" i="22"/>
  <c r="BI137" i="22"/>
  <c r="BH137" i="22"/>
  <c r="BG137" i="22"/>
  <c r="BF137" i="22"/>
  <c r="T137" i="22"/>
  <c r="R137" i="22"/>
  <c r="P137" i="22"/>
  <c r="BI134" i="22"/>
  <c r="BH134" i="22"/>
  <c r="BG134" i="22"/>
  <c r="BF134" i="22"/>
  <c r="T134" i="22"/>
  <c r="R134" i="22"/>
  <c r="P134" i="22"/>
  <c r="BI131" i="22"/>
  <c r="BH131" i="22"/>
  <c r="BG131" i="22"/>
  <c r="BF131" i="22"/>
  <c r="T131" i="22"/>
  <c r="R131" i="22"/>
  <c r="P131" i="22"/>
  <c r="BI128" i="22"/>
  <c r="BH128" i="22"/>
  <c r="BG128" i="22"/>
  <c r="BF128" i="22"/>
  <c r="T128" i="22"/>
  <c r="R128" i="22"/>
  <c r="P128" i="22"/>
  <c r="J122" i="22"/>
  <c r="J121" i="22"/>
  <c r="F121" i="22"/>
  <c r="F119" i="22"/>
  <c r="E117" i="22"/>
  <c r="J95" i="22"/>
  <c r="J94" i="22"/>
  <c r="F94" i="22"/>
  <c r="F92" i="22"/>
  <c r="E90" i="22"/>
  <c r="J22" i="22"/>
  <c r="E22" i="22"/>
  <c r="F122" i="22"/>
  <c r="J21" i="22"/>
  <c r="J16" i="22"/>
  <c r="J119" i="22" s="1"/>
  <c r="E7" i="22"/>
  <c r="E84" i="22" s="1"/>
  <c r="J41" i="21"/>
  <c r="J40" i="21"/>
  <c r="AY117" i="1"/>
  <c r="J39" i="21"/>
  <c r="AX117" i="1"/>
  <c r="BI261" i="21"/>
  <c r="BH261" i="21"/>
  <c r="BG261" i="21"/>
  <c r="BF261" i="21"/>
  <c r="T261" i="21"/>
  <c r="R261" i="21"/>
  <c r="P261" i="21"/>
  <c r="BI258" i="21"/>
  <c r="BH258" i="21"/>
  <c r="BG258" i="21"/>
  <c r="BF258" i="21"/>
  <c r="T258" i="21"/>
  <c r="R258" i="21"/>
  <c r="P258" i="21"/>
  <c r="BI255" i="21"/>
  <c r="BH255" i="21"/>
  <c r="BG255" i="21"/>
  <c r="BF255" i="21"/>
  <c r="T255" i="21"/>
  <c r="R255" i="21"/>
  <c r="P255" i="21"/>
  <c r="BI252" i="21"/>
  <c r="BH252" i="21"/>
  <c r="BG252" i="21"/>
  <c r="BF252" i="21"/>
  <c r="T252" i="21"/>
  <c r="R252" i="21"/>
  <c r="P252" i="21"/>
  <c r="BI250" i="21"/>
  <c r="BH250" i="21"/>
  <c r="BG250" i="21"/>
  <c r="BF250" i="21"/>
  <c r="T250" i="21"/>
  <c r="R250" i="21"/>
  <c r="P250" i="21"/>
  <c r="BI248" i="21"/>
  <c r="BH248" i="21"/>
  <c r="BG248" i="21"/>
  <c r="BF248" i="21"/>
  <c r="T248" i="21"/>
  <c r="R248" i="21"/>
  <c r="P248" i="21"/>
  <c r="BI243" i="21"/>
  <c r="BH243" i="21"/>
  <c r="BG243" i="21"/>
  <c r="BF243" i="21"/>
  <c r="T243" i="21"/>
  <c r="R243" i="21"/>
  <c r="P243" i="21"/>
  <c r="BI240" i="21"/>
  <c r="BH240" i="21"/>
  <c r="BG240" i="21"/>
  <c r="BF240" i="21"/>
  <c r="T240" i="21"/>
  <c r="R240" i="21"/>
  <c r="P240" i="21"/>
  <c r="BI237" i="21"/>
  <c r="BH237" i="21"/>
  <c r="BG237" i="21"/>
  <c r="BF237" i="21"/>
  <c r="T237" i="21"/>
  <c r="R237" i="21"/>
  <c r="P237" i="21"/>
  <c r="BI234" i="21"/>
  <c r="BH234" i="21"/>
  <c r="BG234" i="21"/>
  <c r="BF234" i="21"/>
  <c r="T234" i="21"/>
  <c r="R234" i="21"/>
  <c r="P234" i="21"/>
  <c r="BI231" i="21"/>
  <c r="BH231" i="21"/>
  <c r="BG231" i="21"/>
  <c r="BF231" i="21"/>
  <c r="T231" i="21"/>
  <c r="R231" i="21"/>
  <c r="P231" i="21"/>
  <c r="BI228" i="21"/>
  <c r="BH228" i="21"/>
  <c r="BG228" i="21"/>
  <c r="BF228" i="21"/>
  <c r="T228" i="21"/>
  <c r="R228" i="21"/>
  <c r="P228" i="21"/>
  <c r="BI225" i="21"/>
  <c r="BH225" i="21"/>
  <c r="BG225" i="21"/>
  <c r="BF225" i="21"/>
  <c r="T225" i="21"/>
  <c r="R225" i="21"/>
  <c r="P225" i="21"/>
  <c r="BI222" i="21"/>
  <c r="BH222" i="21"/>
  <c r="BG222" i="21"/>
  <c r="BF222" i="21"/>
  <c r="T222" i="21"/>
  <c r="R222" i="21"/>
  <c r="P222" i="21"/>
  <c r="BI219" i="21"/>
  <c r="BH219" i="21"/>
  <c r="BG219" i="21"/>
  <c r="BF219" i="21"/>
  <c r="T219" i="21"/>
  <c r="R219" i="21"/>
  <c r="P219" i="21"/>
  <c r="BI216" i="21"/>
  <c r="BH216" i="21"/>
  <c r="BG216" i="21"/>
  <c r="BF216" i="21"/>
  <c r="T216" i="21"/>
  <c r="R216" i="21"/>
  <c r="P216" i="21"/>
  <c r="BI213" i="21"/>
  <c r="BH213" i="21"/>
  <c r="BG213" i="21"/>
  <c r="BF213" i="21"/>
  <c r="T213" i="21"/>
  <c r="R213" i="21"/>
  <c r="P213" i="21"/>
  <c r="BI210" i="21"/>
  <c r="BH210" i="21"/>
  <c r="BG210" i="21"/>
  <c r="BF210" i="21"/>
  <c r="T210" i="21"/>
  <c r="R210" i="21"/>
  <c r="P210" i="21"/>
  <c r="BI208" i="21"/>
  <c r="BH208" i="21"/>
  <c r="BG208" i="21"/>
  <c r="BF208" i="21"/>
  <c r="T208" i="21"/>
  <c r="R208" i="21"/>
  <c r="P208" i="21"/>
  <c r="BI205" i="21"/>
  <c r="BH205" i="21"/>
  <c r="BG205" i="21"/>
  <c r="BF205" i="21"/>
  <c r="T205" i="21"/>
  <c r="R205" i="21"/>
  <c r="P205" i="21"/>
  <c r="BI202" i="21"/>
  <c r="BH202" i="21"/>
  <c r="BG202" i="21"/>
  <c r="BF202" i="21"/>
  <c r="T202" i="21"/>
  <c r="R202" i="21"/>
  <c r="P202" i="21"/>
  <c r="BI199" i="21"/>
  <c r="BH199" i="21"/>
  <c r="BG199" i="21"/>
  <c r="BF199" i="21"/>
  <c r="T199" i="21"/>
  <c r="R199" i="21"/>
  <c r="P199" i="21"/>
  <c r="BI196" i="21"/>
  <c r="BH196" i="21"/>
  <c r="BG196" i="21"/>
  <c r="BF196" i="21"/>
  <c r="T196" i="21"/>
  <c r="R196" i="21"/>
  <c r="P196" i="21"/>
  <c r="BI193" i="21"/>
  <c r="BH193" i="21"/>
  <c r="BG193" i="21"/>
  <c r="BF193" i="21"/>
  <c r="T193" i="21"/>
  <c r="R193" i="21"/>
  <c r="P193" i="21"/>
  <c r="BI190" i="21"/>
  <c r="BH190" i="21"/>
  <c r="BG190" i="21"/>
  <c r="BF190" i="21"/>
  <c r="T190" i="21"/>
  <c r="R190" i="21"/>
  <c r="P190" i="21"/>
  <c r="BI187" i="21"/>
  <c r="BH187" i="21"/>
  <c r="BG187" i="21"/>
  <c r="BF187" i="21"/>
  <c r="T187" i="21"/>
  <c r="R187" i="21"/>
  <c r="P187" i="21"/>
  <c r="BI184" i="21"/>
  <c r="BH184" i="21"/>
  <c r="BG184" i="21"/>
  <c r="BF184" i="21"/>
  <c r="T184" i="21"/>
  <c r="R184" i="21"/>
  <c r="P184" i="21"/>
  <c r="BI181" i="21"/>
  <c r="BH181" i="21"/>
  <c r="BG181" i="21"/>
  <c r="BF181" i="21"/>
  <c r="T181" i="21"/>
  <c r="R181" i="21"/>
  <c r="P181" i="21"/>
  <c r="BI178" i="21"/>
  <c r="BH178" i="21"/>
  <c r="BG178" i="21"/>
  <c r="BF178" i="21"/>
  <c r="T178" i="21"/>
  <c r="R178" i="21"/>
  <c r="P178" i="21"/>
  <c r="BI175" i="21"/>
  <c r="BH175" i="21"/>
  <c r="BG175" i="21"/>
  <c r="BF175" i="21"/>
  <c r="T175" i="21"/>
  <c r="R175" i="21"/>
  <c r="P175" i="21"/>
  <c r="BI172" i="21"/>
  <c r="BH172" i="21"/>
  <c r="BG172" i="21"/>
  <c r="BF172" i="21"/>
  <c r="T172" i="21"/>
  <c r="R172" i="21"/>
  <c r="P172" i="21"/>
  <c r="BI169" i="21"/>
  <c r="BH169" i="21"/>
  <c r="BG169" i="21"/>
  <c r="BF169" i="21"/>
  <c r="T169" i="21"/>
  <c r="R169" i="21"/>
  <c r="P169" i="21"/>
  <c r="BI166" i="21"/>
  <c r="BH166" i="21"/>
  <c r="BG166" i="21"/>
  <c r="BF166" i="21"/>
  <c r="T166" i="21"/>
  <c r="R166" i="21"/>
  <c r="P166" i="21"/>
  <c r="BI163" i="21"/>
  <c r="BH163" i="21"/>
  <c r="BG163" i="21"/>
  <c r="BF163" i="21"/>
  <c r="T163" i="21"/>
  <c r="R163" i="21"/>
  <c r="P163" i="21"/>
  <c r="BI160" i="21"/>
  <c r="BH160" i="21"/>
  <c r="BG160" i="21"/>
  <c r="BF160" i="21"/>
  <c r="T160" i="21"/>
  <c r="R160" i="21"/>
  <c r="P160" i="21"/>
  <c r="BI157" i="21"/>
  <c r="BH157" i="21"/>
  <c r="BG157" i="21"/>
  <c r="BF157" i="21"/>
  <c r="T157" i="21"/>
  <c r="R157" i="21"/>
  <c r="P157" i="21"/>
  <c r="BI154" i="21"/>
  <c r="BH154" i="21"/>
  <c r="BG154" i="21"/>
  <c r="BF154" i="21"/>
  <c r="T154" i="21"/>
  <c r="R154" i="21"/>
  <c r="P154" i="21"/>
  <c r="BI151" i="21"/>
  <c r="BH151" i="21"/>
  <c r="BG151" i="21"/>
  <c r="BF151" i="21"/>
  <c r="T151" i="21"/>
  <c r="R151" i="21"/>
  <c r="P151" i="21"/>
  <c r="BI148" i="21"/>
  <c r="BH148" i="21"/>
  <c r="BG148" i="21"/>
  <c r="BF148" i="21"/>
  <c r="T148" i="21"/>
  <c r="R148" i="21"/>
  <c r="P148" i="21"/>
  <c r="BI145" i="21"/>
  <c r="BH145" i="21"/>
  <c r="BG145" i="21"/>
  <c r="BF145" i="21"/>
  <c r="T145" i="21"/>
  <c r="R145" i="21"/>
  <c r="P145" i="21"/>
  <c r="BI142" i="21"/>
  <c r="BH142" i="21"/>
  <c r="BG142" i="21"/>
  <c r="BF142" i="21"/>
  <c r="T142" i="21"/>
  <c r="R142" i="21"/>
  <c r="P142" i="21"/>
  <c r="BI139" i="21"/>
  <c r="BH139" i="21"/>
  <c r="BG139" i="21"/>
  <c r="BF139" i="21"/>
  <c r="T139" i="21"/>
  <c r="R139" i="21"/>
  <c r="P139" i="21"/>
  <c r="BI136" i="21"/>
  <c r="BH136" i="21"/>
  <c r="BG136" i="21"/>
  <c r="BF136" i="21"/>
  <c r="T136" i="21"/>
  <c r="R136" i="21"/>
  <c r="P136" i="21"/>
  <c r="BI133" i="21"/>
  <c r="BH133" i="21"/>
  <c r="BG133" i="21"/>
  <c r="BF133" i="21"/>
  <c r="T133" i="21"/>
  <c r="R133" i="21"/>
  <c r="P133" i="21"/>
  <c r="BI130" i="21"/>
  <c r="BH130" i="21"/>
  <c r="BG130" i="21"/>
  <c r="BF130" i="21"/>
  <c r="T130" i="21"/>
  <c r="R130" i="21"/>
  <c r="P130" i="21"/>
  <c r="J124" i="21"/>
  <c r="J123" i="21"/>
  <c r="F123" i="21"/>
  <c r="F121" i="21"/>
  <c r="E119" i="21"/>
  <c r="J95" i="21"/>
  <c r="J94" i="21"/>
  <c r="F94" i="21"/>
  <c r="F92" i="21"/>
  <c r="E90" i="21"/>
  <c r="J22" i="21"/>
  <c r="E22" i="21"/>
  <c r="F95" i="21"/>
  <c r="J21" i="21"/>
  <c r="J16" i="21"/>
  <c r="J121" i="21" s="1"/>
  <c r="E7" i="21"/>
  <c r="E84" i="21" s="1"/>
  <c r="J41" i="20"/>
  <c r="J40" i="20"/>
  <c r="AY116" i="1"/>
  <c r="J39" i="20"/>
  <c r="AX116" i="1"/>
  <c r="BI205" i="20"/>
  <c r="BH205" i="20"/>
  <c r="BG205" i="20"/>
  <c r="BF205" i="20"/>
  <c r="T205" i="20"/>
  <c r="R205" i="20"/>
  <c r="P205" i="20"/>
  <c r="BI202" i="20"/>
  <c r="BH202" i="20"/>
  <c r="BG202" i="20"/>
  <c r="BF202" i="20"/>
  <c r="T202" i="20"/>
  <c r="R202" i="20"/>
  <c r="P202" i="20"/>
  <c r="BI199" i="20"/>
  <c r="BH199" i="20"/>
  <c r="BG199" i="20"/>
  <c r="BF199" i="20"/>
  <c r="T199" i="20"/>
  <c r="R199" i="20"/>
  <c r="P199" i="20"/>
  <c r="BI196" i="20"/>
  <c r="BH196" i="20"/>
  <c r="BG196" i="20"/>
  <c r="BF196" i="20"/>
  <c r="T196" i="20"/>
  <c r="R196" i="20"/>
  <c r="P196" i="20"/>
  <c r="BI192" i="20"/>
  <c r="BH192" i="20"/>
  <c r="BG192" i="20"/>
  <c r="BF192" i="20"/>
  <c r="T192" i="20"/>
  <c r="R192" i="20"/>
  <c r="P192" i="20"/>
  <c r="BI189" i="20"/>
  <c r="BH189" i="20"/>
  <c r="BG189" i="20"/>
  <c r="BF189" i="20"/>
  <c r="T189" i="20"/>
  <c r="R189" i="20"/>
  <c r="P189" i="20"/>
  <c r="BI186" i="20"/>
  <c r="BH186" i="20"/>
  <c r="BG186" i="20"/>
  <c r="BF186" i="20"/>
  <c r="T186" i="20"/>
  <c r="R186" i="20"/>
  <c r="P186" i="20"/>
  <c r="BI184" i="20"/>
  <c r="BH184" i="20"/>
  <c r="BG184" i="20"/>
  <c r="BF184" i="20"/>
  <c r="T184" i="20"/>
  <c r="R184" i="20"/>
  <c r="P184" i="20"/>
  <c r="BI181" i="20"/>
  <c r="BH181" i="20"/>
  <c r="BG181" i="20"/>
  <c r="BF181" i="20"/>
  <c r="T181" i="20"/>
  <c r="R181" i="20"/>
  <c r="P181" i="20"/>
  <c r="BI178" i="20"/>
  <c r="BH178" i="20"/>
  <c r="BG178" i="20"/>
  <c r="BF178" i="20"/>
  <c r="T178" i="20"/>
  <c r="R178" i="20"/>
  <c r="P178" i="20"/>
  <c r="BI176" i="20"/>
  <c r="BH176" i="20"/>
  <c r="BG176" i="20"/>
  <c r="BF176" i="20"/>
  <c r="T176" i="20"/>
  <c r="R176" i="20"/>
  <c r="P176" i="20"/>
  <c r="BI174" i="20"/>
  <c r="BH174" i="20"/>
  <c r="BG174" i="20"/>
  <c r="BF174" i="20"/>
  <c r="T174" i="20"/>
  <c r="R174" i="20"/>
  <c r="P174" i="20"/>
  <c r="BI172" i="20"/>
  <c r="BH172" i="20"/>
  <c r="BG172" i="20"/>
  <c r="BF172" i="20"/>
  <c r="T172" i="20"/>
  <c r="R172" i="20"/>
  <c r="P172" i="20"/>
  <c r="BI170" i="20"/>
  <c r="BH170" i="20"/>
  <c r="BG170" i="20"/>
  <c r="BF170" i="20"/>
  <c r="T170" i="20"/>
  <c r="R170" i="20"/>
  <c r="P170" i="20"/>
  <c r="BI167" i="20"/>
  <c r="BH167" i="20"/>
  <c r="BG167" i="20"/>
  <c r="BF167" i="20"/>
  <c r="T167" i="20"/>
  <c r="R167" i="20"/>
  <c r="P167" i="20"/>
  <c r="BI163" i="20"/>
  <c r="BH163" i="20"/>
  <c r="BG163" i="20"/>
  <c r="BF163" i="20"/>
  <c r="T163" i="20"/>
  <c r="R163" i="20"/>
  <c r="P163" i="20"/>
  <c r="BI160" i="20"/>
  <c r="BH160" i="20"/>
  <c r="BG160" i="20"/>
  <c r="BF160" i="20"/>
  <c r="T160" i="20"/>
  <c r="R160" i="20"/>
  <c r="P160" i="20"/>
  <c r="BI157" i="20"/>
  <c r="BH157" i="20"/>
  <c r="BG157" i="20"/>
  <c r="BF157" i="20"/>
  <c r="T157" i="20"/>
  <c r="R157" i="20"/>
  <c r="P157" i="20"/>
  <c r="BI154" i="20"/>
  <c r="BH154" i="20"/>
  <c r="BG154" i="20"/>
  <c r="BF154" i="20"/>
  <c r="T154" i="20"/>
  <c r="R154" i="20"/>
  <c r="P154" i="20"/>
  <c r="BI151" i="20"/>
  <c r="BH151" i="20"/>
  <c r="BG151" i="20"/>
  <c r="BF151" i="20"/>
  <c r="T151" i="20"/>
  <c r="R151" i="20"/>
  <c r="P151" i="20"/>
  <c r="BI148" i="20"/>
  <c r="BH148" i="20"/>
  <c r="BG148" i="20"/>
  <c r="BF148" i="20"/>
  <c r="T148" i="20"/>
  <c r="R148" i="20"/>
  <c r="P148" i="20"/>
  <c r="BI145" i="20"/>
  <c r="BH145" i="20"/>
  <c r="BG145" i="20"/>
  <c r="BF145" i="20"/>
  <c r="T145" i="20"/>
  <c r="R145" i="20"/>
  <c r="P145" i="20"/>
  <c r="BI141" i="20"/>
  <c r="BH141" i="20"/>
  <c r="BG141" i="20"/>
  <c r="BF141" i="20"/>
  <c r="T141" i="20"/>
  <c r="R141" i="20"/>
  <c r="P141" i="20"/>
  <c r="BI137" i="20"/>
  <c r="BH137" i="20"/>
  <c r="BG137" i="20"/>
  <c r="BF137" i="20"/>
  <c r="T137" i="20"/>
  <c r="R137" i="20"/>
  <c r="P137" i="20"/>
  <c r="BI134" i="20"/>
  <c r="BH134" i="20"/>
  <c r="BG134" i="20"/>
  <c r="BF134" i="20"/>
  <c r="T134" i="20"/>
  <c r="R134" i="20"/>
  <c r="P134" i="20"/>
  <c r="BI131" i="20"/>
  <c r="BH131" i="20"/>
  <c r="BG131" i="20"/>
  <c r="BF131" i="20"/>
  <c r="T131" i="20"/>
  <c r="R131" i="20"/>
  <c r="P131" i="20"/>
  <c r="J125" i="20"/>
  <c r="J124" i="20"/>
  <c r="F124" i="20"/>
  <c r="F122" i="20"/>
  <c r="E120" i="20"/>
  <c r="J95" i="20"/>
  <c r="J94" i="20"/>
  <c r="F94" i="20"/>
  <c r="F92" i="20"/>
  <c r="E90" i="20"/>
  <c r="J22" i="20"/>
  <c r="E22" i="20"/>
  <c r="F125" i="20" s="1"/>
  <c r="J21" i="20"/>
  <c r="J16" i="20"/>
  <c r="J122" i="20"/>
  <c r="E7" i="20"/>
  <c r="E114" i="20"/>
  <c r="J41" i="19"/>
  <c r="J40" i="19"/>
  <c r="AY114" i="1" s="1"/>
  <c r="J39" i="19"/>
  <c r="AX114" i="1" s="1"/>
  <c r="BI176" i="19"/>
  <c r="BH176" i="19"/>
  <c r="BG176" i="19"/>
  <c r="BF176" i="19"/>
  <c r="T176" i="19"/>
  <c r="T175" i="19" s="1"/>
  <c r="T174" i="19" s="1"/>
  <c r="R176" i="19"/>
  <c r="R175" i="19"/>
  <c r="R174" i="19" s="1"/>
  <c r="P176" i="19"/>
  <c r="P175" i="19" s="1"/>
  <c r="P174" i="19" s="1"/>
  <c r="BI171" i="19"/>
  <c r="BH171" i="19"/>
  <c r="BG171" i="19"/>
  <c r="BF171" i="19"/>
  <c r="T171" i="19"/>
  <c r="R171" i="19"/>
  <c r="P171" i="19"/>
  <c r="BI168" i="19"/>
  <c r="BH168" i="19"/>
  <c r="BG168" i="19"/>
  <c r="BF168" i="19"/>
  <c r="T168" i="19"/>
  <c r="R168" i="19"/>
  <c r="P168" i="19"/>
  <c r="BI165" i="19"/>
  <c r="BH165" i="19"/>
  <c r="BG165" i="19"/>
  <c r="BF165" i="19"/>
  <c r="T165" i="19"/>
  <c r="R165" i="19"/>
  <c r="P165" i="19"/>
  <c r="BI163" i="19"/>
  <c r="BH163" i="19"/>
  <c r="BG163" i="19"/>
  <c r="BF163" i="19"/>
  <c r="T163" i="19"/>
  <c r="R163" i="19"/>
  <c r="P163" i="19"/>
  <c r="BI160" i="19"/>
  <c r="BH160" i="19"/>
  <c r="BG160" i="19"/>
  <c r="BF160" i="19"/>
  <c r="T160" i="19"/>
  <c r="R160" i="19"/>
  <c r="P160" i="19"/>
  <c r="BI158" i="19"/>
  <c r="BH158" i="19"/>
  <c r="BG158" i="19"/>
  <c r="BF158" i="19"/>
  <c r="T158" i="19"/>
  <c r="R158" i="19"/>
  <c r="P158" i="19"/>
  <c r="BI156" i="19"/>
  <c r="BH156" i="19"/>
  <c r="BG156" i="19"/>
  <c r="BF156" i="19"/>
  <c r="T156" i="19"/>
  <c r="R156" i="19"/>
  <c r="P156" i="19"/>
  <c r="BI154" i="19"/>
  <c r="BH154" i="19"/>
  <c r="BG154" i="19"/>
  <c r="BF154" i="19"/>
  <c r="T154" i="19"/>
  <c r="R154" i="19"/>
  <c r="P154" i="19"/>
  <c r="BI152" i="19"/>
  <c r="BH152" i="19"/>
  <c r="BG152" i="19"/>
  <c r="BF152" i="19"/>
  <c r="T152" i="19"/>
  <c r="R152" i="19"/>
  <c r="P152" i="19"/>
  <c r="BI150" i="19"/>
  <c r="BH150" i="19"/>
  <c r="BG150" i="19"/>
  <c r="BF150" i="19"/>
  <c r="T150" i="19"/>
  <c r="R150" i="19"/>
  <c r="P150" i="19"/>
  <c r="BI148" i="19"/>
  <c r="BH148" i="19"/>
  <c r="BG148" i="19"/>
  <c r="BF148" i="19"/>
  <c r="T148" i="19"/>
  <c r="R148" i="19"/>
  <c r="P148" i="19"/>
  <c r="BI145" i="19"/>
  <c r="BH145" i="19"/>
  <c r="BG145" i="19"/>
  <c r="BF145" i="19"/>
  <c r="T145" i="19"/>
  <c r="R145" i="19"/>
  <c r="P145" i="19"/>
  <c r="BI142" i="19"/>
  <c r="BH142" i="19"/>
  <c r="BG142" i="19"/>
  <c r="BF142" i="19"/>
  <c r="T142" i="19"/>
  <c r="R142" i="19"/>
  <c r="P142" i="19"/>
  <c r="BI139" i="19"/>
  <c r="BH139" i="19"/>
  <c r="BG139" i="19"/>
  <c r="BF139" i="19"/>
  <c r="T139" i="19"/>
  <c r="R139" i="19"/>
  <c r="P139" i="19"/>
  <c r="BI137" i="19"/>
  <c r="BH137" i="19"/>
  <c r="BG137" i="19"/>
  <c r="BF137" i="19"/>
  <c r="T137" i="19"/>
  <c r="R137" i="19"/>
  <c r="P137" i="19"/>
  <c r="BI135" i="19"/>
  <c r="BH135" i="19"/>
  <c r="BG135" i="19"/>
  <c r="BF135" i="19"/>
  <c r="T135" i="19"/>
  <c r="R135" i="19"/>
  <c r="P135" i="19"/>
  <c r="BI133" i="19"/>
  <c r="BH133" i="19"/>
  <c r="BG133" i="19"/>
  <c r="BF133" i="19"/>
  <c r="T133" i="19"/>
  <c r="R133" i="19"/>
  <c r="P133" i="19"/>
  <c r="BI130" i="19"/>
  <c r="BH130" i="19"/>
  <c r="BG130" i="19"/>
  <c r="BF130" i="19"/>
  <c r="T130" i="19"/>
  <c r="R130" i="19"/>
  <c r="P130" i="19"/>
  <c r="J124" i="19"/>
  <c r="J123" i="19"/>
  <c r="F123" i="19"/>
  <c r="F121" i="19"/>
  <c r="E119" i="19"/>
  <c r="J95" i="19"/>
  <c r="J94" i="19"/>
  <c r="F94" i="19"/>
  <c r="F92" i="19"/>
  <c r="E90" i="19"/>
  <c r="J22" i="19"/>
  <c r="E22" i="19"/>
  <c r="F95" i="19" s="1"/>
  <c r="J21" i="19"/>
  <c r="J16" i="19"/>
  <c r="J121" i="19"/>
  <c r="E7" i="19"/>
  <c r="E84" i="19" s="1"/>
  <c r="J39" i="18"/>
  <c r="J38" i="18"/>
  <c r="AY112" i="1" s="1"/>
  <c r="J37" i="18"/>
  <c r="AX112" i="1" s="1"/>
  <c r="BI325" i="18"/>
  <c r="BH325" i="18"/>
  <c r="BG325" i="18"/>
  <c r="BF325" i="18"/>
  <c r="T325" i="18"/>
  <c r="R325" i="18"/>
  <c r="P325" i="18"/>
  <c r="BI321" i="18"/>
  <c r="BH321" i="18"/>
  <c r="BG321" i="18"/>
  <c r="BF321" i="18"/>
  <c r="T321" i="18"/>
  <c r="R321" i="18"/>
  <c r="P321" i="18"/>
  <c r="BI317" i="18"/>
  <c r="BH317" i="18"/>
  <c r="BG317" i="18"/>
  <c r="BF317" i="18"/>
  <c r="T317" i="18"/>
  <c r="R317" i="18"/>
  <c r="P317" i="18"/>
  <c r="BI314" i="18"/>
  <c r="BH314" i="18"/>
  <c r="BG314" i="18"/>
  <c r="BF314" i="18"/>
  <c r="T314" i="18"/>
  <c r="R314" i="18"/>
  <c r="P314" i="18"/>
  <c r="BI310" i="18"/>
  <c r="BH310" i="18"/>
  <c r="BG310" i="18"/>
  <c r="BF310" i="18"/>
  <c r="T310" i="18"/>
  <c r="R310" i="18"/>
  <c r="P310" i="18"/>
  <c r="BI307" i="18"/>
  <c r="BH307" i="18"/>
  <c r="BG307" i="18"/>
  <c r="BF307" i="18"/>
  <c r="T307" i="18"/>
  <c r="R307" i="18"/>
  <c r="P307" i="18"/>
  <c r="BI304" i="18"/>
  <c r="BH304" i="18"/>
  <c r="BG304" i="18"/>
  <c r="BF304" i="18"/>
  <c r="T304" i="18"/>
  <c r="R304" i="18"/>
  <c r="P304" i="18"/>
  <c r="BI301" i="18"/>
  <c r="BH301" i="18"/>
  <c r="BG301" i="18"/>
  <c r="BF301" i="18"/>
  <c r="T301" i="18"/>
  <c r="R301" i="18"/>
  <c r="P301" i="18"/>
  <c r="BI298" i="18"/>
  <c r="BH298" i="18"/>
  <c r="BG298" i="18"/>
  <c r="BF298" i="18"/>
  <c r="T298" i="18"/>
  <c r="R298" i="18"/>
  <c r="P298" i="18"/>
  <c r="BI295" i="18"/>
  <c r="BH295" i="18"/>
  <c r="BG295" i="18"/>
  <c r="BF295" i="18"/>
  <c r="T295" i="18"/>
  <c r="R295" i="18"/>
  <c r="P295" i="18"/>
  <c r="BI292" i="18"/>
  <c r="BH292" i="18"/>
  <c r="BG292" i="18"/>
  <c r="BF292" i="18"/>
  <c r="T292" i="18"/>
  <c r="R292" i="18"/>
  <c r="P292" i="18"/>
  <c r="BI288" i="18"/>
  <c r="BH288" i="18"/>
  <c r="BG288" i="18"/>
  <c r="BF288" i="18"/>
  <c r="T288" i="18"/>
  <c r="R288" i="18"/>
  <c r="P288" i="18"/>
  <c r="BI285" i="18"/>
  <c r="BH285" i="18"/>
  <c r="BG285" i="18"/>
  <c r="BF285" i="18"/>
  <c r="T285" i="18"/>
  <c r="R285" i="18"/>
  <c r="P285" i="18"/>
  <c r="BI281" i="18"/>
  <c r="BH281" i="18"/>
  <c r="BG281" i="18"/>
  <c r="BF281" i="18"/>
  <c r="T281" i="18"/>
  <c r="T280" i="18"/>
  <c r="R281" i="18"/>
  <c r="R280" i="18" s="1"/>
  <c r="P281" i="18"/>
  <c r="P280" i="18" s="1"/>
  <c r="BI277" i="18"/>
  <c r="BH277" i="18"/>
  <c r="BG277" i="18"/>
  <c r="BF277" i="18"/>
  <c r="T277" i="18"/>
  <c r="R277" i="18"/>
  <c r="P277" i="18"/>
  <c r="BI274" i="18"/>
  <c r="BH274" i="18"/>
  <c r="BG274" i="18"/>
  <c r="BF274" i="18"/>
  <c r="T274" i="18"/>
  <c r="R274" i="18"/>
  <c r="P274" i="18"/>
  <c r="BI271" i="18"/>
  <c r="BH271" i="18"/>
  <c r="BG271" i="18"/>
  <c r="BF271" i="18"/>
  <c r="T271" i="18"/>
  <c r="R271" i="18"/>
  <c r="P271" i="18"/>
  <c r="BI267" i="18"/>
  <c r="BH267" i="18"/>
  <c r="BG267" i="18"/>
  <c r="BF267" i="18"/>
  <c r="T267" i="18"/>
  <c r="T266" i="18" s="1"/>
  <c r="R267" i="18"/>
  <c r="R266" i="18" s="1"/>
  <c r="P267" i="18"/>
  <c r="P266" i="18"/>
  <c r="BI262" i="18"/>
  <c r="BH262" i="18"/>
  <c r="BG262" i="18"/>
  <c r="BF262" i="18"/>
  <c r="T262" i="18"/>
  <c r="R262" i="18"/>
  <c r="P262" i="18"/>
  <c r="BI258" i="18"/>
  <c r="BH258" i="18"/>
  <c r="BG258" i="18"/>
  <c r="BF258" i="18"/>
  <c r="T258" i="18"/>
  <c r="R258" i="18"/>
  <c r="P258" i="18"/>
  <c r="BI255" i="18"/>
  <c r="BH255" i="18"/>
  <c r="BG255" i="18"/>
  <c r="BF255" i="18"/>
  <c r="T255" i="18"/>
  <c r="R255" i="18"/>
  <c r="P255" i="18"/>
  <c r="BI251" i="18"/>
  <c r="BH251" i="18"/>
  <c r="BG251" i="18"/>
  <c r="BF251" i="18"/>
  <c r="T251" i="18"/>
  <c r="R251" i="18"/>
  <c r="P251" i="18"/>
  <c r="BI244" i="18"/>
  <c r="BH244" i="18"/>
  <c r="BG244" i="18"/>
  <c r="BF244" i="18"/>
  <c r="T244" i="18"/>
  <c r="R244" i="18"/>
  <c r="P244" i="18"/>
  <c r="BI241" i="18"/>
  <c r="BH241" i="18"/>
  <c r="BG241" i="18"/>
  <c r="BF241" i="18"/>
  <c r="T241" i="18"/>
  <c r="R241" i="18"/>
  <c r="P241" i="18"/>
  <c r="BI238" i="18"/>
  <c r="BH238" i="18"/>
  <c r="BG238" i="18"/>
  <c r="BF238" i="18"/>
  <c r="T238" i="18"/>
  <c r="R238" i="18"/>
  <c r="P238" i="18"/>
  <c r="BI232" i="18"/>
  <c r="BH232" i="18"/>
  <c r="BG232" i="18"/>
  <c r="BF232" i="18"/>
  <c r="T232" i="18"/>
  <c r="R232" i="18"/>
  <c r="P232" i="18"/>
  <c r="BI226" i="18"/>
  <c r="BH226" i="18"/>
  <c r="BG226" i="18"/>
  <c r="BF226" i="18"/>
  <c r="T226" i="18"/>
  <c r="R226" i="18"/>
  <c r="P226" i="18"/>
  <c r="BI220" i="18"/>
  <c r="BH220" i="18"/>
  <c r="BG220" i="18"/>
  <c r="BF220" i="18"/>
  <c r="T220" i="18"/>
  <c r="R220" i="18"/>
  <c r="P220" i="18"/>
  <c r="BI217" i="18"/>
  <c r="BH217" i="18"/>
  <c r="BG217" i="18"/>
  <c r="BF217" i="18"/>
  <c r="T217" i="18"/>
  <c r="R217" i="18"/>
  <c r="P217" i="18"/>
  <c r="BI211" i="18"/>
  <c r="BH211" i="18"/>
  <c r="BG211" i="18"/>
  <c r="BF211" i="18"/>
  <c r="T211" i="18"/>
  <c r="R211" i="18"/>
  <c r="P211" i="18"/>
  <c r="BI205" i="18"/>
  <c r="BH205" i="18"/>
  <c r="BG205" i="18"/>
  <c r="BF205" i="18"/>
  <c r="T205" i="18"/>
  <c r="R205" i="18"/>
  <c r="P205" i="18"/>
  <c r="BI199" i="18"/>
  <c r="BH199" i="18"/>
  <c r="BG199" i="18"/>
  <c r="BF199" i="18"/>
  <c r="T199" i="18"/>
  <c r="R199" i="18"/>
  <c r="P199" i="18"/>
  <c r="BI193" i="18"/>
  <c r="BH193" i="18"/>
  <c r="BG193" i="18"/>
  <c r="BF193" i="18"/>
  <c r="T193" i="18"/>
  <c r="R193" i="18"/>
  <c r="P193" i="18"/>
  <c r="BI190" i="18"/>
  <c r="BH190" i="18"/>
  <c r="BG190" i="18"/>
  <c r="BF190" i="18"/>
  <c r="T190" i="18"/>
  <c r="R190" i="18"/>
  <c r="P190" i="18"/>
  <c r="BI187" i="18"/>
  <c r="BH187" i="18"/>
  <c r="BG187" i="18"/>
  <c r="BF187" i="18"/>
  <c r="T187" i="18"/>
  <c r="R187" i="18"/>
  <c r="P187" i="18"/>
  <c r="BI184" i="18"/>
  <c r="BH184" i="18"/>
  <c r="BG184" i="18"/>
  <c r="BF184" i="18"/>
  <c r="T184" i="18"/>
  <c r="R184" i="18"/>
  <c r="P184" i="18"/>
  <c r="BI181" i="18"/>
  <c r="BH181" i="18"/>
  <c r="BG181" i="18"/>
  <c r="BF181" i="18"/>
  <c r="T181" i="18"/>
  <c r="R181" i="18"/>
  <c r="P181" i="18"/>
  <c r="BI178" i="18"/>
  <c r="BH178" i="18"/>
  <c r="BG178" i="18"/>
  <c r="BF178" i="18"/>
  <c r="T178" i="18"/>
  <c r="R178" i="18"/>
  <c r="P178" i="18"/>
  <c r="BI173" i="18"/>
  <c r="BH173" i="18"/>
  <c r="BG173" i="18"/>
  <c r="BF173" i="18"/>
  <c r="T173" i="18"/>
  <c r="R173" i="18"/>
  <c r="P173" i="18"/>
  <c r="BI168" i="18"/>
  <c r="BH168" i="18"/>
  <c r="BG168" i="18"/>
  <c r="BF168" i="18"/>
  <c r="T168" i="18"/>
  <c r="R168" i="18"/>
  <c r="P168" i="18"/>
  <c r="BI163" i="18"/>
  <c r="BH163" i="18"/>
  <c r="BG163" i="18"/>
  <c r="BF163" i="18"/>
  <c r="T163" i="18"/>
  <c r="R163" i="18"/>
  <c r="P163" i="18"/>
  <c r="BI158" i="18"/>
  <c r="BH158" i="18"/>
  <c r="BG158" i="18"/>
  <c r="BF158" i="18"/>
  <c r="T158" i="18"/>
  <c r="R158" i="18"/>
  <c r="P158" i="18"/>
  <c r="BI155" i="18"/>
  <c r="BH155" i="18"/>
  <c r="BG155" i="18"/>
  <c r="BF155" i="18"/>
  <c r="T155" i="18"/>
  <c r="R155" i="18"/>
  <c r="P155" i="18"/>
  <c r="BI152" i="18"/>
  <c r="BH152" i="18"/>
  <c r="BG152" i="18"/>
  <c r="BF152" i="18"/>
  <c r="T152" i="18"/>
  <c r="R152" i="18"/>
  <c r="P152" i="18"/>
  <c r="BI149" i="18"/>
  <c r="BH149" i="18"/>
  <c r="BG149" i="18"/>
  <c r="BF149" i="18"/>
  <c r="T149" i="18"/>
  <c r="R149" i="18"/>
  <c r="P149" i="18"/>
  <c r="BI146" i="18"/>
  <c r="BH146" i="18"/>
  <c r="BG146" i="18"/>
  <c r="BF146" i="18"/>
  <c r="T146" i="18"/>
  <c r="R146" i="18"/>
  <c r="P146" i="18"/>
  <c r="BI143" i="18"/>
  <c r="BH143" i="18"/>
  <c r="BG143" i="18"/>
  <c r="BF143" i="18"/>
  <c r="T143" i="18"/>
  <c r="R143" i="18"/>
  <c r="P143" i="18"/>
  <c r="BI140" i="18"/>
  <c r="BH140" i="18"/>
  <c r="BG140" i="18"/>
  <c r="BF140" i="18"/>
  <c r="T140" i="18"/>
  <c r="R140" i="18"/>
  <c r="P140" i="18"/>
  <c r="BI137" i="18"/>
  <c r="BH137" i="18"/>
  <c r="BG137" i="18"/>
  <c r="BF137" i="18"/>
  <c r="T137" i="18"/>
  <c r="R137" i="18"/>
  <c r="P137" i="18"/>
  <c r="BI134" i="18"/>
  <c r="BH134" i="18"/>
  <c r="BG134" i="18"/>
  <c r="BF134" i="18"/>
  <c r="T134" i="18"/>
  <c r="R134" i="18"/>
  <c r="P134" i="18"/>
  <c r="BI131" i="18"/>
  <c r="BH131" i="18"/>
  <c r="BG131" i="18"/>
  <c r="BF131" i="18"/>
  <c r="T131" i="18"/>
  <c r="R131" i="18"/>
  <c r="P131" i="18"/>
  <c r="J125" i="18"/>
  <c r="J124" i="18"/>
  <c r="F124" i="18"/>
  <c r="F122" i="18"/>
  <c r="E120" i="18"/>
  <c r="J93" i="18"/>
  <c r="J92" i="18"/>
  <c r="F92" i="18"/>
  <c r="F90" i="18"/>
  <c r="E88" i="18"/>
  <c r="J20" i="18"/>
  <c r="E20" i="18"/>
  <c r="F125" i="18"/>
  <c r="J19" i="18"/>
  <c r="J14" i="18"/>
  <c r="J122" i="18" s="1"/>
  <c r="E7" i="18"/>
  <c r="E84" i="18"/>
  <c r="J39" i="17"/>
  <c r="J38" i="17"/>
  <c r="AY111" i="1"/>
  <c r="J37" i="17"/>
  <c r="AX111" i="1" s="1"/>
  <c r="BI397" i="17"/>
  <c r="BH397" i="17"/>
  <c r="BG397" i="17"/>
  <c r="BF397" i="17"/>
  <c r="T397" i="17"/>
  <c r="R397" i="17"/>
  <c r="P397" i="17"/>
  <c r="BI394" i="17"/>
  <c r="BH394" i="17"/>
  <c r="BG394" i="17"/>
  <c r="BF394" i="17"/>
  <c r="T394" i="17"/>
  <c r="R394" i="17"/>
  <c r="P394" i="17"/>
  <c r="BI390" i="17"/>
  <c r="BH390" i="17"/>
  <c r="BG390" i="17"/>
  <c r="BF390" i="17"/>
  <c r="T390" i="17"/>
  <c r="R390" i="17"/>
  <c r="P390" i="17"/>
  <c r="BI385" i="17"/>
  <c r="BH385" i="17"/>
  <c r="BG385" i="17"/>
  <c r="BF385" i="17"/>
  <c r="T385" i="17"/>
  <c r="R385" i="17"/>
  <c r="P385" i="17"/>
  <c r="BI380" i="17"/>
  <c r="BH380" i="17"/>
  <c r="BG380" i="17"/>
  <c r="BF380" i="17"/>
  <c r="T380" i="17"/>
  <c r="R380" i="17"/>
  <c r="P380" i="17"/>
  <c r="BI376" i="17"/>
  <c r="BH376" i="17"/>
  <c r="BG376" i="17"/>
  <c r="BF376" i="17"/>
  <c r="T376" i="17"/>
  <c r="R376" i="17"/>
  <c r="P376" i="17"/>
  <c r="BI371" i="17"/>
  <c r="BH371" i="17"/>
  <c r="BG371" i="17"/>
  <c r="BF371" i="17"/>
  <c r="T371" i="17"/>
  <c r="R371" i="17"/>
  <c r="P371" i="17"/>
  <c r="BI368" i="17"/>
  <c r="BH368" i="17"/>
  <c r="BG368" i="17"/>
  <c r="BF368" i="17"/>
  <c r="T368" i="17"/>
  <c r="R368" i="17"/>
  <c r="P368" i="17"/>
  <c r="BI364" i="17"/>
  <c r="BH364" i="17"/>
  <c r="BG364" i="17"/>
  <c r="BF364" i="17"/>
  <c r="T364" i="17"/>
  <c r="R364" i="17"/>
  <c r="P364" i="17"/>
  <c r="BI361" i="17"/>
  <c r="BH361" i="17"/>
  <c r="BG361" i="17"/>
  <c r="BF361" i="17"/>
  <c r="T361" i="17"/>
  <c r="R361" i="17"/>
  <c r="P361" i="17"/>
  <c r="BI357" i="17"/>
  <c r="BH357" i="17"/>
  <c r="BG357" i="17"/>
  <c r="BF357" i="17"/>
  <c r="T357" i="17"/>
  <c r="R357" i="17"/>
  <c r="P357" i="17"/>
  <c r="BI355" i="17"/>
  <c r="BH355" i="17"/>
  <c r="BG355" i="17"/>
  <c r="BF355" i="17"/>
  <c r="T355" i="17"/>
  <c r="R355" i="17"/>
  <c r="P355" i="17"/>
  <c r="BI352" i="17"/>
  <c r="BH352" i="17"/>
  <c r="BG352" i="17"/>
  <c r="BF352" i="17"/>
  <c r="T352" i="17"/>
  <c r="R352" i="17"/>
  <c r="P352" i="17"/>
  <c r="BI349" i="17"/>
  <c r="BH349" i="17"/>
  <c r="BG349" i="17"/>
  <c r="BF349" i="17"/>
  <c r="T349" i="17"/>
  <c r="R349" i="17"/>
  <c r="P349" i="17"/>
  <c r="BI346" i="17"/>
  <c r="BH346" i="17"/>
  <c r="BG346" i="17"/>
  <c r="BF346" i="17"/>
  <c r="T346" i="17"/>
  <c r="R346" i="17"/>
  <c r="P346" i="17"/>
  <c r="BI344" i="17"/>
  <c r="BH344" i="17"/>
  <c r="BG344" i="17"/>
  <c r="BF344" i="17"/>
  <c r="T344" i="17"/>
  <c r="R344" i="17"/>
  <c r="P344" i="17"/>
  <c r="BI342" i="17"/>
  <c r="BH342" i="17"/>
  <c r="BG342" i="17"/>
  <c r="BF342" i="17"/>
  <c r="T342" i="17"/>
  <c r="R342" i="17"/>
  <c r="P342" i="17"/>
  <c r="BI340" i="17"/>
  <c r="BH340" i="17"/>
  <c r="BG340" i="17"/>
  <c r="BF340" i="17"/>
  <c r="T340" i="17"/>
  <c r="R340" i="17"/>
  <c r="P340" i="17"/>
  <c r="BI338" i="17"/>
  <c r="BH338" i="17"/>
  <c r="BG338" i="17"/>
  <c r="BF338" i="17"/>
  <c r="T338" i="17"/>
  <c r="R338" i="17"/>
  <c r="P338" i="17"/>
  <c r="BI336" i="17"/>
  <c r="BH336" i="17"/>
  <c r="BG336" i="17"/>
  <c r="BF336" i="17"/>
  <c r="T336" i="17"/>
  <c r="R336" i="17"/>
  <c r="P336" i="17"/>
  <c r="BI334" i="17"/>
  <c r="BH334" i="17"/>
  <c r="BG334" i="17"/>
  <c r="BF334" i="17"/>
  <c r="T334" i="17"/>
  <c r="R334" i="17"/>
  <c r="P334" i="17"/>
  <c r="BI332" i="17"/>
  <c r="BH332" i="17"/>
  <c r="BG332" i="17"/>
  <c r="BF332" i="17"/>
  <c r="T332" i="17"/>
  <c r="R332" i="17"/>
  <c r="P332" i="17"/>
  <c r="BI329" i="17"/>
  <c r="BH329" i="17"/>
  <c r="BG329" i="17"/>
  <c r="BF329" i="17"/>
  <c r="T329" i="17"/>
  <c r="R329" i="17"/>
  <c r="P329" i="17"/>
  <c r="BI327" i="17"/>
  <c r="BH327" i="17"/>
  <c r="BG327" i="17"/>
  <c r="BF327" i="17"/>
  <c r="T327" i="17"/>
  <c r="R327" i="17"/>
  <c r="P327" i="17"/>
  <c r="BI324" i="17"/>
  <c r="BH324" i="17"/>
  <c r="BG324" i="17"/>
  <c r="BF324" i="17"/>
  <c r="T324" i="17"/>
  <c r="R324" i="17"/>
  <c r="P324" i="17"/>
  <c r="BI321" i="17"/>
  <c r="BH321" i="17"/>
  <c r="BG321" i="17"/>
  <c r="BF321" i="17"/>
  <c r="T321" i="17"/>
  <c r="R321" i="17"/>
  <c r="P321" i="17"/>
  <c r="BI318" i="17"/>
  <c r="BH318" i="17"/>
  <c r="BG318" i="17"/>
  <c r="BF318" i="17"/>
  <c r="T318" i="17"/>
  <c r="R318" i="17"/>
  <c r="P318" i="17"/>
  <c r="BI315" i="17"/>
  <c r="BH315" i="17"/>
  <c r="BG315" i="17"/>
  <c r="BF315" i="17"/>
  <c r="T315" i="17"/>
  <c r="R315" i="17"/>
  <c r="P315" i="17"/>
  <c r="BI312" i="17"/>
  <c r="BH312" i="17"/>
  <c r="BG312" i="17"/>
  <c r="BF312" i="17"/>
  <c r="T312" i="17"/>
  <c r="R312" i="17"/>
  <c r="P312" i="17"/>
  <c r="BI309" i="17"/>
  <c r="BH309" i="17"/>
  <c r="BG309" i="17"/>
  <c r="BF309" i="17"/>
  <c r="T309" i="17"/>
  <c r="R309" i="17"/>
  <c r="P309" i="17"/>
  <c r="BI306" i="17"/>
  <c r="BH306" i="17"/>
  <c r="BG306" i="17"/>
  <c r="BF306" i="17"/>
  <c r="T306" i="17"/>
  <c r="R306" i="17"/>
  <c r="P306" i="17"/>
  <c r="BI304" i="17"/>
  <c r="BH304" i="17"/>
  <c r="BG304" i="17"/>
  <c r="BF304" i="17"/>
  <c r="T304" i="17"/>
  <c r="R304" i="17"/>
  <c r="P304" i="17"/>
  <c r="BI301" i="17"/>
  <c r="BH301" i="17"/>
  <c r="BG301" i="17"/>
  <c r="BF301" i="17"/>
  <c r="T301" i="17"/>
  <c r="R301" i="17"/>
  <c r="P301" i="17"/>
  <c r="BI298" i="17"/>
  <c r="BH298" i="17"/>
  <c r="BG298" i="17"/>
  <c r="BF298" i="17"/>
  <c r="T298" i="17"/>
  <c r="R298" i="17"/>
  <c r="P298" i="17"/>
  <c r="BI295" i="17"/>
  <c r="BH295" i="17"/>
  <c r="BG295" i="17"/>
  <c r="BF295" i="17"/>
  <c r="T295" i="17"/>
  <c r="R295" i="17"/>
  <c r="P295" i="17"/>
  <c r="BI292" i="17"/>
  <c r="BH292" i="17"/>
  <c r="BG292" i="17"/>
  <c r="BF292" i="17"/>
  <c r="T292" i="17"/>
  <c r="R292" i="17"/>
  <c r="P292" i="17"/>
  <c r="BI289" i="17"/>
  <c r="BH289" i="17"/>
  <c r="BG289" i="17"/>
  <c r="BF289" i="17"/>
  <c r="T289" i="17"/>
  <c r="R289" i="17"/>
  <c r="P289" i="17"/>
  <c r="BI286" i="17"/>
  <c r="BH286" i="17"/>
  <c r="BG286" i="17"/>
  <c r="BF286" i="17"/>
  <c r="T286" i="17"/>
  <c r="T285" i="17" s="1"/>
  <c r="R286" i="17"/>
  <c r="P286" i="17"/>
  <c r="BI282" i="17"/>
  <c r="BH282" i="17"/>
  <c r="BG282" i="17"/>
  <c r="BF282" i="17"/>
  <c r="T282" i="17"/>
  <c r="R282" i="17"/>
  <c r="P282" i="17"/>
  <c r="BI279" i="17"/>
  <c r="BH279" i="17"/>
  <c r="BG279" i="17"/>
  <c r="BF279" i="17"/>
  <c r="T279" i="17"/>
  <c r="R279" i="17"/>
  <c r="P279" i="17"/>
  <c r="BI276" i="17"/>
  <c r="BH276" i="17"/>
  <c r="BG276" i="17"/>
  <c r="BF276" i="17"/>
  <c r="T276" i="17"/>
  <c r="R276" i="17"/>
  <c r="P276" i="17"/>
  <c r="BI273" i="17"/>
  <c r="BH273" i="17"/>
  <c r="BG273" i="17"/>
  <c r="BF273" i="17"/>
  <c r="T273" i="17"/>
  <c r="R273" i="17"/>
  <c r="P273" i="17"/>
  <c r="BI269" i="17"/>
  <c r="BH269" i="17"/>
  <c r="BG269" i="17"/>
  <c r="BF269" i="17"/>
  <c r="T269" i="17"/>
  <c r="R269" i="17"/>
  <c r="P269" i="17"/>
  <c r="BI266" i="17"/>
  <c r="BH266" i="17"/>
  <c r="BG266" i="17"/>
  <c r="BF266" i="17"/>
  <c r="T266" i="17"/>
  <c r="R266" i="17"/>
  <c r="P266" i="17"/>
  <c r="BI263" i="17"/>
  <c r="BH263" i="17"/>
  <c r="BG263" i="17"/>
  <c r="BF263" i="17"/>
  <c r="T263" i="17"/>
  <c r="R263" i="17"/>
  <c r="P263" i="17"/>
  <c r="BI260" i="17"/>
  <c r="BH260" i="17"/>
  <c r="BG260" i="17"/>
  <c r="BF260" i="17"/>
  <c r="T260" i="17"/>
  <c r="R260" i="17"/>
  <c r="P260" i="17"/>
  <c r="BI257" i="17"/>
  <c r="BH257" i="17"/>
  <c r="BG257" i="17"/>
  <c r="BF257" i="17"/>
  <c r="T257" i="17"/>
  <c r="R257" i="17"/>
  <c r="P257" i="17"/>
  <c r="BI253" i="17"/>
  <c r="BH253" i="17"/>
  <c r="BG253" i="17"/>
  <c r="BF253" i="17"/>
  <c r="T253" i="17"/>
  <c r="T252" i="17" s="1"/>
  <c r="R253" i="17"/>
  <c r="R252" i="17" s="1"/>
  <c r="P253" i="17"/>
  <c r="P252" i="17"/>
  <c r="BI248" i="17"/>
  <c r="BH248" i="17"/>
  <c r="BG248" i="17"/>
  <c r="BF248" i="17"/>
  <c r="T248" i="17"/>
  <c r="R248" i="17"/>
  <c r="P248" i="17"/>
  <c r="BI245" i="17"/>
  <c r="BH245" i="17"/>
  <c r="BG245" i="17"/>
  <c r="BF245" i="17"/>
  <c r="T245" i="17"/>
  <c r="R245" i="17"/>
  <c r="P245" i="17"/>
  <c r="BI240" i="17"/>
  <c r="BH240" i="17"/>
  <c r="BG240" i="17"/>
  <c r="BF240" i="17"/>
  <c r="T240" i="17"/>
  <c r="R240" i="17"/>
  <c r="P240" i="17"/>
  <c r="BI234" i="17"/>
  <c r="BH234" i="17"/>
  <c r="BG234" i="17"/>
  <c r="BF234" i="17"/>
  <c r="T234" i="17"/>
  <c r="R234" i="17"/>
  <c r="P234" i="17"/>
  <c r="BI231" i="17"/>
  <c r="BH231" i="17"/>
  <c r="BG231" i="17"/>
  <c r="BF231" i="17"/>
  <c r="T231" i="17"/>
  <c r="R231" i="17"/>
  <c r="P231" i="17"/>
  <c r="BI226" i="17"/>
  <c r="BH226" i="17"/>
  <c r="BG226" i="17"/>
  <c r="BF226" i="17"/>
  <c r="T226" i="17"/>
  <c r="R226" i="17"/>
  <c r="P226" i="17"/>
  <c r="BI221" i="17"/>
  <c r="BH221" i="17"/>
  <c r="BG221" i="17"/>
  <c r="BF221" i="17"/>
  <c r="T221" i="17"/>
  <c r="R221" i="17"/>
  <c r="P221" i="17"/>
  <c r="BI216" i="17"/>
  <c r="BH216" i="17"/>
  <c r="BG216" i="17"/>
  <c r="BF216" i="17"/>
  <c r="T216" i="17"/>
  <c r="R216" i="17"/>
  <c r="P216" i="17"/>
  <c r="BI214" i="17"/>
  <c r="BH214" i="17"/>
  <c r="BG214" i="17"/>
  <c r="BF214" i="17"/>
  <c r="T214" i="17"/>
  <c r="R214" i="17"/>
  <c r="P214" i="17"/>
  <c r="BI211" i="17"/>
  <c r="BH211" i="17"/>
  <c r="BG211" i="17"/>
  <c r="BF211" i="17"/>
  <c r="T211" i="17"/>
  <c r="R211" i="17"/>
  <c r="P211" i="17"/>
  <c r="BI206" i="17"/>
  <c r="BH206" i="17"/>
  <c r="BG206" i="17"/>
  <c r="BF206" i="17"/>
  <c r="T206" i="17"/>
  <c r="R206" i="17"/>
  <c r="P206" i="17"/>
  <c r="BI201" i="17"/>
  <c r="BH201" i="17"/>
  <c r="BG201" i="17"/>
  <c r="BF201" i="17"/>
  <c r="T201" i="17"/>
  <c r="R201" i="17"/>
  <c r="P201" i="17"/>
  <c r="BI196" i="17"/>
  <c r="BH196" i="17"/>
  <c r="BG196" i="17"/>
  <c r="BF196" i="17"/>
  <c r="T196" i="17"/>
  <c r="R196" i="17"/>
  <c r="P196" i="17"/>
  <c r="BI191" i="17"/>
  <c r="BH191" i="17"/>
  <c r="BG191" i="17"/>
  <c r="BF191" i="17"/>
  <c r="T191" i="17"/>
  <c r="R191" i="17"/>
  <c r="P191" i="17"/>
  <c r="BI186" i="17"/>
  <c r="BH186" i="17"/>
  <c r="BG186" i="17"/>
  <c r="BF186" i="17"/>
  <c r="T186" i="17"/>
  <c r="R186" i="17"/>
  <c r="P186" i="17"/>
  <c r="BI181" i="17"/>
  <c r="BH181" i="17"/>
  <c r="BG181" i="17"/>
  <c r="BF181" i="17"/>
  <c r="T181" i="17"/>
  <c r="R181" i="17"/>
  <c r="P181" i="17"/>
  <c r="BI176" i="17"/>
  <c r="BH176" i="17"/>
  <c r="BG176" i="17"/>
  <c r="BF176" i="17"/>
  <c r="T176" i="17"/>
  <c r="R176" i="17"/>
  <c r="P176" i="17"/>
  <c r="BI173" i="17"/>
  <c r="BH173" i="17"/>
  <c r="BG173" i="17"/>
  <c r="BF173" i="17"/>
  <c r="T173" i="17"/>
  <c r="R173" i="17"/>
  <c r="P173" i="17"/>
  <c r="BI168" i="17"/>
  <c r="BH168" i="17"/>
  <c r="BG168" i="17"/>
  <c r="BF168" i="17"/>
  <c r="T168" i="17"/>
  <c r="R168" i="17"/>
  <c r="P168" i="17"/>
  <c r="BI165" i="17"/>
  <c r="BH165" i="17"/>
  <c r="BG165" i="17"/>
  <c r="BF165" i="17"/>
  <c r="T165" i="17"/>
  <c r="R165" i="17"/>
  <c r="P165" i="17"/>
  <c r="BI162" i="17"/>
  <c r="BH162" i="17"/>
  <c r="BG162" i="17"/>
  <c r="BF162" i="17"/>
  <c r="T162" i="17"/>
  <c r="R162" i="17"/>
  <c r="P162" i="17"/>
  <c r="BI159" i="17"/>
  <c r="BH159" i="17"/>
  <c r="BG159" i="17"/>
  <c r="BF159" i="17"/>
  <c r="T159" i="17"/>
  <c r="R159" i="17"/>
  <c r="P159" i="17"/>
  <c r="BI154" i="17"/>
  <c r="BH154" i="17"/>
  <c r="BG154" i="17"/>
  <c r="BF154" i="17"/>
  <c r="T154" i="17"/>
  <c r="R154" i="17"/>
  <c r="P154" i="17"/>
  <c r="BI151" i="17"/>
  <c r="BH151" i="17"/>
  <c r="BG151" i="17"/>
  <c r="BF151" i="17"/>
  <c r="T151" i="17"/>
  <c r="R151" i="17"/>
  <c r="P151" i="17"/>
  <c r="BI148" i="17"/>
  <c r="BH148" i="17"/>
  <c r="BG148" i="17"/>
  <c r="BF148" i="17"/>
  <c r="T148" i="17"/>
  <c r="R148" i="17"/>
  <c r="P148" i="17"/>
  <c r="BI145" i="17"/>
  <c r="BH145" i="17"/>
  <c r="BG145" i="17"/>
  <c r="BF145" i="17"/>
  <c r="T145" i="17"/>
  <c r="R145" i="17"/>
  <c r="P145" i="17"/>
  <c r="BI142" i="17"/>
  <c r="BH142" i="17"/>
  <c r="BG142" i="17"/>
  <c r="BF142" i="17"/>
  <c r="T142" i="17"/>
  <c r="R142" i="17"/>
  <c r="P142" i="17"/>
  <c r="BI140" i="17"/>
  <c r="BH140" i="17"/>
  <c r="BG140" i="17"/>
  <c r="BF140" i="17"/>
  <c r="T140" i="17"/>
  <c r="R140" i="17"/>
  <c r="P140" i="17"/>
  <c r="BI137" i="17"/>
  <c r="BH137" i="17"/>
  <c r="BG137" i="17"/>
  <c r="BF137" i="17"/>
  <c r="T137" i="17"/>
  <c r="R137" i="17"/>
  <c r="P137" i="17"/>
  <c r="BI133" i="17"/>
  <c r="BH133" i="17"/>
  <c r="BG133" i="17"/>
  <c r="BF133" i="17"/>
  <c r="T133" i="17"/>
  <c r="R133" i="17"/>
  <c r="P133" i="17"/>
  <c r="BI130" i="17"/>
  <c r="BH130" i="17"/>
  <c r="BG130" i="17"/>
  <c r="BF130" i="17"/>
  <c r="T130" i="17"/>
  <c r="R130" i="17"/>
  <c r="P130" i="17"/>
  <c r="J124" i="17"/>
  <c r="J123" i="17"/>
  <c r="F123" i="17"/>
  <c r="F121" i="17"/>
  <c r="E119" i="17"/>
  <c r="J93" i="17"/>
  <c r="J92" i="17"/>
  <c r="F92" i="17"/>
  <c r="F90" i="17"/>
  <c r="E88" i="17"/>
  <c r="J20" i="17"/>
  <c r="E20" i="17"/>
  <c r="F93" i="17" s="1"/>
  <c r="J19" i="17"/>
  <c r="J14" i="17"/>
  <c r="J90" i="17" s="1"/>
  <c r="E7" i="17"/>
  <c r="E115" i="17"/>
  <c r="J39" i="16"/>
  <c r="J38" i="16"/>
  <c r="AY110" i="1"/>
  <c r="J37" i="16"/>
  <c r="AX110" i="1" s="1"/>
  <c r="BI582" i="16"/>
  <c r="BH582" i="16"/>
  <c r="BG582" i="16"/>
  <c r="BF582" i="16"/>
  <c r="T582" i="16"/>
  <c r="T581" i="16"/>
  <c r="T580" i="16" s="1"/>
  <c r="R582" i="16"/>
  <c r="R581" i="16"/>
  <c r="R580" i="16" s="1"/>
  <c r="P582" i="16"/>
  <c r="P581" i="16" s="1"/>
  <c r="P580" i="16" s="1"/>
  <c r="BI577" i="16"/>
  <c r="BH577" i="16"/>
  <c r="BG577" i="16"/>
  <c r="BF577" i="16"/>
  <c r="T577" i="16"/>
  <c r="T576" i="16"/>
  <c r="R577" i="16"/>
  <c r="R576" i="16" s="1"/>
  <c r="P577" i="16"/>
  <c r="P576" i="16"/>
  <c r="BI574" i="16"/>
  <c r="BH574" i="16"/>
  <c r="BG574" i="16"/>
  <c r="BF574" i="16"/>
  <c r="T574" i="16"/>
  <c r="R574" i="16"/>
  <c r="P574" i="16"/>
  <c r="BI572" i="16"/>
  <c r="BH572" i="16"/>
  <c r="BG572" i="16"/>
  <c r="BF572" i="16"/>
  <c r="T572" i="16"/>
  <c r="R572" i="16"/>
  <c r="P572" i="16"/>
  <c r="BI567" i="16"/>
  <c r="BH567" i="16"/>
  <c r="BG567" i="16"/>
  <c r="BF567" i="16"/>
  <c r="T567" i="16"/>
  <c r="T566" i="16"/>
  <c r="R567" i="16"/>
  <c r="R566" i="16" s="1"/>
  <c r="P567" i="16"/>
  <c r="P566" i="16"/>
  <c r="BI563" i="16"/>
  <c r="BH563" i="16"/>
  <c r="BG563" i="16"/>
  <c r="BF563" i="16"/>
  <c r="T563" i="16"/>
  <c r="R563" i="16"/>
  <c r="P563" i="16"/>
  <c r="BI560" i="16"/>
  <c r="BH560" i="16"/>
  <c r="BG560" i="16"/>
  <c r="BF560" i="16"/>
  <c r="T560" i="16"/>
  <c r="R560" i="16"/>
  <c r="P560" i="16"/>
  <c r="BI556" i="16"/>
  <c r="BH556" i="16"/>
  <c r="BG556" i="16"/>
  <c r="BF556" i="16"/>
  <c r="T556" i="16"/>
  <c r="R556" i="16"/>
  <c r="P556" i="16"/>
  <c r="BI553" i="16"/>
  <c r="BH553" i="16"/>
  <c r="BG553" i="16"/>
  <c r="BF553" i="16"/>
  <c r="T553" i="16"/>
  <c r="R553" i="16"/>
  <c r="P553" i="16"/>
  <c r="BI547" i="16"/>
  <c r="BH547" i="16"/>
  <c r="BG547" i="16"/>
  <c r="BF547" i="16"/>
  <c r="T547" i="16"/>
  <c r="R547" i="16"/>
  <c r="P547" i="16"/>
  <c r="BI542" i="16"/>
  <c r="BH542" i="16"/>
  <c r="BG542" i="16"/>
  <c r="BF542" i="16"/>
  <c r="T542" i="16"/>
  <c r="R542" i="16"/>
  <c r="P542" i="16"/>
  <c r="BI538" i="16"/>
  <c r="BH538" i="16"/>
  <c r="BG538" i="16"/>
  <c r="BF538" i="16"/>
  <c r="T538" i="16"/>
  <c r="R538" i="16"/>
  <c r="P538" i="16"/>
  <c r="BI533" i="16"/>
  <c r="BH533" i="16"/>
  <c r="BG533" i="16"/>
  <c r="BF533" i="16"/>
  <c r="T533" i="16"/>
  <c r="R533" i="16"/>
  <c r="P533" i="16"/>
  <c r="BI530" i="16"/>
  <c r="BH530" i="16"/>
  <c r="BG530" i="16"/>
  <c r="BF530" i="16"/>
  <c r="T530" i="16"/>
  <c r="R530" i="16"/>
  <c r="P530" i="16"/>
  <c r="BI526" i="16"/>
  <c r="BH526" i="16"/>
  <c r="BG526" i="16"/>
  <c r="BF526" i="16"/>
  <c r="T526" i="16"/>
  <c r="R526" i="16"/>
  <c r="P526" i="16"/>
  <c r="BI523" i="16"/>
  <c r="BH523" i="16"/>
  <c r="BG523" i="16"/>
  <c r="BF523" i="16"/>
  <c r="T523" i="16"/>
  <c r="R523" i="16"/>
  <c r="P523" i="16"/>
  <c r="BI520" i="16"/>
  <c r="BH520" i="16"/>
  <c r="BG520" i="16"/>
  <c r="BF520" i="16"/>
  <c r="T520" i="16"/>
  <c r="R520" i="16"/>
  <c r="P520" i="16"/>
  <c r="BI517" i="16"/>
  <c r="BH517" i="16"/>
  <c r="BG517" i="16"/>
  <c r="BF517" i="16"/>
  <c r="T517" i="16"/>
  <c r="R517" i="16"/>
  <c r="P517" i="16"/>
  <c r="BI514" i="16"/>
  <c r="BH514" i="16"/>
  <c r="BG514" i="16"/>
  <c r="BF514" i="16"/>
  <c r="T514" i="16"/>
  <c r="R514" i="16"/>
  <c r="P514" i="16"/>
  <c r="BI511" i="16"/>
  <c r="BH511" i="16"/>
  <c r="BG511" i="16"/>
  <c r="BF511" i="16"/>
  <c r="T511" i="16"/>
  <c r="R511" i="16"/>
  <c r="P511" i="16"/>
  <c r="BI508" i="16"/>
  <c r="BH508" i="16"/>
  <c r="BG508" i="16"/>
  <c r="BF508" i="16"/>
  <c r="T508" i="16"/>
  <c r="R508" i="16"/>
  <c r="P508" i="16"/>
  <c r="BI506" i="16"/>
  <c r="BH506" i="16"/>
  <c r="BG506" i="16"/>
  <c r="BF506" i="16"/>
  <c r="T506" i="16"/>
  <c r="R506" i="16"/>
  <c r="P506" i="16"/>
  <c r="BI503" i="16"/>
  <c r="BH503" i="16"/>
  <c r="BG503" i="16"/>
  <c r="BF503" i="16"/>
  <c r="T503" i="16"/>
  <c r="R503" i="16"/>
  <c r="P503" i="16"/>
  <c r="BI500" i="16"/>
  <c r="BH500" i="16"/>
  <c r="BG500" i="16"/>
  <c r="BF500" i="16"/>
  <c r="T500" i="16"/>
  <c r="R500" i="16"/>
  <c r="P500" i="16"/>
  <c r="BI497" i="16"/>
  <c r="BH497" i="16"/>
  <c r="BG497" i="16"/>
  <c r="BF497" i="16"/>
  <c r="T497" i="16"/>
  <c r="R497" i="16"/>
  <c r="P497" i="16"/>
  <c r="BI494" i="16"/>
  <c r="BH494" i="16"/>
  <c r="BG494" i="16"/>
  <c r="BF494" i="16"/>
  <c r="T494" i="16"/>
  <c r="R494" i="16"/>
  <c r="P494" i="16"/>
  <c r="BI491" i="16"/>
  <c r="BH491" i="16"/>
  <c r="BG491" i="16"/>
  <c r="BF491" i="16"/>
  <c r="T491" i="16"/>
  <c r="R491" i="16"/>
  <c r="P491" i="16"/>
  <c r="BI488" i="16"/>
  <c r="BH488" i="16"/>
  <c r="BG488" i="16"/>
  <c r="BF488" i="16"/>
  <c r="T488" i="16"/>
  <c r="R488" i="16"/>
  <c r="P488" i="16"/>
  <c r="BI485" i="16"/>
  <c r="BH485" i="16"/>
  <c r="BG485" i="16"/>
  <c r="BF485" i="16"/>
  <c r="T485" i="16"/>
  <c r="R485" i="16"/>
  <c r="P485" i="16"/>
  <c r="BI482" i="16"/>
  <c r="BH482" i="16"/>
  <c r="BG482" i="16"/>
  <c r="BF482" i="16"/>
  <c r="T482" i="16"/>
  <c r="R482" i="16"/>
  <c r="P482" i="16"/>
  <c r="BI479" i="16"/>
  <c r="BH479" i="16"/>
  <c r="BG479" i="16"/>
  <c r="BF479" i="16"/>
  <c r="T479" i="16"/>
  <c r="R479" i="16"/>
  <c r="P479" i="16"/>
  <c r="BI476" i="16"/>
  <c r="BH476" i="16"/>
  <c r="BG476" i="16"/>
  <c r="BF476" i="16"/>
  <c r="T476" i="16"/>
  <c r="R476" i="16"/>
  <c r="P476" i="16"/>
  <c r="BI473" i="16"/>
  <c r="BH473" i="16"/>
  <c r="BG473" i="16"/>
  <c r="BF473" i="16"/>
  <c r="T473" i="16"/>
  <c r="R473" i="16"/>
  <c r="P473" i="16"/>
  <c r="BI470" i="16"/>
  <c r="BH470" i="16"/>
  <c r="BG470" i="16"/>
  <c r="BF470" i="16"/>
  <c r="T470" i="16"/>
  <c r="R470" i="16"/>
  <c r="P470" i="16"/>
  <c r="BI468" i="16"/>
  <c r="BH468" i="16"/>
  <c r="BG468" i="16"/>
  <c r="BF468" i="16"/>
  <c r="T468" i="16"/>
  <c r="R468" i="16"/>
  <c r="P468" i="16"/>
  <c r="BI466" i="16"/>
  <c r="BH466" i="16"/>
  <c r="BG466" i="16"/>
  <c r="BF466" i="16"/>
  <c r="T466" i="16"/>
  <c r="R466" i="16"/>
  <c r="P466" i="16"/>
  <c r="BI464" i="16"/>
  <c r="BH464" i="16"/>
  <c r="BG464" i="16"/>
  <c r="BF464" i="16"/>
  <c r="T464" i="16"/>
  <c r="R464" i="16"/>
  <c r="P464" i="16"/>
  <c r="BI461" i="16"/>
  <c r="BH461" i="16"/>
  <c r="BG461" i="16"/>
  <c r="BF461" i="16"/>
  <c r="T461" i="16"/>
  <c r="R461" i="16"/>
  <c r="P461" i="16"/>
  <c r="BI459" i="16"/>
  <c r="BH459" i="16"/>
  <c r="BG459" i="16"/>
  <c r="BF459" i="16"/>
  <c r="T459" i="16"/>
  <c r="R459" i="16"/>
  <c r="P459" i="16"/>
  <c r="BI457" i="16"/>
  <c r="BH457" i="16"/>
  <c r="BG457" i="16"/>
  <c r="BF457" i="16"/>
  <c r="T457" i="16"/>
  <c r="R457" i="16"/>
  <c r="P457" i="16"/>
  <c r="BI455" i="16"/>
  <c r="BH455" i="16"/>
  <c r="BG455" i="16"/>
  <c r="BF455" i="16"/>
  <c r="T455" i="16"/>
  <c r="R455" i="16"/>
  <c r="P455" i="16"/>
  <c r="BI453" i="16"/>
  <c r="BH453" i="16"/>
  <c r="BG453" i="16"/>
  <c r="BF453" i="16"/>
  <c r="T453" i="16"/>
  <c r="R453" i="16"/>
  <c r="P453" i="16"/>
  <c r="BI451" i="16"/>
  <c r="BH451" i="16"/>
  <c r="BG451" i="16"/>
  <c r="BF451" i="16"/>
  <c r="T451" i="16"/>
  <c r="R451" i="16"/>
  <c r="P451" i="16"/>
  <c r="BI449" i="16"/>
  <c r="BH449" i="16"/>
  <c r="BG449" i="16"/>
  <c r="BF449" i="16"/>
  <c r="T449" i="16"/>
  <c r="R449" i="16"/>
  <c r="P449" i="16"/>
  <c r="BI446" i="16"/>
  <c r="BH446" i="16"/>
  <c r="BG446" i="16"/>
  <c r="BF446" i="16"/>
  <c r="T446" i="16"/>
  <c r="R446" i="16"/>
  <c r="P446" i="16"/>
  <c r="BI443" i="16"/>
  <c r="BH443" i="16"/>
  <c r="BG443" i="16"/>
  <c r="BF443" i="16"/>
  <c r="T443" i="16"/>
  <c r="R443" i="16"/>
  <c r="P443" i="16"/>
  <c r="BI440" i="16"/>
  <c r="BH440" i="16"/>
  <c r="BG440" i="16"/>
  <c r="BF440" i="16"/>
  <c r="T440" i="16"/>
  <c r="R440" i="16"/>
  <c r="P440" i="16"/>
  <c r="BI437" i="16"/>
  <c r="BH437" i="16"/>
  <c r="BG437" i="16"/>
  <c r="BF437" i="16"/>
  <c r="T437" i="16"/>
  <c r="R437" i="16"/>
  <c r="P437" i="16"/>
  <c r="BI435" i="16"/>
  <c r="BH435" i="16"/>
  <c r="BG435" i="16"/>
  <c r="BF435" i="16"/>
  <c r="T435" i="16"/>
  <c r="R435" i="16"/>
  <c r="P435" i="16"/>
  <c r="BI432" i="16"/>
  <c r="BH432" i="16"/>
  <c r="BG432" i="16"/>
  <c r="BF432" i="16"/>
  <c r="T432" i="16"/>
  <c r="R432" i="16"/>
  <c r="P432" i="16"/>
  <c r="BI429" i="16"/>
  <c r="BH429" i="16"/>
  <c r="BG429" i="16"/>
  <c r="BF429" i="16"/>
  <c r="T429" i="16"/>
  <c r="R429" i="16"/>
  <c r="P429" i="16"/>
  <c r="BI426" i="16"/>
  <c r="BH426" i="16"/>
  <c r="BG426" i="16"/>
  <c r="BF426" i="16"/>
  <c r="T426" i="16"/>
  <c r="R426" i="16"/>
  <c r="P426" i="16"/>
  <c r="BI423" i="16"/>
  <c r="BH423" i="16"/>
  <c r="BG423" i="16"/>
  <c r="BF423" i="16"/>
  <c r="T423" i="16"/>
  <c r="R423" i="16"/>
  <c r="P423" i="16"/>
  <c r="BI420" i="16"/>
  <c r="BH420" i="16"/>
  <c r="BG420" i="16"/>
  <c r="BF420" i="16"/>
  <c r="T420" i="16"/>
  <c r="R420" i="16"/>
  <c r="P420" i="16"/>
  <c r="BI418" i="16"/>
  <c r="BH418" i="16"/>
  <c r="BG418" i="16"/>
  <c r="BF418" i="16"/>
  <c r="T418" i="16"/>
  <c r="R418" i="16"/>
  <c r="P418" i="16"/>
  <c r="BI416" i="16"/>
  <c r="BH416" i="16"/>
  <c r="BG416" i="16"/>
  <c r="BF416" i="16"/>
  <c r="T416" i="16"/>
  <c r="R416" i="16"/>
  <c r="P416" i="16"/>
  <c r="BI414" i="16"/>
  <c r="BH414" i="16"/>
  <c r="BG414" i="16"/>
  <c r="BF414" i="16"/>
  <c r="T414" i="16"/>
  <c r="R414" i="16"/>
  <c r="P414" i="16"/>
  <c r="BI412" i="16"/>
  <c r="BH412" i="16"/>
  <c r="BG412" i="16"/>
  <c r="BF412" i="16"/>
  <c r="T412" i="16"/>
  <c r="R412" i="16"/>
  <c r="P412" i="16"/>
  <c r="BI409" i="16"/>
  <c r="BH409" i="16"/>
  <c r="BG409" i="16"/>
  <c r="BF409" i="16"/>
  <c r="T409" i="16"/>
  <c r="R409" i="16"/>
  <c r="P409" i="16"/>
  <c r="BI406" i="16"/>
  <c r="BH406" i="16"/>
  <c r="BG406" i="16"/>
  <c r="BF406" i="16"/>
  <c r="T406" i="16"/>
  <c r="R406" i="16"/>
  <c r="P406" i="16"/>
  <c r="BI403" i="16"/>
  <c r="BH403" i="16"/>
  <c r="BG403" i="16"/>
  <c r="BF403" i="16"/>
  <c r="T403" i="16"/>
  <c r="R403" i="16"/>
  <c r="P403" i="16"/>
  <c r="BI400" i="16"/>
  <c r="BH400" i="16"/>
  <c r="BG400" i="16"/>
  <c r="BF400" i="16"/>
  <c r="T400" i="16"/>
  <c r="R400" i="16"/>
  <c r="P400" i="16"/>
  <c r="BI397" i="16"/>
  <c r="BH397" i="16"/>
  <c r="BG397" i="16"/>
  <c r="BF397" i="16"/>
  <c r="T397" i="16"/>
  <c r="R397" i="16"/>
  <c r="P397" i="16"/>
  <c r="BI394" i="16"/>
  <c r="BH394" i="16"/>
  <c r="BG394" i="16"/>
  <c r="BF394" i="16"/>
  <c r="T394" i="16"/>
  <c r="R394" i="16"/>
  <c r="P394" i="16"/>
  <c r="BI391" i="16"/>
  <c r="BH391" i="16"/>
  <c r="BG391" i="16"/>
  <c r="BF391" i="16"/>
  <c r="T391" i="16"/>
  <c r="R391" i="16"/>
  <c r="P391" i="16"/>
  <c r="BI389" i="16"/>
  <c r="BH389" i="16"/>
  <c r="BG389" i="16"/>
  <c r="BF389" i="16"/>
  <c r="T389" i="16"/>
  <c r="R389" i="16"/>
  <c r="P389" i="16"/>
  <c r="BI386" i="16"/>
  <c r="BH386" i="16"/>
  <c r="BG386" i="16"/>
  <c r="BF386" i="16"/>
  <c r="T386" i="16"/>
  <c r="R386" i="16"/>
  <c r="P386" i="16"/>
  <c r="BI383" i="16"/>
  <c r="BH383" i="16"/>
  <c r="BG383" i="16"/>
  <c r="BF383" i="16"/>
  <c r="T383" i="16"/>
  <c r="R383" i="16"/>
  <c r="P383" i="16"/>
  <c r="BI380" i="16"/>
  <c r="BH380" i="16"/>
  <c r="BG380" i="16"/>
  <c r="BF380" i="16"/>
  <c r="T380" i="16"/>
  <c r="R380" i="16"/>
  <c r="P380" i="16"/>
  <c r="BI378" i="16"/>
  <c r="BH378" i="16"/>
  <c r="BG378" i="16"/>
  <c r="BF378" i="16"/>
  <c r="T378" i="16"/>
  <c r="R378" i="16"/>
  <c r="P378" i="16"/>
  <c r="BI376" i="16"/>
  <c r="BH376" i="16"/>
  <c r="BG376" i="16"/>
  <c r="BF376" i="16"/>
  <c r="T376" i="16"/>
  <c r="R376" i="16"/>
  <c r="P376" i="16"/>
  <c r="BI374" i="16"/>
  <c r="BH374" i="16"/>
  <c r="BG374" i="16"/>
  <c r="BF374" i="16"/>
  <c r="T374" i="16"/>
  <c r="R374" i="16"/>
  <c r="P374" i="16"/>
  <c r="BI370" i="16"/>
  <c r="BH370" i="16"/>
  <c r="BG370" i="16"/>
  <c r="BF370" i="16"/>
  <c r="T370" i="16"/>
  <c r="R370" i="16"/>
  <c r="P370" i="16"/>
  <c r="BI367" i="16"/>
  <c r="BH367" i="16"/>
  <c r="BG367" i="16"/>
  <c r="BF367" i="16"/>
  <c r="T367" i="16"/>
  <c r="R367" i="16"/>
  <c r="P367" i="16"/>
  <c r="BI364" i="16"/>
  <c r="BH364" i="16"/>
  <c r="BG364" i="16"/>
  <c r="BF364" i="16"/>
  <c r="T364" i="16"/>
  <c r="R364" i="16"/>
  <c r="P364" i="16"/>
  <c r="BI361" i="16"/>
  <c r="BH361" i="16"/>
  <c r="BG361" i="16"/>
  <c r="BF361" i="16"/>
  <c r="T361" i="16"/>
  <c r="R361" i="16"/>
  <c r="P361" i="16"/>
  <c r="BI358" i="16"/>
  <c r="BH358" i="16"/>
  <c r="BG358" i="16"/>
  <c r="BF358" i="16"/>
  <c r="T358" i="16"/>
  <c r="R358" i="16"/>
  <c r="P358" i="16"/>
  <c r="BI355" i="16"/>
  <c r="BH355" i="16"/>
  <c r="BG355" i="16"/>
  <c r="BF355" i="16"/>
  <c r="T355" i="16"/>
  <c r="R355" i="16"/>
  <c r="P355" i="16"/>
  <c r="BI352" i="16"/>
  <c r="BH352" i="16"/>
  <c r="BG352" i="16"/>
  <c r="BF352" i="16"/>
  <c r="T352" i="16"/>
  <c r="R352" i="16"/>
  <c r="P352" i="16"/>
  <c r="BI348" i="16"/>
  <c r="BH348" i="16"/>
  <c r="BG348" i="16"/>
  <c r="BF348" i="16"/>
  <c r="T348" i="16"/>
  <c r="R348" i="16"/>
  <c r="P348" i="16"/>
  <c r="BI345" i="16"/>
  <c r="BH345" i="16"/>
  <c r="BG345" i="16"/>
  <c r="BF345" i="16"/>
  <c r="T345" i="16"/>
  <c r="R345" i="16"/>
  <c r="P345" i="16"/>
  <c r="BI342" i="16"/>
  <c r="BH342" i="16"/>
  <c r="BG342" i="16"/>
  <c r="BF342" i="16"/>
  <c r="T342" i="16"/>
  <c r="R342" i="16"/>
  <c r="P342" i="16"/>
  <c r="BI340" i="16"/>
  <c r="BH340" i="16"/>
  <c r="BG340" i="16"/>
  <c r="BF340" i="16"/>
  <c r="T340" i="16"/>
  <c r="R340" i="16"/>
  <c r="P340" i="16"/>
  <c r="BI336" i="16"/>
  <c r="BH336" i="16"/>
  <c r="BG336" i="16"/>
  <c r="BF336" i="16"/>
  <c r="T336" i="16"/>
  <c r="T335" i="16"/>
  <c r="R336" i="16"/>
  <c r="R335" i="16" s="1"/>
  <c r="P336" i="16"/>
  <c r="P335" i="16"/>
  <c r="BI332" i="16"/>
  <c r="BH332" i="16"/>
  <c r="BG332" i="16"/>
  <c r="BF332" i="16"/>
  <c r="T332" i="16"/>
  <c r="R332" i="16"/>
  <c r="P332" i="16"/>
  <c r="BI329" i="16"/>
  <c r="BH329" i="16"/>
  <c r="BG329" i="16"/>
  <c r="BF329" i="16"/>
  <c r="T329" i="16"/>
  <c r="R329" i="16"/>
  <c r="P329" i="16"/>
  <c r="BI326" i="16"/>
  <c r="BH326" i="16"/>
  <c r="BG326" i="16"/>
  <c r="BF326" i="16"/>
  <c r="T326" i="16"/>
  <c r="R326" i="16"/>
  <c r="P326" i="16"/>
  <c r="BI323" i="16"/>
  <c r="BH323" i="16"/>
  <c r="BG323" i="16"/>
  <c r="BF323" i="16"/>
  <c r="T323" i="16"/>
  <c r="R323" i="16"/>
  <c r="P323" i="16"/>
  <c r="BI319" i="16"/>
  <c r="BH319" i="16"/>
  <c r="BG319" i="16"/>
  <c r="BF319" i="16"/>
  <c r="T319" i="16"/>
  <c r="R319" i="16"/>
  <c r="P319" i="16"/>
  <c r="BI316" i="16"/>
  <c r="BH316" i="16"/>
  <c r="BG316" i="16"/>
  <c r="BF316" i="16"/>
  <c r="T316" i="16"/>
  <c r="R316" i="16"/>
  <c r="P316" i="16"/>
  <c r="BI313" i="16"/>
  <c r="BH313" i="16"/>
  <c r="BG313" i="16"/>
  <c r="BF313" i="16"/>
  <c r="T313" i="16"/>
  <c r="R313" i="16"/>
  <c r="P313" i="16"/>
  <c r="BI310" i="16"/>
  <c r="BH310" i="16"/>
  <c r="BG310" i="16"/>
  <c r="BF310" i="16"/>
  <c r="T310" i="16"/>
  <c r="R310" i="16"/>
  <c r="P310" i="16"/>
  <c r="BI307" i="16"/>
  <c r="BH307" i="16"/>
  <c r="BG307" i="16"/>
  <c r="BF307" i="16"/>
  <c r="T307" i="16"/>
  <c r="R307" i="16"/>
  <c r="P307" i="16"/>
  <c r="BI304" i="16"/>
  <c r="BH304" i="16"/>
  <c r="BG304" i="16"/>
  <c r="BF304" i="16"/>
  <c r="T304" i="16"/>
  <c r="R304" i="16"/>
  <c r="P304" i="16"/>
  <c r="BI300" i="16"/>
  <c r="BH300" i="16"/>
  <c r="BG300" i="16"/>
  <c r="BF300" i="16"/>
  <c r="T300" i="16"/>
  <c r="R300" i="16"/>
  <c r="P300" i="16"/>
  <c r="BI297" i="16"/>
  <c r="BH297" i="16"/>
  <c r="BG297" i="16"/>
  <c r="BF297" i="16"/>
  <c r="T297" i="16"/>
  <c r="R297" i="16"/>
  <c r="P297" i="16"/>
  <c r="BI294" i="16"/>
  <c r="BH294" i="16"/>
  <c r="BG294" i="16"/>
  <c r="BF294" i="16"/>
  <c r="T294" i="16"/>
  <c r="R294" i="16"/>
  <c r="P294" i="16"/>
  <c r="BI291" i="16"/>
  <c r="BH291" i="16"/>
  <c r="BG291" i="16"/>
  <c r="BF291" i="16"/>
  <c r="T291" i="16"/>
  <c r="R291" i="16"/>
  <c r="P291" i="16"/>
  <c r="BI288" i="16"/>
  <c r="BH288" i="16"/>
  <c r="BG288" i="16"/>
  <c r="BF288" i="16"/>
  <c r="T288" i="16"/>
  <c r="R288" i="16"/>
  <c r="P288" i="16"/>
  <c r="BI284" i="16"/>
  <c r="BH284" i="16"/>
  <c r="BG284" i="16"/>
  <c r="BF284" i="16"/>
  <c r="T284" i="16"/>
  <c r="R284" i="16"/>
  <c r="P284" i="16"/>
  <c r="BI281" i="16"/>
  <c r="BH281" i="16"/>
  <c r="BG281" i="16"/>
  <c r="BF281" i="16"/>
  <c r="T281" i="16"/>
  <c r="R281" i="16"/>
  <c r="P281" i="16"/>
  <c r="BI277" i="16"/>
  <c r="BH277" i="16"/>
  <c r="BG277" i="16"/>
  <c r="BF277" i="16"/>
  <c r="T277" i="16"/>
  <c r="T276" i="16" s="1"/>
  <c r="R277" i="16"/>
  <c r="R276" i="16"/>
  <c r="P277" i="16"/>
  <c r="P276" i="16" s="1"/>
  <c r="BI272" i="16"/>
  <c r="BH272" i="16"/>
  <c r="BG272" i="16"/>
  <c r="BF272" i="16"/>
  <c r="T272" i="16"/>
  <c r="R272" i="16"/>
  <c r="P272" i="16"/>
  <c r="BI269" i="16"/>
  <c r="BH269" i="16"/>
  <c r="BG269" i="16"/>
  <c r="BF269" i="16"/>
  <c r="T269" i="16"/>
  <c r="R269" i="16"/>
  <c r="P269" i="16"/>
  <c r="BI264" i="16"/>
  <c r="BH264" i="16"/>
  <c r="BG264" i="16"/>
  <c r="BF264" i="16"/>
  <c r="T264" i="16"/>
  <c r="R264" i="16"/>
  <c r="P264" i="16"/>
  <c r="BI259" i="16"/>
  <c r="BH259" i="16"/>
  <c r="BG259" i="16"/>
  <c r="BF259" i="16"/>
  <c r="T259" i="16"/>
  <c r="R259" i="16"/>
  <c r="P259" i="16"/>
  <c r="BI254" i="16"/>
  <c r="BH254" i="16"/>
  <c r="BG254" i="16"/>
  <c r="BF254" i="16"/>
  <c r="T254" i="16"/>
  <c r="R254" i="16"/>
  <c r="P254" i="16"/>
  <c r="BI251" i="16"/>
  <c r="BH251" i="16"/>
  <c r="BG251" i="16"/>
  <c r="BF251" i="16"/>
  <c r="T251" i="16"/>
  <c r="R251" i="16"/>
  <c r="P251" i="16"/>
  <c r="BI246" i="16"/>
  <c r="BH246" i="16"/>
  <c r="BG246" i="16"/>
  <c r="BF246" i="16"/>
  <c r="T246" i="16"/>
  <c r="R246" i="16"/>
  <c r="P246" i="16"/>
  <c r="BI241" i="16"/>
  <c r="BH241" i="16"/>
  <c r="BG241" i="16"/>
  <c r="BF241" i="16"/>
  <c r="T241" i="16"/>
  <c r="R241" i="16"/>
  <c r="P241" i="16"/>
  <c r="BI236" i="16"/>
  <c r="BH236" i="16"/>
  <c r="BG236" i="16"/>
  <c r="BF236" i="16"/>
  <c r="T236" i="16"/>
  <c r="R236" i="16"/>
  <c r="P236" i="16"/>
  <c r="BI231" i="16"/>
  <c r="BH231" i="16"/>
  <c r="BG231" i="16"/>
  <c r="BF231" i="16"/>
  <c r="T231" i="16"/>
  <c r="R231" i="16"/>
  <c r="P231" i="16"/>
  <c r="BI228" i="16"/>
  <c r="BH228" i="16"/>
  <c r="BG228" i="16"/>
  <c r="BF228" i="16"/>
  <c r="T228" i="16"/>
  <c r="R228" i="16"/>
  <c r="P228" i="16"/>
  <c r="BI223" i="16"/>
  <c r="BH223" i="16"/>
  <c r="BG223" i="16"/>
  <c r="BF223" i="16"/>
  <c r="T223" i="16"/>
  <c r="R223" i="16"/>
  <c r="P223" i="16"/>
  <c r="BI218" i="16"/>
  <c r="BH218" i="16"/>
  <c r="BG218" i="16"/>
  <c r="BF218" i="16"/>
  <c r="T218" i="16"/>
  <c r="R218" i="16"/>
  <c r="P218" i="16"/>
  <c r="BI213" i="16"/>
  <c r="BH213" i="16"/>
  <c r="BG213" i="16"/>
  <c r="BF213" i="16"/>
  <c r="T213" i="16"/>
  <c r="R213" i="16"/>
  <c r="P213" i="16"/>
  <c r="BI208" i="16"/>
  <c r="BH208" i="16"/>
  <c r="BG208" i="16"/>
  <c r="BF208" i="16"/>
  <c r="T208" i="16"/>
  <c r="R208" i="16"/>
  <c r="P208" i="16"/>
  <c r="BI203" i="16"/>
  <c r="BH203" i="16"/>
  <c r="BG203" i="16"/>
  <c r="BF203" i="16"/>
  <c r="T203" i="16"/>
  <c r="R203" i="16"/>
  <c r="P203" i="16"/>
  <c r="BI198" i="16"/>
  <c r="BH198" i="16"/>
  <c r="BG198" i="16"/>
  <c r="BF198" i="16"/>
  <c r="T198" i="16"/>
  <c r="R198" i="16"/>
  <c r="P198" i="16"/>
  <c r="BI195" i="16"/>
  <c r="BH195" i="16"/>
  <c r="BG195" i="16"/>
  <c r="BF195" i="16"/>
  <c r="T195" i="16"/>
  <c r="R195" i="16"/>
  <c r="P195" i="16"/>
  <c r="BI190" i="16"/>
  <c r="BH190" i="16"/>
  <c r="BG190" i="16"/>
  <c r="BF190" i="16"/>
  <c r="T190" i="16"/>
  <c r="R190" i="16"/>
  <c r="P190" i="16"/>
  <c r="BI185" i="16"/>
  <c r="BH185" i="16"/>
  <c r="BG185" i="16"/>
  <c r="BF185" i="16"/>
  <c r="T185" i="16"/>
  <c r="R185" i="16"/>
  <c r="P185" i="16"/>
  <c r="BI182" i="16"/>
  <c r="BH182" i="16"/>
  <c r="BG182" i="16"/>
  <c r="BF182" i="16"/>
  <c r="T182" i="16"/>
  <c r="R182" i="16"/>
  <c r="P182" i="16"/>
  <c r="BI179" i="16"/>
  <c r="BH179" i="16"/>
  <c r="BG179" i="16"/>
  <c r="BF179" i="16"/>
  <c r="T179" i="16"/>
  <c r="R179" i="16"/>
  <c r="P179" i="16"/>
  <c r="BI176" i="16"/>
  <c r="BH176" i="16"/>
  <c r="BG176" i="16"/>
  <c r="BF176" i="16"/>
  <c r="T176" i="16"/>
  <c r="R176" i="16"/>
  <c r="P176" i="16"/>
  <c r="BI173" i="16"/>
  <c r="BH173" i="16"/>
  <c r="BG173" i="16"/>
  <c r="BF173" i="16"/>
  <c r="T173" i="16"/>
  <c r="R173" i="16"/>
  <c r="P173" i="16"/>
  <c r="BI170" i="16"/>
  <c r="BH170" i="16"/>
  <c r="BG170" i="16"/>
  <c r="BF170" i="16"/>
  <c r="T170" i="16"/>
  <c r="R170" i="16"/>
  <c r="P170" i="16"/>
  <c r="BI167" i="16"/>
  <c r="BH167" i="16"/>
  <c r="BG167" i="16"/>
  <c r="BF167" i="16"/>
  <c r="T167" i="16"/>
  <c r="R167" i="16"/>
  <c r="P167" i="16"/>
  <c r="BI164" i="16"/>
  <c r="BH164" i="16"/>
  <c r="BG164" i="16"/>
  <c r="BF164" i="16"/>
  <c r="T164" i="16"/>
  <c r="R164" i="16"/>
  <c r="P164" i="16"/>
  <c r="BI161" i="16"/>
  <c r="BH161" i="16"/>
  <c r="BG161" i="16"/>
  <c r="BF161" i="16"/>
  <c r="T161" i="16"/>
  <c r="R161" i="16"/>
  <c r="P161" i="16"/>
  <c r="BI158" i="16"/>
  <c r="BH158" i="16"/>
  <c r="BG158" i="16"/>
  <c r="BF158" i="16"/>
  <c r="T158" i="16"/>
  <c r="R158" i="16"/>
  <c r="P158" i="16"/>
  <c r="BI155" i="16"/>
  <c r="BH155" i="16"/>
  <c r="BG155" i="16"/>
  <c r="BF155" i="16"/>
  <c r="T155" i="16"/>
  <c r="R155" i="16"/>
  <c r="P155" i="16"/>
  <c r="BI152" i="16"/>
  <c r="BH152" i="16"/>
  <c r="BG152" i="16"/>
  <c r="BF152" i="16"/>
  <c r="T152" i="16"/>
  <c r="R152" i="16"/>
  <c r="P152" i="16"/>
  <c r="BI149" i="16"/>
  <c r="BH149" i="16"/>
  <c r="BG149" i="16"/>
  <c r="BF149" i="16"/>
  <c r="T149" i="16"/>
  <c r="R149" i="16"/>
  <c r="P149" i="16"/>
  <c r="BI146" i="16"/>
  <c r="BH146" i="16"/>
  <c r="BG146" i="16"/>
  <c r="BF146" i="16"/>
  <c r="T146" i="16"/>
  <c r="R146" i="16"/>
  <c r="P146" i="16"/>
  <c r="BI142" i="16"/>
  <c r="BH142" i="16"/>
  <c r="BG142" i="16"/>
  <c r="BF142" i="16"/>
  <c r="T142" i="16"/>
  <c r="R142" i="16"/>
  <c r="P142" i="16"/>
  <c r="BI139" i="16"/>
  <c r="BH139" i="16"/>
  <c r="BG139" i="16"/>
  <c r="BF139" i="16"/>
  <c r="T139" i="16"/>
  <c r="R139" i="16"/>
  <c r="P139" i="16"/>
  <c r="J133" i="16"/>
  <c r="J132" i="16"/>
  <c r="F132" i="16"/>
  <c r="F130" i="16"/>
  <c r="E128" i="16"/>
  <c r="J93" i="16"/>
  <c r="J92" i="16"/>
  <c r="F92" i="16"/>
  <c r="F90" i="16"/>
  <c r="E88" i="16"/>
  <c r="J20" i="16"/>
  <c r="E20" i="16"/>
  <c r="F93" i="16"/>
  <c r="J19" i="16"/>
  <c r="J14" i="16"/>
  <c r="J130" i="16" s="1"/>
  <c r="E7" i="16"/>
  <c r="E124" i="16"/>
  <c r="J39" i="15"/>
  <c r="J38" i="15"/>
  <c r="AY109" i="1"/>
  <c r="J37" i="15"/>
  <c r="AX109" i="1" s="1"/>
  <c r="BI442" i="15"/>
  <c r="BH442" i="15"/>
  <c r="BG442" i="15"/>
  <c r="BF442" i="15"/>
  <c r="T442" i="15"/>
  <c r="T441" i="15"/>
  <c r="T440" i="15"/>
  <c r="R442" i="15"/>
  <c r="R441" i="15" s="1"/>
  <c r="R440" i="15" s="1"/>
  <c r="P442" i="15"/>
  <c r="P441" i="15" s="1"/>
  <c r="P440" i="15" s="1"/>
  <c r="BI437" i="15"/>
  <c r="BH437" i="15"/>
  <c r="BG437" i="15"/>
  <c r="BF437" i="15"/>
  <c r="T437" i="15"/>
  <c r="T436" i="15"/>
  <c r="R437" i="15"/>
  <c r="R436" i="15" s="1"/>
  <c r="P437" i="15"/>
  <c r="P436" i="15"/>
  <c r="BI433" i="15"/>
  <c r="BH433" i="15"/>
  <c r="BG433" i="15"/>
  <c r="BF433" i="15"/>
  <c r="T433" i="15"/>
  <c r="R433" i="15"/>
  <c r="P433" i="15"/>
  <c r="BI430" i="15"/>
  <c r="BH430" i="15"/>
  <c r="BG430" i="15"/>
  <c r="BF430" i="15"/>
  <c r="T430" i="15"/>
  <c r="R430" i="15"/>
  <c r="P430" i="15"/>
  <c r="BI426" i="15"/>
  <c r="BH426" i="15"/>
  <c r="BG426" i="15"/>
  <c r="BF426" i="15"/>
  <c r="T426" i="15"/>
  <c r="R426" i="15"/>
  <c r="P426" i="15"/>
  <c r="BI422" i="15"/>
  <c r="BH422" i="15"/>
  <c r="BG422" i="15"/>
  <c r="BF422" i="15"/>
  <c r="T422" i="15"/>
  <c r="R422" i="15"/>
  <c r="P422" i="15"/>
  <c r="BI418" i="15"/>
  <c r="BH418" i="15"/>
  <c r="BG418" i="15"/>
  <c r="BF418" i="15"/>
  <c r="T418" i="15"/>
  <c r="R418" i="15"/>
  <c r="P418" i="15"/>
  <c r="BI414" i="15"/>
  <c r="BH414" i="15"/>
  <c r="BG414" i="15"/>
  <c r="BF414" i="15"/>
  <c r="T414" i="15"/>
  <c r="R414" i="15"/>
  <c r="P414" i="15"/>
  <c r="BI410" i="15"/>
  <c r="BH410" i="15"/>
  <c r="BG410" i="15"/>
  <c r="BF410" i="15"/>
  <c r="T410" i="15"/>
  <c r="R410" i="15"/>
  <c r="P410" i="15"/>
  <c r="BI407" i="15"/>
  <c r="BH407" i="15"/>
  <c r="BG407" i="15"/>
  <c r="BF407" i="15"/>
  <c r="T407" i="15"/>
  <c r="R407" i="15"/>
  <c r="P407" i="15"/>
  <c r="BI404" i="15"/>
  <c r="BH404" i="15"/>
  <c r="BG404" i="15"/>
  <c r="BF404" i="15"/>
  <c r="T404" i="15"/>
  <c r="R404" i="15"/>
  <c r="P404" i="15"/>
  <c r="BI400" i="15"/>
  <c r="BH400" i="15"/>
  <c r="BG400" i="15"/>
  <c r="BF400" i="15"/>
  <c r="T400" i="15"/>
  <c r="R400" i="15"/>
  <c r="P400" i="15"/>
  <c r="BI397" i="15"/>
  <c r="BH397" i="15"/>
  <c r="BG397" i="15"/>
  <c r="BF397" i="15"/>
  <c r="T397" i="15"/>
  <c r="R397" i="15"/>
  <c r="P397" i="15"/>
  <c r="BI394" i="15"/>
  <c r="BH394" i="15"/>
  <c r="BG394" i="15"/>
  <c r="BF394" i="15"/>
  <c r="T394" i="15"/>
  <c r="R394" i="15"/>
  <c r="P394" i="15"/>
  <c r="BI391" i="15"/>
  <c r="BH391" i="15"/>
  <c r="BG391" i="15"/>
  <c r="BF391" i="15"/>
  <c r="T391" i="15"/>
  <c r="R391" i="15"/>
  <c r="P391" i="15"/>
  <c r="BI388" i="15"/>
  <c r="BH388" i="15"/>
  <c r="BG388" i="15"/>
  <c r="BF388" i="15"/>
  <c r="T388" i="15"/>
  <c r="R388" i="15"/>
  <c r="P388" i="15"/>
  <c r="BI385" i="15"/>
  <c r="BH385" i="15"/>
  <c r="BG385" i="15"/>
  <c r="BF385" i="15"/>
  <c r="T385" i="15"/>
  <c r="R385" i="15"/>
  <c r="P385" i="15"/>
  <c r="BI383" i="15"/>
  <c r="BH383" i="15"/>
  <c r="BG383" i="15"/>
  <c r="BF383" i="15"/>
  <c r="T383" i="15"/>
  <c r="R383" i="15"/>
  <c r="P383" i="15"/>
  <c r="BI381" i="15"/>
  <c r="BH381" i="15"/>
  <c r="BG381" i="15"/>
  <c r="BF381" i="15"/>
  <c r="T381" i="15"/>
  <c r="R381" i="15"/>
  <c r="P381" i="15"/>
  <c r="BI379" i="15"/>
  <c r="BH379" i="15"/>
  <c r="BG379" i="15"/>
  <c r="BF379" i="15"/>
  <c r="T379" i="15"/>
  <c r="R379" i="15"/>
  <c r="P379" i="15"/>
  <c r="BI377" i="15"/>
  <c r="BH377" i="15"/>
  <c r="BG377" i="15"/>
  <c r="BF377" i="15"/>
  <c r="T377" i="15"/>
  <c r="R377" i="15"/>
  <c r="P377" i="15"/>
  <c r="BI375" i="15"/>
  <c r="BH375" i="15"/>
  <c r="BG375" i="15"/>
  <c r="BF375" i="15"/>
  <c r="T375" i="15"/>
  <c r="R375" i="15"/>
  <c r="P375" i="15"/>
  <c r="BI373" i="15"/>
  <c r="BH373" i="15"/>
  <c r="BG373" i="15"/>
  <c r="BF373" i="15"/>
  <c r="T373" i="15"/>
  <c r="R373" i="15"/>
  <c r="P373" i="15"/>
  <c r="BI371" i="15"/>
  <c r="BH371" i="15"/>
  <c r="BG371" i="15"/>
  <c r="BF371" i="15"/>
  <c r="T371" i="15"/>
  <c r="R371" i="15"/>
  <c r="P371" i="15"/>
  <c r="BI369" i="15"/>
  <c r="BH369" i="15"/>
  <c r="BG369" i="15"/>
  <c r="BF369" i="15"/>
  <c r="T369" i="15"/>
  <c r="R369" i="15"/>
  <c r="P369" i="15"/>
  <c r="BI367" i="15"/>
  <c r="BH367" i="15"/>
  <c r="BG367" i="15"/>
  <c r="BF367" i="15"/>
  <c r="T367" i="15"/>
  <c r="R367" i="15"/>
  <c r="P367" i="15"/>
  <c r="BI365" i="15"/>
  <c r="BH365" i="15"/>
  <c r="BG365" i="15"/>
  <c r="BF365" i="15"/>
  <c r="T365" i="15"/>
  <c r="R365" i="15"/>
  <c r="P365" i="15"/>
  <c r="BI363" i="15"/>
  <c r="BH363" i="15"/>
  <c r="BG363" i="15"/>
  <c r="BF363" i="15"/>
  <c r="T363" i="15"/>
  <c r="R363" i="15"/>
  <c r="P363" i="15"/>
  <c r="BI360" i="15"/>
  <c r="BH360" i="15"/>
  <c r="BG360" i="15"/>
  <c r="BF360" i="15"/>
  <c r="T360" i="15"/>
  <c r="R360" i="15"/>
  <c r="P360" i="15"/>
  <c r="BI358" i="15"/>
  <c r="BH358" i="15"/>
  <c r="BG358" i="15"/>
  <c r="BF358" i="15"/>
  <c r="T358" i="15"/>
  <c r="R358" i="15"/>
  <c r="P358" i="15"/>
  <c r="BI355" i="15"/>
  <c r="BH355" i="15"/>
  <c r="BG355" i="15"/>
  <c r="BF355" i="15"/>
  <c r="T355" i="15"/>
  <c r="R355" i="15"/>
  <c r="P355" i="15"/>
  <c r="BI353" i="15"/>
  <c r="BH353" i="15"/>
  <c r="BG353" i="15"/>
  <c r="BF353" i="15"/>
  <c r="T353" i="15"/>
  <c r="R353" i="15"/>
  <c r="P353" i="15"/>
  <c r="BI351" i="15"/>
  <c r="BH351" i="15"/>
  <c r="BG351" i="15"/>
  <c r="BF351" i="15"/>
  <c r="T351" i="15"/>
  <c r="R351" i="15"/>
  <c r="P351" i="15"/>
  <c r="BI349" i="15"/>
  <c r="BH349" i="15"/>
  <c r="BG349" i="15"/>
  <c r="BF349" i="15"/>
  <c r="T349" i="15"/>
  <c r="R349" i="15"/>
  <c r="P349" i="15"/>
  <c r="BI347" i="15"/>
  <c r="BH347" i="15"/>
  <c r="BG347" i="15"/>
  <c r="BF347" i="15"/>
  <c r="T347" i="15"/>
  <c r="R347" i="15"/>
  <c r="P347" i="15"/>
  <c r="BI345" i="15"/>
  <c r="BH345" i="15"/>
  <c r="BG345" i="15"/>
  <c r="BF345" i="15"/>
  <c r="T345" i="15"/>
  <c r="R345" i="15"/>
  <c r="P345" i="15"/>
  <c r="BI343" i="15"/>
  <c r="BH343" i="15"/>
  <c r="BG343" i="15"/>
  <c r="BF343" i="15"/>
  <c r="T343" i="15"/>
  <c r="R343" i="15"/>
  <c r="P343" i="15"/>
  <c r="BI341" i="15"/>
  <c r="BH341" i="15"/>
  <c r="BG341" i="15"/>
  <c r="BF341" i="15"/>
  <c r="T341" i="15"/>
  <c r="R341" i="15"/>
  <c r="P341" i="15"/>
  <c r="BI339" i="15"/>
  <c r="BH339" i="15"/>
  <c r="BG339" i="15"/>
  <c r="BF339" i="15"/>
  <c r="T339" i="15"/>
  <c r="R339" i="15"/>
  <c r="P339" i="15"/>
  <c r="BI337" i="15"/>
  <c r="BH337" i="15"/>
  <c r="BG337" i="15"/>
  <c r="BF337" i="15"/>
  <c r="T337" i="15"/>
  <c r="R337" i="15"/>
  <c r="P337" i="15"/>
  <c r="BI335" i="15"/>
  <c r="BH335" i="15"/>
  <c r="BG335" i="15"/>
  <c r="BF335" i="15"/>
  <c r="T335" i="15"/>
  <c r="R335" i="15"/>
  <c r="P335" i="15"/>
  <c r="BI332" i="15"/>
  <c r="BH332" i="15"/>
  <c r="BG332" i="15"/>
  <c r="BF332" i="15"/>
  <c r="T332" i="15"/>
  <c r="R332" i="15"/>
  <c r="P332" i="15"/>
  <c r="BI329" i="15"/>
  <c r="BH329" i="15"/>
  <c r="BG329" i="15"/>
  <c r="BF329" i="15"/>
  <c r="T329" i="15"/>
  <c r="R329" i="15"/>
  <c r="P329" i="15"/>
  <c r="BI326" i="15"/>
  <c r="BH326" i="15"/>
  <c r="BG326" i="15"/>
  <c r="BF326" i="15"/>
  <c r="T326" i="15"/>
  <c r="R326" i="15"/>
  <c r="P326" i="15"/>
  <c r="BI324" i="15"/>
  <c r="BH324" i="15"/>
  <c r="BG324" i="15"/>
  <c r="BF324" i="15"/>
  <c r="T324" i="15"/>
  <c r="R324" i="15"/>
  <c r="P324" i="15"/>
  <c r="BI321" i="15"/>
  <c r="BH321" i="15"/>
  <c r="BG321" i="15"/>
  <c r="BF321" i="15"/>
  <c r="T321" i="15"/>
  <c r="R321" i="15"/>
  <c r="P321" i="15"/>
  <c r="BI318" i="15"/>
  <c r="BH318" i="15"/>
  <c r="BG318" i="15"/>
  <c r="BF318" i="15"/>
  <c r="T318" i="15"/>
  <c r="R318" i="15"/>
  <c r="P318" i="15"/>
  <c r="BI315" i="15"/>
  <c r="BH315" i="15"/>
  <c r="BG315" i="15"/>
  <c r="BF315" i="15"/>
  <c r="T315" i="15"/>
  <c r="R315" i="15"/>
  <c r="P315" i="15"/>
  <c r="BI313" i="15"/>
  <c r="BH313" i="15"/>
  <c r="BG313" i="15"/>
  <c r="BF313" i="15"/>
  <c r="T313" i="15"/>
  <c r="R313" i="15"/>
  <c r="P313" i="15"/>
  <c r="BI310" i="15"/>
  <c r="BH310" i="15"/>
  <c r="BG310" i="15"/>
  <c r="BF310" i="15"/>
  <c r="T310" i="15"/>
  <c r="R310" i="15"/>
  <c r="P310" i="15"/>
  <c r="BI307" i="15"/>
  <c r="BH307" i="15"/>
  <c r="BG307" i="15"/>
  <c r="BF307" i="15"/>
  <c r="T307" i="15"/>
  <c r="R307" i="15"/>
  <c r="P307" i="15"/>
  <c r="BI304" i="15"/>
  <c r="BH304" i="15"/>
  <c r="BG304" i="15"/>
  <c r="BF304" i="15"/>
  <c r="T304" i="15"/>
  <c r="R304" i="15"/>
  <c r="P304" i="15"/>
  <c r="BI301" i="15"/>
  <c r="BH301" i="15"/>
  <c r="BG301" i="15"/>
  <c r="BF301" i="15"/>
  <c r="T301" i="15"/>
  <c r="R301" i="15"/>
  <c r="P301" i="15"/>
  <c r="BI298" i="15"/>
  <c r="BH298" i="15"/>
  <c r="BG298" i="15"/>
  <c r="BF298" i="15"/>
  <c r="T298" i="15"/>
  <c r="R298" i="15"/>
  <c r="P298" i="15"/>
  <c r="BI295" i="15"/>
  <c r="BH295" i="15"/>
  <c r="BG295" i="15"/>
  <c r="BF295" i="15"/>
  <c r="T295" i="15"/>
  <c r="R295" i="15"/>
  <c r="P295" i="15"/>
  <c r="BI292" i="15"/>
  <c r="BH292" i="15"/>
  <c r="BG292" i="15"/>
  <c r="BF292" i="15"/>
  <c r="T292" i="15"/>
  <c r="R292" i="15"/>
  <c r="P292" i="15"/>
  <c r="BI289" i="15"/>
  <c r="BH289" i="15"/>
  <c r="BG289" i="15"/>
  <c r="BF289" i="15"/>
  <c r="T289" i="15"/>
  <c r="R289" i="15"/>
  <c r="P289" i="15"/>
  <c r="BI287" i="15"/>
  <c r="BH287" i="15"/>
  <c r="BG287" i="15"/>
  <c r="BF287" i="15"/>
  <c r="T287" i="15"/>
  <c r="R287" i="15"/>
  <c r="P287" i="15"/>
  <c r="BI285" i="15"/>
  <c r="BH285" i="15"/>
  <c r="BG285" i="15"/>
  <c r="BF285" i="15"/>
  <c r="T285" i="15"/>
  <c r="R285" i="15"/>
  <c r="P285" i="15"/>
  <c r="BI282" i="15"/>
  <c r="BH282" i="15"/>
  <c r="BG282" i="15"/>
  <c r="BF282" i="15"/>
  <c r="T282" i="15"/>
  <c r="R282" i="15"/>
  <c r="P282" i="15"/>
  <c r="BI279" i="15"/>
  <c r="BH279" i="15"/>
  <c r="BG279" i="15"/>
  <c r="BF279" i="15"/>
  <c r="T279" i="15"/>
  <c r="R279" i="15"/>
  <c r="P279" i="15"/>
  <c r="BI277" i="15"/>
  <c r="BH277" i="15"/>
  <c r="BG277" i="15"/>
  <c r="BF277" i="15"/>
  <c r="T277" i="15"/>
  <c r="R277" i="15"/>
  <c r="P277" i="15"/>
  <c r="BI273" i="15"/>
  <c r="BH273" i="15"/>
  <c r="BG273" i="15"/>
  <c r="BF273" i="15"/>
  <c r="T273" i="15"/>
  <c r="R273" i="15"/>
  <c r="P273" i="15"/>
  <c r="BI270" i="15"/>
  <c r="BH270" i="15"/>
  <c r="BG270" i="15"/>
  <c r="BF270" i="15"/>
  <c r="T270" i="15"/>
  <c r="R270" i="15"/>
  <c r="P270" i="15"/>
  <c r="BI267" i="15"/>
  <c r="BH267" i="15"/>
  <c r="BG267" i="15"/>
  <c r="BF267" i="15"/>
  <c r="T267" i="15"/>
  <c r="R267" i="15"/>
  <c r="P267" i="15"/>
  <c r="BI263" i="15"/>
  <c r="BH263" i="15"/>
  <c r="BG263" i="15"/>
  <c r="BF263" i="15"/>
  <c r="T263" i="15"/>
  <c r="T262" i="15" s="1"/>
  <c r="R263" i="15"/>
  <c r="R262" i="15" s="1"/>
  <c r="P263" i="15"/>
  <c r="P262" i="15" s="1"/>
  <c r="BI259" i="15"/>
  <c r="BH259" i="15"/>
  <c r="BG259" i="15"/>
  <c r="BF259" i="15"/>
  <c r="T259" i="15"/>
  <c r="R259" i="15"/>
  <c r="P259" i="15"/>
  <c r="BI256" i="15"/>
  <c r="BH256" i="15"/>
  <c r="BG256" i="15"/>
  <c r="BF256" i="15"/>
  <c r="T256" i="15"/>
  <c r="R256" i="15"/>
  <c r="P256" i="15"/>
  <c r="BI253" i="15"/>
  <c r="BH253" i="15"/>
  <c r="BG253" i="15"/>
  <c r="BF253" i="15"/>
  <c r="T253" i="15"/>
  <c r="R253" i="15"/>
  <c r="P253" i="15"/>
  <c r="BI249" i="15"/>
  <c r="BH249" i="15"/>
  <c r="BG249" i="15"/>
  <c r="BF249" i="15"/>
  <c r="T249" i="15"/>
  <c r="R249" i="15"/>
  <c r="P249" i="15"/>
  <c r="BI246" i="15"/>
  <c r="BH246" i="15"/>
  <c r="BG246" i="15"/>
  <c r="BF246" i="15"/>
  <c r="T246" i="15"/>
  <c r="R246" i="15"/>
  <c r="P246" i="15"/>
  <c r="BI243" i="15"/>
  <c r="BH243" i="15"/>
  <c r="BG243" i="15"/>
  <c r="BF243" i="15"/>
  <c r="T243" i="15"/>
  <c r="R243" i="15"/>
  <c r="P243" i="15"/>
  <c r="BI239" i="15"/>
  <c r="BH239" i="15"/>
  <c r="BG239" i="15"/>
  <c r="BF239" i="15"/>
  <c r="T239" i="15"/>
  <c r="T238" i="15" s="1"/>
  <c r="R239" i="15"/>
  <c r="R238" i="15" s="1"/>
  <c r="P239" i="15"/>
  <c r="P238" i="15"/>
  <c r="BI235" i="15"/>
  <c r="BH235" i="15"/>
  <c r="BG235" i="15"/>
  <c r="BF235" i="15"/>
  <c r="T235" i="15"/>
  <c r="T234" i="15" s="1"/>
  <c r="R235" i="15"/>
  <c r="R234" i="15"/>
  <c r="P235" i="15"/>
  <c r="P234" i="15" s="1"/>
  <c r="BI229" i="15"/>
  <c r="BH229" i="15"/>
  <c r="BG229" i="15"/>
  <c r="BF229" i="15"/>
  <c r="T229" i="15"/>
  <c r="R229" i="15"/>
  <c r="P229" i="15"/>
  <c r="BI222" i="15"/>
  <c r="BH222" i="15"/>
  <c r="BG222" i="15"/>
  <c r="BF222" i="15"/>
  <c r="T222" i="15"/>
  <c r="R222" i="15"/>
  <c r="P222" i="15"/>
  <c r="BI219" i="15"/>
  <c r="BH219" i="15"/>
  <c r="BG219" i="15"/>
  <c r="BF219" i="15"/>
  <c r="T219" i="15"/>
  <c r="R219" i="15"/>
  <c r="P219" i="15"/>
  <c r="BI216" i="15"/>
  <c r="BH216" i="15"/>
  <c r="BG216" i="15"/>
  <c r="BF216" i="15"/>
  <c r="T216" i="15"/>
  <c r="R216" i="15"/>
  <c r="P216" i="15"/>
  <c r="BI211" i="15"/>
  <c r="BH211" i="15"/>
  <c r="BG211" i="15"/>
  <c r="BF211" i="15"/>
  <c r="T211" i="15"/>
  <c r="R211" i="15"/>
  <c r="P211" i="15"/>
  <c r="BI206" i="15"/>
  <c r="BH206" i="15"/>
  <c r="BG206" i="15"/>
  <c r="BF206" i="15"/>
  <c r="T206" i="15"/>
  <c r="R206" i="15"/>
  <c r="P206" i="15"/>
  <c r="BI204" i="15"/>
  <c r="BH204" i="15"/>
  <c r="BG204" i="15"/>
  <c r="BF204" i="15"/>
  <c r="T204" i="15"/>
  <c r="R204" i="15"/>
  <c r="P204" i="15"/>
  <c r="BI201" i="15"/>
  <c r="BH201" i="15"/>
  <c r="BG201" i="15"/>
  <c r="BF201" i="15"/>
  <c r="T201" i="15"/>
  <c r="R201" i="15"/>
  <c r="P201" i="15"/>
  <c r="BI196" i="15"/>
  <c r="BH196" i="15"/>
  <c r="BG196" i="15"/>
  <c r="BF196" i="15"/>
  <c r="T196" i="15"/>
  <c r="R196" i="15"/>
  <c r="P196" i="15"/>
  <c r="BI191" i="15"/>
  <c r="BH191" i="15"/>
  <c r="BG191" i="15"/>
  <c r="BF191" i="15"/>
  <c r="T191" i="15"/>
  <c r="R191" i="15"/>
  <c r="P191" i="15"/>
  <c r="BI186" i="15"/>
  <c r="BH186" i="15"/>
  <c r="BG186" i="15"/>
  <c r="BF186" i="15"/>
  <c r="T186" i="15"/>
  <c r="R186" i="15"/>
  <c r="P186" i="15"/>
  <c r="BI181" i="15"/>
  <c r="BH181" i="15"/>
  <c r="BG181" i="15"/>
  <c r="BF181" i="15"/>
  <c r="T181" i="15"/>
  <c r="R181" i="15"/>
  <c r="P181" i="15"/>
  <c r="BI178" i="15"/>
  <c r="BH178" i="15"/>
  <c r="BG178" i="15"/>
  <c r="BF178" i="15"/>
  <c r="T178" i="15"/>
  <c r="R178" i="15"/>
  <c r="P178" i="15"/>
  <c r="BI175" i="15"/>
  <c r="BH175" i="15"/>
  <c r="BG175" i="15"/>
  <c r="BF175" i="15"/>
  <c r="T175" i="15"/>
  <c r="R175" i="15"/>
  <c r="P175" i="15"/>
  <c r="BI173" i="15"/>
  <c r="BH173" i="15"/>
  <c r="BG173" i="15"/>
  <c r="BF173" i="15"/>
  <c r="T173" i="15"/>
  <c r="R173" i="15"/>
  <c r="P173" i="15"/>
  <c r="BI171" i="15"/>
  <c r="BH171" i="15"/>
  <c r="BG171" i="15"/>
  <c r="BF171" i="15"/>
  <c r="T171" i="15"/>
  <c r="R171" i="15"/>
  <c r="P171" i="15"/>
  <c r="BI166" i="15"/>
  <c r="BH166" i="15"/>
  <c r="BG166" i="15"/>
  <c r="BF166" i="15"/>
  <c r="T166" i="15"/>
  <c r="R166" i="15"/>
  <c r="P166" i="15"/>
  <c r="BI163" i="15"/>
  <c r="BH163" i="15"/>
  <c r="BG163" i="15"/>
  <c r="BF163" i="15"/>
  <c r="T163" i="15"/>
  <c r="R163" i="15"/>
  <c r="P163" i="15"/>
  <c r="BI161" i="15"/>
  <c r="BH161" i="15"/>
  <c r="BG161" i="15"/>
  <c r="BF161" i="15"/>
  <c r="T161" i="15"/>
  <c r="R161" i="15"/>
  <c r="P161" i="15"/>
  <c r="BI158" i="15"/>
  <c r="BH158" i="15"/>
  <c r="BG158" i="15"/>
  <c r="BF158" i="15"/>
  <c r="T158" i="15"/>
  <c r="R158" i="15"/>
  <c r="P158" i="15"/>
  <c r="BI155" i="15"/>
  <c r="BH155" i="15"/>
  <c r="BG155" i="15"/>
  <c r="BF155" i="15"/>
  <c r="T155" i="15"/>
  <c r="R155" i="15"/>
  <c r="P155" i="15"/>
  <c r="BI150" i="15"/>
  <c r="BH150" i="15"/>
  <c r="BG150" i="15"/>
  <c r="BF150" i="15"/>
  <c r="T150" i="15"/>
  <c r="R150" i="15"/>
  <c r="P150" i="15"/>
  <c r="BI147" i="15"/>
  <c r="BH147" i="15"/>
  <c r="BG147" i="15"/>
  <c r="BF147" i="15"/>
  <c r="T147" i="15"/>
  <c r="R147" i="15"/>
  <c r="P147" i="15"/>
  <c r="BI144" i="15"/>
  <c r="BH144" i="15"/>
  <c r="BG144" i="15"/>
  <c r="BF144" i="15"/>
  <c r="T144" i="15"/>
  <c r="R144" i="15"/>
  <c r="P144" i="15"/>
  <c r="BI141" i="15"/>
  <c r="BH141" i="15"/>
  <c r="BG141" i="15"/>
  <c r="BF141" i="15"/>
  <c r="T141" i="15"/>
  <c r="R141" i="15"/>
  <c r="P141" i="15"/>
  <c r="BI138" i="15"/>
  <c r="BH138" i="15"/>
  <c r="BG138" i="15"/>
  <c r="BF138" i="15"/>
  <c r="T138" i="15"/>
  <c r="R138" i="15"/>
  <c r="P138" i="15"/>
  <c r="BI135" i="15"/>
  <c r="BH135" i="15"/>
  <c r="BG135" i="15"/>
  <c r="BF135" i="15"/>
  <c r="T135" i="15"/>
  <c r="R135" i="15"/>
  <c r="P135" i="15"/>
  <c r="J129" i="15"/>
  <c r="J128" i="15"/>
  <c r="F128" i="15"/>
  <c r="F126" i="15"/>
  <c r="E124" i="15"/>
  <c r="J93" i="15"/>
  <c r="J92" i="15"/>
  <c r="F92" i="15"/>
  <c r="F90" i="15"/>
  <c r="E88" i="15"/>
  <c r="J20" i="15"/>
  <c r="E20" i="15"/>
  <c r="F129" i="15"/>
  <c r="J19" i="15"/>
  <c r="J14" i="15"/>
  <c r="J126" i="15" s="1"/>
  <c r="E7" i="15"/>
  <c r="E120" i="15"/>
  <c r="J39" i="14"/>
  <c r="J38" i="14"/>
  <c r="AY108" i="1"/>
  <c r="J37" i="14"/>
  <c r="AX108" i="1" s="1"/>
  <c r="BI500" i="14"/>
  <c r="BH500" i="14"/>
  <c r="BG500" i="14"/>
  <c r="BF500" i="14"/>
  <c r="T500" i="14"/>
  <c r="R500" i="14"/>
  <c r="P500" i="14"/>
  <c r="BI497" i="14"/>
  <c r="BH497" i="14"/>
  <c r="BG497" i="14"/>
  <c r="BF497" i="14"/>
  <c r="T497" i="14"/>
  <c r="R497" i="14"/>
  <c r="P497" i="14"/>
  <c r="BI492" i="14"/>
  <c r="BH492" i="14"/>
  <c r="BG492" i="14"/>
  <c r="BF492" i="14"/>
  <c r="T492" i="14"/>
  <c r="R492" i="14"/>
  <c r="P492" i="14"/>
  <c r="BI487" i="14"/>
  <c r="BH487" i="14"/>
  <c r="BG487" i="14"/>
  <c r="BF487" i="14"/>
  <c r="T487" i="14"/>
  <c r="R487" i="14"/>
  <c r="P487" i="14"/>
  <c r="BI483" i="14"/>
  <c r="BH483" i="14"/>
  <c r="BG483" i="14"/>
  <c r="BF483" i="14"/>
  <c r="T483" i="14"/>
  <c r="R483" i="14"/>
  <c r="P483" i="14"/>
  <c r="BI478" i="14"/>
  <c r="BH478" i="14"/>
  <c r="BG478" i="14"/>
  <c r="BF478" i="14"/>
  <c r="T478" i="14"/>
  <c r="R478" i="14"/>
  <c r="P478" i="14"/>
  <c r="BI475" i="14"/>
  <c r="BH475" i="14"/>
  <c r="BG475" i="14"/>
  <c r="BF475" i="14"/>
  <c r="T475" i="14"/>
  <c r="R475" i="14"/>
  <c r="P475" i="14"/>
  <c r="BI471" i="14"/>
  <c r="BH471" i="14"/>
  <c r="BG471" i="14"/>
  <c r="BF471" i="14"/>
  <c r="T471" i="14"/>
  <c r="R471" i="14"/>
  <c r="P471" i="14"/>
  <c r="BI466" i="14"/>
  <c r="BH466" i="14"/>
  <c r="BG466" i="14"/>
  <c r="BF466" i="14"/>
  <c r="T466" i="14"/>
  <c r="R466" i="14"/>
  <c r="P466" i="14"/>
  <c r="BI463" i="14"/>
  <c r="BH463" i="14"/>
  <c r="BG463" i="14"/>
  <c r="BF463" i="14"/>
  <c r="T463" i="14"/>
  <c r="R463" i="14"/>
  <c r="P463" i="14"/>
  <c r="BI459" i="14"/>
  <c r="BH459" i="14"/>
  <c r="BG459" i="14"/>
  <c r="BF459" i="14"/>
  <c r="T459" i="14"/>
  <c r="R459" i="14"/>
  <c r="P459" i="14"/>
  <c r="BI456" i="14"/>
  <c r="BH456" i="14"/>
  <c r="BG456" i="14"/>
  <c r="BF456" i="14"/>
  <c r="T456" i="14"/>
  <c r="R456" i="14"/>
  <c r="P456" i="14"/>
  <c r="BI453" i="14"/>
  <c r="BH453" i="14"/>
  <c r="BG453" i="14"/>
  <c r="BF453" i="14"/>
  <c r="T453" i="14"/>
  <c r="R453" i="14"/>
  <c r="P453" i="14"/>
  <c r="BI450" i="14"/>
  <c r="BH450" i="14"/>
  <c r="BG450" i="14"/>
  <c r="BF450" i="14"/>
  <c r="T450" i="14"/>
  <c r="R450" i="14"/>
  <c r="P450" i="14"/>
  <c r="BI446" i="14"/>
  <c r="BH446" i="14"/>
  <c r="BG446" i="14"/>
  <c r="BF446" i="14"/>
  <c r="T446" i="14"/>
  <c r="R446" i="14"/>
  <c r="P446" i="14"/>
  <c r="BI443" i="14"/>
  <c r="BH443" i="14"/>
  <c r="BG443" i="14"/>
  <c r="BF443" i="14"/>
  <c r="T443" i="14"/>
  <c r="R443" i="14"/>
  <c r="P443" i="14"/>
  <c r="BI441" i="14"/>
  <c r="BH441" i="14"/>
  <c r="BG441" i="14"/>
  <c r="BF441" i="14"/>
  <c r="T441" i="14"/>
  <c r="R441" i="14"/>
  <c r="P441" i="14"/>
  <c r="BI439" i="14"/>
  <c r="BH439" i="14"/>
  <c r="BG439" i="14"/>
  <c r="BF439" i="14"/>
  <c r="T439" i="14"/>
  <c r="R439" i="14"/>
  <c r="P439" i="14"/>
  <c r="BI436" i="14"/>
  <c r="BH436" i="14"/>
  <c r="BG436" i="14"/>
  <c r="BF436" i="14"/>
  <c r="T436" i="14"/>
  <c r="R436" i="14"/>
  <c r="P436" i="14"/>
  <c r="BI433" i="14"/>
  <c r="BH433" i="14"/>
  <c r="BG433" i="14"/>
  <c r="BF433" i="14"/>
  <c r="T433" i="14"/>
  <c r="R433" i="14"/>
  <c r="P433" i="14"/>
  <c r="BI431" i="14"/>
  <c r="BH431" i="14"/>
  <c r="BG431" i="14"/>
  <c r="BF431" i="14"/>
  <c r="T431" i="14"/>
  <c r="R431" i="14"/>
  <c r="P431" i="14"/>
  <c r="BI428" i="14"/>
  <c r="BH428" i="14"/>
  <c r="BG428" i="14"/>
  <c r="BF428" i="14"/>
  <c r="T428" i="14"/>
  <c r="R428" i="14"/>
  <c r="P428" i="14"/>
  <c r="BI425" i="14"/>
  <c r="BH425" i="14"/>
  <c r="BG425" i="14"/>
  <c r="BF425" i="14"/>
  <c r="T425" i="14"/>
  <c r="R425" i="14"/>
  <c r="P425" i="14"/>
  <c r="BI422" i="14"/>
  <c r="BH422" i="14"/>
  <c r="BG422" i="14"/>
  <c r="BF422" i="14"/>
  <c r="T422" i="14"/>
  <c r="R422" i="14"/>
  <c r="P422" i="14"/>
  <c r="BI419" i="14"/>
  <c r="BH419" i="14"/>
  <c r="BG419" i="14"/>
  <c r="BF419" i="14"/>
  <c r="T419" i="14"/>
  <c r="R419" i="14"/>
  <c r="P419" i="14"/>
  <c r="BI417" i="14"/>
  <c r="BH417" i="14"/>
  <c r="BG417" i="14"/>
  <c r="BF417" i="14"/>
  <c r="T417" i="14"/>
  <c r="R417" i="14"/>
  <c r="P417" i="14"/>
  <c r="BI414" i="14"/>
  <c r="BH414" i="14"/>
  <c r="BG414" i="14"/>
  <c r="BF414" i="14"/>
  <c r="T414" i="14"/>
  <c r="R414" i="14"/>
  <c r="P414" i="14"/>
  <c r="BI411" i="14"/>
  <c r="BH411" i="14"/>
  <c r="BG411" i="14"/>
  <c r="BF411" i="14"/>
  <c r="T411" i="14"/>
  <c r="R411" i="14"/>
  <c r="P411" i="14"/>
  <c r="BI409" i="14"/>
  <c r="BH409" i="14"/>
  <c r="BG409" i="14"/>
  <c r="BF409" i="14"/>
  <c r="T409" i="14"/>
  <c r="R409" i="14"/>
  <c r="P409" i="14"/>
  <c r="BI406" i="14"/>
  <c r="BH406" i="14"/>
  <c r="BG406" i="14"/>
  <c r="BF406" i="14"/>
  <c r="T406" i="14"/>
  <c r="R406" i="14"/>
  <c r="P406" i="14"/>
  <c r="BI404" i="14"/>
  <c r="BH404" i="14"/>
  <c r="BG404" i="14"/>
  <c r="BF404" i="14"/>
  <c r="T404" i="14"/>
  <c r="R404" i="14"/>
  <c r="P404" i="14"/>
  <c r="BI401" i="14"/>
  <c r="BH401" i="14"/>
  <c r="BG401" i="14"/>
  <c r="BF401" i="14"/>
  <c r="T401" i="14"/>
  <c r="R401" i="14"/>
  <c r="P401" i="14"/>
  <c r="BI398" i="14"/>
  <c r="BH398" i="14"/>
  <c r="BG398" i="14"/>
  <c r="BF398" i="14"/>
  <c r="T398" i="14"/>
  <c r="R398" i="14"/>
  <c r="P398" i="14"/>
  <c r="BI395" i="14"/>
  <c r="BH395" i="14"/>
  <c r="BG395" i="14"/>
  <c r="BF395" i="14"/>
  <c r="T395" i="14"/>
  <c r="R395" i="14"/>
  <c r="P395" i="14"/>
  <c r="BI393" i="14"/>
  <c r="BH393" i="14"/>
  <c r="BG393" i="14"/>
  <c r="BF393" i="14"/>
  <c r="T393" i="14"/>
  <c r="R393" i="14"/>
  <c r="P393" i="14"/>
  <c r="BI391" i="14"/>
  <c r="BH391" i="14"/>
  <c r="BG391" i="14"/>
  <c r="BF391" i="14"/>
  <c r="T391" i="14"/>
  <c r="R391" i="14"/>
  <c r="P391" i="14"/>
  <c r="BI389" i="14"/>
  <c r="BH389" i="14"/>
  <c r="BG389" i="14"/>
  <c r="BF389" i="14"/>
  <c r="T389" i="14"/>
  <c r="R389" i="14"/>
  <c r="P389" i="14"/>
  <c r="BI387" i="14"/>
  <c r="BH387" i="14"/>
  <c r="BG387" i="14"/>
  <c r="BF387" i="14"/>
  <c r="T387" i="14"/>
  <c r="R387" i="14"/>
  <c r="P387" i="14"/>
  <c r="BI385" i="14"/>
  <c r="BH385" i="14"/>
  <c r="BG385" i="14"/>
  <c r="BF385" i="14"/>
  <c r="T385" i="14"/>
  <c r="R385" i="14"/>
  <c r="P385" i="14"/>
  <c r="BI383" i="14"/>
  <c r="BH383" i="14"/>
  <c r="BG383" i="14"/>
  <c r="BF383" i="14"/>
  <c r="T383" i="14"/>
  <c r="R383" i="14"/>
  <c r="P383" i="14"/>
  <c r="BI381" i="14"/>
  <c r="BH381" i="14"/>
  <c r="BG381" i="14"/>
  <c r="BF381" i="14"/>
  <c r="T381" i="14"/>
  <c r="R381" i="14"/>
  <c r="P381" i="14"/>
  <c r="BI379" i="14"/>
  <c r="BH379" i="14"/>
  <c r="BG379" i="14"/>
  <c r="BF379" i="14"/>
  <c r="T379" i="14"/>
  <c r="R379" i="14"/>
  <c r="P379" i="14"/>
  <c r="BI377" i="14"/>
  <c r="BH377" i="14"/>
  <c r="BG377" i="14"/>
  <c r="BF377" i="14"/>
  <c r="T377" i="14"/>
  <c r="R377" i="14"/>
  <c r="P377" i="14"/>
  <c r="BI375" i="14"/>
  <c r="BH375" i="14"/>
  <c r="BG375" i="14"/>
  <c r="BF375" i="14"/>
  <c r="T375" i="14"/>
  <c r="R375" i="14"/>
  <c r="P375" i="14"/>
  <c r="BI372" i="14"/>
  <c r="BH372" i="14"/>
  <c r="BG372" i="14"/>
  <c r="BF372" i="14"/>
  <c r="T372" i="14"/>
  <c r="R372" i="14"/>
  <c r="P372" i="14"/>
  <c r="BI369" i="14"/>
  <c r="BH369" i="14"/>
  <c r="BG369" i="14"/>
  <c r="BF369" i="14"/>
  <c r="T369" i="14"/>
  <c r="R369" i="14"/>
  <c r="P369" i="14"/>
  <c r="BI366" i="14"/>
  <c r="BH366" i="14"/>
  <c r="BG366" i="14"/>
  <c r="BF366" i="14"/>
  <c r="T366" i="14"/>
  <c r="R366" i="14"/>
  <c r="P366" i="14"/>
  <c r="BI364" i="14"/>
  <c r="BH364" i="14"/>
  <c r="BG364" i="14"/>
  <c r="BF364" i="14"/>
  <c r="T364" i="14"/>
  <c r="R364" i="14"/>
  <c r="P364" i="14"/>
  <c r="BI361" i="14"/>
  <c r="BH361" i="14"/>
  <c r="BG361" i="14"/>
  <c r="BF361" i="14"/>
  <c r="T361" i="14"/>
  <c r="R361" i="14"/>
  <c r="P361" i="14"/>
  <c r="BI358" i="14"/>
  <c r="BH358" i="14"/>
  <c r="BG358" i="14"/>
  <c r="BF358" i="14"/>
  <c r="T358" i="14"/>
  <c r="R358" i="14"/>
  <c r="P358" i="14"/>
  <c r="BI356" i="14"/>
  <c r="BH356" i="14"/>
  <c r="BG356" i="14"/>
  <c r="BF356" i="14"/>
  <c r="T356" i="14"/>
  <c r="R356" i="14"/>
  <c r="P356" i="14"/>
  <c r="BI353" i="14"/>
  <c r="BH353" i="14"/>
  <c r="BG353" i="14"/>
  <c r="BF353" i="14"/>
  <c r="T353" i="14"/>
  <c r="R353" i="14"/>
  <c r="P353" i="14"/>
  <c r="BI350" i="14"/>
  <c r="BH350" i="14"/>
  <c r="BG350" i="14"/>
  <c r="BF350" i="14"/>
  <c r="T350" i="14"/>
  <c r="R350" i="14"/>
  <c r="P350" i="14"/>
  <c r="BI347" i="14"/>
  <c r="BH347" i="14"/>
  <c r="BG347" i="14"/>
  <c r="BF347" i="14"/>
  <c r="T347" i="14"/>
  <c r="R347" i="14"/>
  <c r="P347" i="14"/>
  <c r="BI344" i="14"/>
  <c r="BH344" i="14"/>
  <c r="BG344" i="14"/>
  <c r="BF344" i="14"/>
  <c r="T344" i="14"/>
  <c r="R344" i="14"/>
  <c r="P344" i="14"/>
  <c r="BI341" i="14"/>
  <c r="BH341" i="14"/>
  <c r="BG341" i="14"/>
  <c r="BF341" i="14"/>
  <c r="T341" i="14"/>
  <c r="R341" i="14"/>
  <c r="P341" i="14"/>
  <c r="BI338" i="14"/>
  <c r="BH338" i="14"/>
  <c r="BG338" i="14"/>
  <c r="BF338" i="14"/>
  <c r="T338" i="14"/>
  <c r="R338" i="14"/>
  <c r="P338" i="14"/>
  <c r="BI335" i="14"/>
  <c r="BH335" i="14"/>
  <c r="BG335" i="14"/>
  <c r="BF335" i="14"/>
  <c r="T335" i="14"/>
  <c r="R335" i="14"/>
  <c r="P335" i="14"/>
  <c r="BI332" i="14"/>
  <c r="BH332" i="14"/>
  <c r="BG332" i="14"/>
  <c r="BF332" i="14"/>
  <c r="T332" i="14"/>
  <c r="R332" i="14"/>
  <c r="P332" i="14"/>
  <c r="BI329" i="14"/>
  <c r="BH329" i="14"/>
  <c r="BG329" i="14"/>
  <c r="BF329" i="14"/>
  <c r="T329" i="14"/>
  <c r="R329" i="14"/>
  <c r="P329" i="14"/>
  <c r="BI326" i="14"/>
  <c r="BH326" i="14"/>
  <c r="BG326" i="14"/>
  <c r="BF326" i="14"/>
  <c r="T326" i="14"/>
  <c r="R326" i="14"/>
  <c r="P326" i="14"/>
  <c r="BI324" i="14"/>
  <c r="BH324" i="14"/>
  <c r="BG324" i="14"/>
  <c r="BF324" i="14"/>
  <c r="T324" i="14"/>
  <c r="R324" i="14"/>
  <c r="P324" i="14"/>
  <c r="BI320" i="14"/>
  <c r="BH320" i="14"/>
  <c r="BG320" i="14"/>
  <c r="BF320" i="14"/>
  <c r="T320" i="14"/>
  <c r="R320" i="14"/>
  <c r="P320" i="14"/>
  <c r="BI317" i="14"/>
  <c r="BH317" i="14"/>
  <c r="BG317" i="14"/>
  <c r="BF317" i="14"/>
  <c r="T317" i="14"/>
  <c r="R317" i="14"/>
  <c r="P317" i="14"/>
  <c r="BI314" i="14"/>
  <c r="BH314" i="14"/>
  <c r="BG314" i="14"/>
  <c r="BF314" i="14"/>
  <c r="T314" i="14"/>
  <c r="R314" i="14"/>
  <c r="P314" i="14"/>
  <c r="BI311" i="14"/>
  <c r="BH311" i="14"/>
  <c r="BG311" i="14"/>
  <c r="BF311" i="14"/>
  <c r="T311" i="14"/>
  <c r="R311" i="14"/>
  <c r="P311" i="14"/>
  <c r="BI308" i="14"/>
  <c r="BH308" i="14"/>
  <c r="BG308" i="14"/>
  <c r="BF308" i="14"/>
  <c r="T308" i="14"/>
  <c r="R308" i="14"/>
  <c r="P308" i="14"/>
  <c r="BI305" i="14"/>
  <c r="BH305" i="14"/>
  <c r="BG305" i="14"/>
  <c r="BF305" i="14"/>
  <c r="T305" i="14"/>
  <c r="R305" i="14"/>
  <c r="P305" i="14"/>
  <c r="BI301" i="14"/>
  <c r="BH301" i="14"/>
  <c r="BG301" i="14"/>
  <c r="BF301" i="14"/>
  <c r="T301" i="14"/>
  <c r="T300" i="14" s="1"/>
  <c r="R301" i="14"/>
  <c r="R300" i="14" s="1"/>
  <c r="P301" i="14"/>
  <c r="P300" i="14" s="1"/>
  <c r="BI297" i="14"/>
  <c r="BH297" i="14"/>
  <c r="BG297" i="14"/>
  <c r="BF297" i="14"/>
  <c r="T297" i="14"/>
  <c r="R297" i="14"/>
  <c r="P297" i="14"/>
  <c r="BI294" i="14"/>
  <c r="BH294" i="14"/>
  <c r="BG294" i="14"/>
  <c r="BF294" i="14"/>
  <c r="T294" i="14"/>
  <c r="R294" i="14"/>
  <c r="P294" i="14"/>
  <c r="BI291" i="14"/>
  <c r="BH291" i="14"/>
  <c r="BG291" i="14"/>
  <c r="BF291" i="14"/>
  <c r="T291" i="14"/>
  <c r="R291" i="14"/>
  <c r="P291" i="14"/>
  <c r="BI288" i="14"/>
  <c r="BH288" i="14"/>
  <c r="BG288" i="14"/>
  <c r="BF288" i="14"/>
  <c r="T288" i="14"/>
  <c r="R288" i="14"/>
  <c r="P288" i="14"/>
  <c r="BI284" i="14"/>
  <c r="BH284" i="14"/>
  <c r="BG284" i="14"/>
  <c r="BF284" i="14"/>
  <c r="T284" i="14"/>
  <c r="R284" i="14"/>
  <c r="P284" i="14"/>
  <c r="BI281" i="14"/>
  <c r="BH281" i="14"/>
  <c r="BG281" i="14"/>
  <c r="BF281" i="14"/>
  <c r="T281" i="14"/>
  <c r="R281" i="14"/>
  <c r="P281" i="14"/>
  <c r="BI278" i="14"/>
  <c r="BH278" i="14"/>
  <c r="BG278" i="14"/>
  <c r="BF278" i="14"/>
  <c r="T278" i="14"/>
  <c r="R278" i="14"/>
  <c r="P278" i="14"/>
  <c r="BI275" i="14"/>
  <c r="BH275" i="14"/>
  <c r="BG275" i="14"/>
  <c r="BF275" i="14"/>
  <c r="T275" i="14"/>
  <c r="R275" i="14"/>
  <c r="P275" i="14"/>
  <c r="BI272" i="14"/>
  <c r="BH272" i="14"/>
  <c r="BG272" i="14"/>
  <c r="BF272" i="14"/>
  <c r="T272" i="14"/>
  <c r="R272" i="14"/>
  <c r="P272" i="14"/>
  <c r="BI269" i="14"/>
  <c r="BH269" i="14"/>
  <c r="BG269" i="14"/>
  <c r="BF269" i="14"/>
  <c r="T269" i="14"/>
  <c r="R269" i="14"/>
  <c r="P269" i="14"/>
  <c r="BI265" i="14"/>
  <c r="BH265" i="14"/>
  <c r="BG265" i="14"/>
  <c r="BF265" i="14"/>
  <c r="T265" i="14"/>
  <c r="R265" i="14"/>
  <c r="P265" i="14"/>
  <c r="BI262" i="14"/>
  <c r="BH262" i="14"/>
  <c r="BG262" i="14"/>
  <c r="BF262" i="14"/>
  <c r="T262" i="14"/>
  <c r="R262" i="14"/>
  <c r="P262" i="14"/>
  <c r="BI259" i="14"/>
  <c r="BH259" i="14"/>
  <c r="BG259" i="14"/>
  <c r="BF259" i="14"/>
  <c r="T259" i="14"/>
  <c r="R259" i="14"/>
  <c r="P259" i="14"/>
  <c r="BI255" i="14"/>
  <c r="BH255" i="14"/>
  <c r="BG255" i="14"/>
  <c r="BF255" i="14"/>
  <c r="T255" i="14"/>
  <c r="T254" i="14"/>
  <c r="R255" i="14"/>
  <c r="R254" i="14" s="1"/>
  <c r="P255" i="14"/>
  <c r="P254" i="14"/>
  <c r="BI251" i="14"/>
  <c r="BH251" i="14"/>
  <c r="BG251" i="14"/>
  <c r="BF251" i="14"/>
  <c r="T251" i="14"/>
  <c r="T250" i="14" s="1"/>
  <c r="R251" i="14"/>
  <c r="R250" i="14"/>
  <c r="P251" i="14"/>
  <c r="P250" i="14" s="1"/>
  <c r="BI245" i="14"/>
  <c r="BH245" i="14"/>
  <c r="BG245" i="14"/>
  <c r="BF245" i="14"/>
  <c r="T245" i="14"/>
  <c r="R245" i="14"/>
  <c r="P245" i="14"/>
  <c r="BI238" i="14"/>
  <c r="BH238" i="14"/>
  <c r="BG238" i="14"/>
  <c r="BF238" i="14"/>
  <c r="T238" i="14"/>
  <c r="R238" i="14"/>
  <c r="P238" i="14"/>
  <c r="BI235" i="14"/>
  <c r="BH235" i="14"/>
  <c r="BG235" i="14"/>
  <c r="BF235" i="14"/>
  <c r="T235" i="14"/>
  <c r="R235" i="14"/>
  <c r="P235" i="14"/>
  <c r="BI232" i="14"/>
  <c r="BH232" i="14"/>
  <c r="BG232" i="14"/>
  <c r="BF232" i="14"/>
  <c r="T232" i="14"/>
  <c r="R232" i="14"/>
  <c r="P232" i="14"/>
  <c r="BI227" i="14"/>
  <c r="BH227" i="14"/>
  <c r="BG227" i="14"/>
  <c r="BF227" i="14"/>
  <c r="T227" i="14"/>
  <c r="R227" i="14"/>
  <c r="P227" i="14"/>
  <c r="BI222" i="14"/>
  <c r="BH222" i="14"/>
  <c r="BG222" i="14"/>
  <c r="BF222" i="14"/>
  <c r="T222" i="14"/>
  <c r="R222" i="14"/>
  <c r="P222" i="14"/>
  <c r="BI217" i="14"/>
  <c r="BH217" i="14"/>
  <c r="BG217" i="14"/>
  <c r="BF217" i="14"/>
  <c r="T217" i="14"/>
  <c r="R217" i="14"/>
  <c r="P217" i="14"/>
  <c r="BI214" i="14"/>
  <c r="BH214" i="14"/>
  <c r="BG214" i="14"/>
  <c r="BF214" i="14"/>
  <c r="T214" i="14"/>
  <c r="R214" i="14"/>
  <c r="P214" i="14"/>
  <c r="BI209" i="14"/>
  <c r="BH209" i="14"/>
  <c r="BG209" i="14"/>
  <c r="BF209" i="14"/>
  <c r="T209" i="14"/>
  <c r="R209" i="14"/>
  <c r="P209" i="14"/>
  <c r="BI204" i="14"/>
  <c r="BH204" i="14"/>
  <c r="BG204" i="14"/>
  <c r="BF204" i="14"/>
  <c r="T204" i="14"/>
  <c r="R204" i="14"/>
  <c r="P204" i="14"/>
  <c r="BI199" i="14"/>
  <c r="BH199" i="14"/>
  <c r="BG199" i="14"/>
  <c r="BF199" i="14"/>
  <c r="T199" i="14"/>
  <c r="R199" i="14"/>
  <c r="P199" i="14"/>
  <c r="BI194" i="14"/>
  <c r="BH194" i="14"/>
  <c r="BG194" i="14"/>
  <c r="BF194" i="14"/>
  <c r="T194" i="14"/>
  <c r="R194" i="14"/>
  <c r="P194" i="14"/>
  <c r="BI191" i="14"/>
  <c r="BH191" i="14"/>
  <c r="BG191" i="14"/>
  <c r="BF191" i="14"/>
  <c r="T191" i="14"/>
  <c r="R191" i="14"/>
  <c r="P191" i="14"/>
  <c r="BI188" i="14"/>
  <c r="BH188" i="14"/>
  <c r="BG188" i="14"/>
  <c r="BF188" i="14"/>
  <c r="T188" i="14"/>
  <c r="R188" i="14"/>
  <c r="P188" i="14"/>
  <c r="BI183" i="14"/>
  <c r="BH183" i="14"/>
  <c r="BG183" i="14"/>
  <c r="BF183" i="14"/>
  <c r="T183" i="14"/>
  <c r="R183" i="14"/>
  <c r="P183" i="14"/>
  <c r="BI178" i="14"/>
  <c r="BH178" i="14"/>
  <c r="BG178" i="14"/>
  <c r="BF178" i="14"/>
  <c r="T178" i="14"/>
  <c r="R178" i="14"/>
  <c r="P178" i="14"/>
  <c r="BI173" i="14"/>
  <c r="BH173" i="14"/>
  <c r="BG173" i="14"/>
  <c r="BF173" i="14"/>
  <c r="T173" i="14"/>
  <c r="R173" i="14"/>
  <c r="P173" i="14"/>
  <c r="BI170" i="14"/>
  <c r="BH170" i="14"/>
  <c r="BG170" i="14"/>
  <c r="BF170" i="14"/>
  <c r="T170" i="14"/>
  <c r="R170" i="14"/>
  <c r="P170" i="14"/>
  <c r="BI168" i="14"/>
  <c r="BH168" i="14"/>
  <c r="BG168" i="14"/>
  <c r="BF168" i="14"/>
  <c r="T168" i="14"/>
  <c r="R168" i="14"/>
  <c r="P168" i="14"/>
  <c r="BI165" i="14"/>
  <c r="BH165" i="14"/>
  <c r="BG165" i="14"/>
  <c r="BF165" i="14"/>
  <c r="T165" i="14"/>
  <c r="R165" i="14"/>
  <c r="P165" i="14"/>
  <c r="BI162" i="14"/>
  <c r="BH162" i="14"/>
  <c r="BG162" i="14"/>
  <c r="BF162" i="14"/>
  <c r="T162" i="14"/>
  <c r="R162" i="14"/>
  <c r="P162" i="14"/>
  <c r="BI157" i="14"/>
  <c r="BH157" i="14"/>
  <c r="BG157" i="14"/>
  <c r="BF157" i="14"/>
  <c r="T157" i="14"/>
  <c r="R157" i="14"/>
  <c r="P157" i="14"/>
  <c r="BI154" i="14"/>
  <c r="BH154" i="14"/>
  <c r="BG154" i="14"/>
  <c r="BF154" i="14"/>
  <c r="T154" i="14"/>
  <c r="R154" i="14"/>
  <c r="P154" i="14"/>
  <c r="BI151" i="14"/>
  <c r="BH151" i="14"/>
  <c r="BG151" i="14"/>
  <c r="BF151" i="14"/>
  <c r="T151" i="14"/>
  <c r="R151" i="14"/>
  <c r="P151" i="14"/>
  <c r="BI148" i="14"/>
  <c r="BH148" i="14"/>
  <c r="BG148" i="14"/>
  <c r="BF148" i="14"/>
  <c r="T148" i="14"/>
  <c r="R148" i="14"/>
  <c r="P148" i="14"/>
  <c r="BI145" i="14"/>
  <c r="BH145" i="14"/>
  <c r="BG145" i="14"/>
  <c r="BF145" i="14"/>
  <c r="T145" i="14"/>
  <c r="R145" i="14"/>
  <c r="P145" i="14"/>
  <c r="BI142" i="14"/>
  <c r="BH142" i="14"/>
  <c r="BG142" i="14"/>
  <c r="BF142" i="14"/>
  <c r="T142" i="14"/>
  <c r="R142" i="14"/>
  <c r="P142" i="14"/>
  <c r="BI138" i="14"/>
  <c r="BH138" i="14"/>
  <c r="BG138" i="14"/>
  <c r="BF138" i="14"/>
  <c r="T138" i="14"/>
  <c r="R138" i="14"/>
  <c r="P138" i="14"/>
  <c r="BI135" i="14"/>
  <c r="BH135" i="14"/>
  <c r="BG135" i="14"/>
  <c r="BF135" i="14"/>
  <c r="T135" i="14"/>
  <c r="R135" i="14"/>
  <c r="P135" i="14"/>
  <c r="J129" i="14"/>
  <c r="J128" i="14"/>
  <c r="F128" i="14"/>
  <c r="F126" i="14"/>
  <c r="E124" i="14"/>
  <c r="J93" i="14"/>
  <c r="J92" i="14"/>
  <c r="F92" i="14"/>
  <c r="F90" i="14"/>
  <c r="E88" i="14"/>
  <c r="J20" i="14"/>
  <c r="E20" i="14"/>
  <c r="F129" i="14" s="1"/>
  <c r="J19" i="14"/>
  <c r="J14" i="14"/>
  <c r="J90" i="14" s="1"/>
  <c r="E7" i="14"/>
  <c r="E84" i="14" s="1"/>
  <c r="J39" i="13"/>
  <c r="J38" i="13"/>
  <c r="AY107" i="1" s="1"/>
  <c r="J37" i="13"/>
  <c r="AX107" i="1"/>
  <c r="BI486" i="13"/>
  <c r="BH486" i="13"/>
  <c r="BG486" i="13"/>
  <c r="BF486" i="13"/>
  <c r="T486" i="13"/>
  <c r="T485" i="13" s="1"/>
  <c r="T484" i="13" s="1"/>
  <c r="R486" i="13"/>
  <c r="R485" i="13" s="1"/>
  <c r="R484" i="13" s="1"/>
  <c r="P486" i="13"/>
  <c r="P485" i="13"/>
  <c r="P484" i="13" s="1"/>
  <c r="BI481" i="13"/>
  <c r="BH481" i="13"/>
  <c r="BG481" i="13"/>
  <c r="BF481" i="13"/>
  <c r="T481" i="13"/>
  <c r="R481" i="13"/>
  <c r="P481" i="13"/>
  <c r="BI478" i="13"/>
  <c r="BH478" i="13"/>
  <c r="BG478" i="13"/>
  <c r="BF478" i="13"/>
  <c r="T478" i="13"/>
  <c r="R478" i="13"/>
  <c r="P478" i="13"/>
  <c r="BI474" i="13"/>
  <c r="BH474" i="13"/>
  <c r="BG474" i="13"/>
  <c r="BF474" i="13"/>
  <c r="T474" i="13"/>
  <c r="R474" i="13"/>
  <c r="P474" i="13"/>
  <c r="BI471" i="13"/>
  <c r="BH471" i="13"/>
  <c r="BG471" i="13"/>
  <c r="BF471" i="13"/>
  <c r="T471" i="13"/>
  <c r="R471" i="13"/>
  <c r="P471" i="13"/>
  <c r="BI466" i="13"/>
  <c r="BH466" i="13"/>
  <c r="BG466" i="13"/>
  <c r="BF466" i="13"/>
  <c r="T466" i="13"/>
  <c r="R466" i="13"/>
  <c r="P466" i="13"/>
  <c r="BI461" i="13"/>
  <c r="BH461" i="13"/>
  <c r="BG461" i="13"/>
  <c r="BF461" i="13"/>
  <c r="T461" i="13"/>
  <c r="R461" i="13"/>
  <c r="P461" i="13"/>
  <c r="BI457" i="13"/>
  <c r="BH457" i="13"/>
  <c r="BG457" i="13"/>
  <c r="BF457" i="13"/>
  <c r="T457" i="13"/>
  <c r="R457" i="13"/>
  <c r="P457" i="13"/>
  <c r="BI452" i="13"/>
  <c r="BH452" i="13"/>
  <c r="BG452" i="13"/>
  <c r="BF452" i="13"/>
  <c r="T452" i="13"/>
  <c r="R452" i="13"/>
  <c r="P452" i="13"/>
  <c r="BI449" i="13"/>
  <c r="BH449" i="13"/>
  <c r="BG449" i="13"/>
  <c r="BF449" i="13"/>
  <c r="T449" i="13"/>
  <c r="R449" i="13"/>
  <c r="P449" i="13"/>
  <c r="BI445" i="13"/>
  <c r="BH445" i="13"/>
  <c r="BG445" i="13"/>
  <c r="BF445" i="13"/>
  <c r="T445" i="13"/>
  <c r="R445" i="13"/>
  <c r="P445" i="13"/>
  <c r="BI442" i="13"/>
  <c r="BH442" i="13"/>
  <c r="BG442" i="13"/>
  <c r="BF442" i="13"/>
  <c r="T442" i="13"/>
  <c r="R442" i="13"/>
  <c r="P442" i="13"/>
  <c r="BI439" i="13"/>
  <c r="BH439" i="13"/>
  <c r="BG439" i="13"/>
  <c r="BF439" i="13"/>
  <c r="T439" i="13"/>
  <c r="R439" i="13"/>
  <c r="P439" i="13"/>
  <c r="BI436" i="13"/>
  <c r="BH436" i="13"/>
  <c r="BG436" i="13"/>
  <c r="BF436" i="13"/>
  <c r="T436" i="13"/>
  <c r="R436" i="13"/>
  <c r="P436" i="13"/>
  <c r="BI432" i="13"/>
  <c r="BH432" i="13"/>
  <c r="BG432" i="13"/>
  <c r="BF432" i="13"/>
  <c r="T432" i="13"/>
  <c r="R432" i="13"/>
  <c r="P432" i="13"/>
  <c r="BI429" i="13"/>
  <c r="BH429" i="13"/>
  <c r="BG429" i="13"/>
  <c r="BF429" i="13"/>
  <c r="T429" i="13"/>
  <c r="R429" i="13"/>
  <c r="P429" i="13"/>
  <c r="BI426" i="13"/>
  <c r="BH426" i="13"/>
  <c r="BG426" i="13"/>
  <c r="BF426" i="13"/>
  <c r="T426" i="13"/>
  <c r="R426" i="13"/>
  <c r="P426" i="13"/>
  <c r="BI424" i="13"/>
  <c r="BH424" i="13"/>
  <c r="BG424" i="13"/>
  <c r="BF424" i="13"/>
  <c r="T424" i="13"/>
  <c r="R424" i="13"/>
  <c r="P424" i="13"/>
  <c r="BI422" i="13"/>
  <c r="BH422" i="13"/>
  <c r="BG422" i="13"/>
  <c r="BF422" i="13"/>
  <c r="T422" i="13"/>
  <c r="R422" i="13"/>
  <c r="P422" i="13"/>
  <c r="BI419" i="13"/>
  <c r="BH419" i="13"/>
  <c r="BG419" i="13"/>
  <c r="BF419" i="13"/>
  <c r="T419" i="13"/>
  <c r="R419" i="13"/>
  <c r="P419" i="13"/>
  <c r="BI416" i="13"/>
  <c r="BH416" i="13"/>
  <c r="BG416" i="13"/>
  <c r="BF416" i="13"/>
  <c r="T416" i="13"/>
  <c r="R416" i="13"/>
  <c r="P416" i="13"/>
  <c r="BI414" i="13"/>
  <c r="BH414" i="13"/>
  <c r="BG414" i="13"/>
  <c r="BF414" i="13"/>
  <c r="T414" i="13"/>
  <c r="R414" i="13"/>
  <c r="P414" i="13"/>
  <c r="BI411" i="13"/>
  <c r="BH411" i="13"/>
  <c r="BG411" i="13"/>
  <c r="BF411" i="13"/>
  <c r="T411" i="13"/>
  <c r="R411" i="13"/>
  <c r="P411" i="13"/>
  <c r="BI408" i="13"/>
  <c r="BH408" i="13"/>
  <c r="BG408" i="13"/>
  <c r="BF408" i="13"/>
  <c r="T408" i="13"/>
  <c r="R408" i="13"/>
  <c r="P408" i="13"/>
  <c r="BI405" i="13"/>
  <c r="BH405" i="13"/>
  <c r="BG405" i="13"/>
  <c r="BF405" i="13"/>
  <c r="T405" i="13"/>
  <c r="R405" i="13"/>
  <c r="P405" i="13"/>
  <c r="BI402" i="13"/>
  <c r="BH402" i="13"/>
  <c r="BG402" i="13"/>
  <c r="BF402" i="13"/>
  <c r="T402" i="13"/>
  <c r="R402" i="13"/>
  <c r="P402" i="13"/>
  <c r="BI399" i="13"/>
  <c r="BH399" i="13"/>
  <c r="BG399" i="13"/>
  <c r="BF399" i="13"/>
  <c r="T399" i="13"/>
  <c r="R399" i="13"/>
  <c r="P399" i="13"/>
  <c r="BI397" i="13"/>
  <c r="BH397" i="13"/>
  <c r="BG397" i="13"/>
  <c r="BF397" i="13"/>
  <c r="T397" i="13"/>
  <c r="R397" i="13"/>
  <c r="P397" i="13"/>
  <c r="BI395" i="13"/>
  <c r="BH395" i="13"/>
  <c r="BG395" i="13"/>
  <c r="BF395" i="13"/>
  <c r="T395" i="13"/>
  <c r="R395" i="13"/>
  <c r="P395" i="13"/>
  <c r="BI393" i="13"/>
  <c r="BH393" i="13"/>
  <c r="BG393" i="13"/>
  <c r="BF393" i="13"/>
  <c r="T393" i="13"/>
  <c r="R393" i="13"/>
  <c r="P393" i="13"/>
  <c r="BI391" i="13"/>
  <c r="BH391" i="13"/>
  <c r="BG391" i="13"/>
  <c r="BF391" i="13"/>
  <c r="T391" i="13"/>
  <c r="R391" i="13"/>
  <c r="P391" i="13"/>
  <c r="BI388" i="13"/>
  <c r="BH388" i="13"/>
  <c r="BG388" i="13"/>
  <c r="BF388" i="13"/>
  <c r="T388" i="13"/>
  <c r="R388" i="13"/>
  <c r="P388" i="13"/>
  <c r="BI385" i="13"/>
  <c r="BH385" i="13"/>
  <c r="BG385" i="13"/>
  <c r="BF385" i="13"/>
  <c r="T385" i="13"/>
  <c r="R385" i="13"/>
  <c r="P385" i="13"/>
  <c r="BI383" i="13"/>
  <c r="BH383" i="13"/>
  <c r="BG383" i="13"/>
  <c r="BF383" i="13"/>
  <c r="T383" i="13"/>
  <c r="R383" i="13"/>
  <c r="P383" i="13"/>
  <c r="BI381" i="13"/>
  <c r="BH381" i="13"/>
  <c r="BG381" i="13"/>
  <c r="BF381" i="13"/>
  <c r="T381" i="13"/>
  <c r="R381" i="13"/>
  <c r="P381" i="13"/>
  <c r="BI378" i="13"/>
  <c r="BH378" i="13"/>
  <c r="BG378" i="13"/>
  <c r="BF378" i="13"/>
  <c r="T378" i="13"/>
  <c r="R378" i="13"/>
  <c r="P378" i="13"/>
  <c r="BI375" i="13"/>
  <c r="BH375" i="13"/>
  <c r="BG375" i="13"/>
  <c r="BF375" i="13"/>
  <c r="T375" i="13"/>
  <c r="R375" i="13"/>
  <c r="P375" i="13"/>
  <c r="BI372" i="13"/>
  <c r="BH372" i="13"/>
  <c r="BG372" i="13"/>
  <c r="BF372" i="13"/>
  <c r="T372" i="13"/>
  <c r="R372" i="13"/>
  <c r="P372" i="13"/>
  <c r="BI370" i="13"/>
  <c r="BH370" i="13"/>
  <c r="BG370" i="13"/>
  <c r="BF370" i="13"/>
  <c r="T370" i="13"/>
  <c r="R370" i="13"/>
  <c r="P370" i="13"/>
  <c r="BI368" i="13"/>
  <c r="BH368" i="13"/>
  <c r="BG368" i="13"/>
  <c r="BF368" i="13"/>
  <c r="T368" i="13"/>
  <c r="R368" i="13"/>
  <c r="P368" i="13"/>
  <c r="BI366" i="13"/>
  <c r="BH366" i="13"/>
  <c r="BG366" i="13"/>
  <c r="BF366" i="13"/>
  <c r="T366" i="13"/>
  <c r="R366" i="13"/>
  <c r="P366" i="13"/>
  <c r="BI364" i="13"/>
  <c r="BH364" i="13"/>
  <c r="BG364" i="13"/>
  <c r="BF364" i="13"/>
  <c r="T364" i="13"/>
  <c r="R364" i="13"/>
  <c r="P364" i="13"/>
  <c r="BI362" i="13"/>
  <c r="BH362" i="13"/>
  <c r="BG362" i="13"/>
  <c r="BF362" i="13"/>
  <c r="T362" i="13"/>
  <c r="R362" i="13"/>
  <c r="P362" i="13"/>
  <c r="BI359" i="13"/>
  <c r="BH359" i="13"/>
  <c r="BG359" i="13"/>
  <c r="BF359" i="13"/>
  <c r="T359" i="13"/>
  <c r="R359" i="13"/>
  <c r="P359" i="13"/>
  <c r="BI357" i="13"/>
  <c r="BH357" i="13"/>
  <c r="BG357" i="13"/>
  <c r="BF357" i="13"/>
  <c r="T357" i="13"/>
  <c r="R357" i="13"/>
  <c r="P357" i="13"/>
  <c r="BI354" i="13"/>
  <c r="BH354" i="13"/>
  <c r="BG354" i="13"/>
  <c r="BF354" i="13"/>
  <c r="T354" i="13"/>
  <c r="R354" i="13"/>
  <c r="P354" i="13"/>
  <c r="BI352" i="13"/>
  <c r="BH352" i="13"/>
  <c r="BG352" i="13"/>
  <c r="BF352" i="13"/>
  <c r="T352" i="13"/>
  <c r="R352" i="13"/>
  <c r="P352" i="13"/>
  <c r="BI350" i="13"/>
  <c r="BH350" i="13"/>
  <c r="BG350" i="13"/>
  <c r="BF350" i="13"/>
  <c r="T350" i="13"/>
  <c r="R350" i="13"/>
  <c r="P350" i="13"/>
  <c r="BI347" i="13"/>
  <c r="BH347" i="13"/>
  <c r="BG347" i="13"/>
  <c r="BF347" i="13"/>
  <c r="T347" i="13"/>
  <c r="R347" i="13"/>
  <c r="P347" i="13"/>
  <c r="BI345" i="13"/>
  <c r="BH345" i="13"/>
  <c r="BG345" i="13"/>
  <c r="BF345" i="13"/>
  <c r="T345" i="13"/>
  <c r="R345" i="13"/>
  <c r="P345" i="13"/>
  <c r="BI342" i="13"/>
  <c r="BH342" i="13"/>
  <c r="BG342" i="13"/>
  <c r="BF342" i="13"/>
  <c r="T342" i="13"/>
  <c r="R342" i="13"/>
  <c r="P342" i="13"/>
  <c r="BI339" i="13"/>
  <c r="BH339" i="13"/>
  <c r="BG339" i="13"/>
  <c r="BF339" i="13"/>
  <c r="T339" i="13"/>
  <c r="R339" i="13"/>
  <c r="P339" i="13"/>
  <c r="BI336" i="13"/>
  <c r="BH336" i="13"/>
  <c r="BG336" i="13"/>
  <c r="BF336" i="13"/>
  <c r="T336" i="13"/>
  <c r="R336" i="13"/>
  <c r="P336" i="13"/>
  <c r="BI333" i="13"/>
  <c r="BH333" i="13"/>
  <c r="BG333" i="13"/>
  <c r="BF333" i="13"/>
  <c r="T333" i="13"/>
  <c r="R333" i="13"/>
  <c r="P333" i="13"/>
  <c r="BI330" i="13"/>
  <c r="BH330" i="13"/>
  <c r="BG330" i="13"/>
  <c r="BF330" i="13"/>
  <c r="T330" i="13"/>
  <c r="R330" i="13"/>
  <c r="P330" i="13"/>
  <c r="BI327" i="13"/>
  <c r="BH327" i="13"/>
  <c r="BG327" i="13"/>
  <c r="BF327" i="13"/>
  <c r="T327" i="13"/>
  <c r="R327" i="13"/>
  <c r="P327" i="13"/>
  <c r="BI324" i="13"/>
  <c r="BH324" i="13"/>
  <c r="BG324" i="13"/>
  <c r="BF324" i="13"/>
  <c r="T324" i="13"/>
  <c r="R324" i="13"/>
  <c r="P324" i="13"/>
  <c r="BI321" i="13"/>
  <c r="BH321" i="13"/>
  <c r="BG321" i="13"/>
  <c r="BF321" i="13"/>
  <c r="T321" i="13"/>
  <c r="R321" i="13"/>
  <c r="P321" i="13"/>
  <c r="BI318" i="13"/>
  <c r="BH318" i="13"/>
  <c r="BG318" i="13"/>
  <c r="BF318" i="13"/>
  <c r="T318" i="13"/>
  <c r="R318" i="13"/>
  <c r="P318" i="13"/>
  <c r="BI316" i="13"/>
  <c r="BH316" i="13"/>
  <c r="BG316" i="13"/>
  <c r="BF316" i="13"/>
  <c r="T316" i="13"/>
  <c r="R316" i="13"/>
  <c r="P316" i="13"/>
  <c r="BI312" i="13"/>
  <c r="BH312" i="13"/>
  <c r="BG312" i="13"/>
  <c r="BF312" i="13"/>
  <c r="T312" i="13"/>
  <c r="R312" i="13"/>
  <c r="P312" i="13"/>
  <c r="BI309" i="13"/>
  <c r="BH309" i="13"/>
  <c r="BG309" i="13"/>
  <c r="BF309" i="13"/>
  <c r="T309" i="13"/>
  <c r="R309" i="13"/>
  <c r="P309" i="13"/>
  <c r="BI306" i="13"/>
  <c r="BH306" i="13"/>
  <c r="BG306" i="13"/>
  <c r="BF306" i="13"/>
  <c r="T306" i="13"/>
  <c r="R306" i="13"/>
  <c r="P306" i="13"/>
  <c r="BI304" i="13"/>
  <c r="BH304" i="13"/>
  <c r="BG304" i="13"/>
  <c r="BF304" i="13"/>
  <c r="T304" i="13"/>
  <c r="R304" i="13"/>
  <c r="P304" i="13"/>
  <c r="BI302" i="13"/>
  <c r="BH302" i="13"/>
  <c r="BG302" i="13"/>
  <c r="BF302" i="13"/>
  <c r="T302" i="13"/>
  <c r="R302" i="13"/>
  <c r="P302" i="13"/>
  <c r="BI298" i="13"/>
  <c r="BH298" i="13"/>
  <c r="BG298" i="13"/>
  <c r="BF298" i="13"/>
  <c r="T298" i="13"/>
  <c r="T297" i="13" s="1"/>
  <c r="R298" i="13"/>
  <c r="R297" i="13"/>
  <c r="P298" i="13"/>
  <c r="P297" i="13"/>
  <c r="BI294" i="13"/>
  <c r="BH294" i="13"/>
  <c r="BG294" i="13"/>
  <c r="BF294" i="13"/>
  <c r="T294" i="13"/>
  <c r="R294" i="13"/>
  <c r="P294" i="13"/>
  <c r="BI291" i="13"/>
  <c r="BH291" i="13"/>
  <c r="BG291" i="13"/>
  <c r="BF291" i="13"/>
  <c r="T291" i="13"/>
  <c r="R291" i="13"/>
  <c r="P291" i="13"/>
  <c r="BI288" i="13"/>
  <c r="BH288" i="13"/>
  <c r="BG288" i="13"/>
  <c r="BF288" i="13"/>
  <c r="T288" i="13"/>
  <c r="R288" i="13"/>
  <c r="P288" i="13"/>
  <c r="BI285" i="13"/>
  <c r="BH285" i="13"/>
  <c r="BG285" i="13"/>
  <c r="BF285" i="13"/>
  <c r="T285" i="13"/>
  <c r="R285" i="13"/>
  <c r="P285" i="13"/>
  <c r="BI281" i="13"/>
  <c r="BH281" i="13"/>
  <c r="BG281" i="13"/>
  <c r="BF281" i="13"/>
  <c r="T281" i="13"/>
  <c r="R281" i="13"/>
  <c r="P281" i="13"/>
  <c r="BI278" i="13"/>
  <c r="BH278" i="13"/>
  <c r="BG278" i="13"/>
  <c r="BF278" i="13"/>
  <c r="T278" i="13"/>
  <c r="R278" i="13"/>
  <c r="P278" i="13"/>
  <c r="BI275" i="13"/>
  <c r="BH275" i="13"/>
  <c r="BG275" i="13"/>
  <c r="BF275" i="13"/>
  <c r="T275" i="13"/>
  <c r="R275" i="13"/>
  <c r="P275" i="13"/>
  <c r="BI272" i="13"/>
  <c r="BH272" i="13"/>
  <c r="BG272" i="13"/>
  <c r="BF272" i="13"/>
  <c r="T272" i="13"/>
  <c r="R272" i="13"/>
  <c r="P272" i="13"/>
  <c r="BI269" i="13"/>
  <c r="BH269" i="13"/>
  <c r="BG269" i="13"/>
  <c r="BF269" i="13"/>
  <c r="T269" i="13"/>
  <c r="R269" i="13"/>
  <c r="P269" i="13"/>
  <c r="BI266" i="13"/>
  <c r="BH266" i="13"/>
  <c r="BG266" i="13"/>
  <c r="BF266" i="13"/>
  <c r="T266" i="13"/>
  <c r="R266" i="13"/>
  <c r="P266" i="13"/>
  <c r="BI262" i="13"/>
  <c r="BH262" i="13"/>
  <c r="BG262" i="13"/>
  <c r="BF262" i="13"/>
  <c r="T262" i="13"/>
  <c r="R262" i="13"/>
  <c r="P262" i="13"/>
  <c r="BI259" i="13"/>
  <c r="BH259" i="13"/>
  <c r="BG259" i="13"/>
  <c r="BF259" i="13"/>
  <c r="T259" i="13"/>
  <c r="R259" i="13"/>
  <c r="P259" i="13"/>
  <c r="BI256" i="13"/>
  <c r="BH256" i="13"/>
  <c r="BG256" i="13"/>
  <c r="BF256" i="13"/>
  <c r="T256" i="13"/>
  <c r="R256" i="13"/>
  <c r="P256" i="13"/>
  <c r="BI252" i="13"/>
  <c r="BH252" i="13"/>
  <c r="BG252" i="13"/>
  <c r="BF252" i="13"/>
  <c r="T252" i="13"/>
  <c r="T251" i="13"/>
  <c r="R252" i="13"/>
  <c r="R251" i="13" s="1"/>
  <c r="P252" i="13"/>
  <c r="P251" i="13" s="1"/>
  <c r="BI248" i="13"/>
  <c r="BH248" i="13"/>
  <c r="BG248" i="13"/>
  <c r="BF248" i="13"/>
  <c r="T248" i="13"/>
  <c r="T247" i="13" s="1"/>
  <c r="R248" i="13"/>
  <c r="R247" i="13"/>
  <c r="P248" i="13"/>
  <c r="P247" i="13" s="1"/>
  <c r="BI242" i="13"/>
  <c r="BH242" i="13"/>
  <c r="BG242" i="13"/>
  <c r="BF242" i="13"/>
  <c r="T242" i="13"/>
  <c r="R242" i="13"/>
  <c r="P242" i="13"/>
  <c r="BI235" i="13"/>
  <c r="BH235" i="13"/>
  <c r="BG235" i="13"/>
  <c r="BF235" i="13"/>
  <c r="T235" i="13"/>
  <c r="R235" i="13"/>
  <c r="P235" i="13"/>
  <c r="BI232" i="13"/>
  <c r="BH232" i="13"/>
  <c r="BG232" i="13"/>
  <c r="BF232" i="13"/>
  <c r="T232" i="13"/>
  <c r="R232" i="13"/>
  <c r="P232" i="13"/>
  <c r="BI229" i="13"/>
  <c r="BH229" i="13"/>
  <c r="BG229" i="13"/>
  <c r="BF229" i="13"/>
  <c r="T229" i="13"/>
  <c r="R229" i="13"/>
  <c r="P229" i="13"/>
  <c r="BI224" i="13"/>
  <c r="BH224" i="13"/>
  <c r="BG224" i="13"/>
  <c r="BF224" i="13"/>
  <c r="T224" i="13"/>
  <c r="R224" i="13"/>
  <c r="P224" i="13"/>
  <c r="BI219" i="13"/>
  <c r="BH219" i="13"/>
  <c r="BG219" i="13"/>
  <c r="BF219" i="13"/>
  <c r="T219" i="13"/>
  <c r="R219" i="13"/>
  <c r="P219" i="13"/>
  <c r="BI217" i="13"/>
  <c r="BH217" i="13"/>
  <c r="BG217" i="13"/>
  <c r="BF217" i="13"/>
  <c r="T217" i="13"/>
  <c r="R217" i="13"/>
  <c r="P217" i="13"/>
  <c r="BI214" i="13"/>
  <c r="BH214" i="13"/>
  <c r="BG214" i="13"/>
  <c r="BF214" i="13"/>
  <c r="T214" i="13"/>
  <c r="R214" i="13"/>
  <c r="P214" i="13"/>
  <c r="BI209" i="13"/>
  <c r="BH209" i="13"/>
  <c r="BG209" i="13"/>
  <c r="BF209" i="13"/>
  <c r="T209" i="13"/>
  <c r="R209" i="13"/>
  <c r="P209" i="13"/>
  <c r="BI204" i="13"/>
  <c r="BH204" i="13"/>
  <c r="BG204" i="13"/>
  <c r="BF204" i="13"/>
  <c r="T204" i="13"/>
  <c r="R204" i="13"/>
  <c r="P204" i="13"/>
  <c r="BI199" i="13"/>
  <c r="BH199" i="13"/>
  <c r="BG199" i="13"/>
  <c r="BF199" i="13"/>
  <c r="T199" i="13"/>
  <c r="R199" i="13"/>
  <c r="P199" i="13"/>
  <c r="BI194" i="13"/>
  <c r="BH194" i="13"/>
  <c r="BG194" i="13"/>
  <c r="BF194" i="13"/>
  <c r="T194" i="13"/>
  <c r="R194" i="13"/>
  <c r="P194" i="13"/>
  <c r="BI191" i="13"/>
  <c r="BH191" i="13"/>
  <c r="BG191" i="13"/>
  <c r="BF191" i="13"/>
  <c r="T191" i="13"/>
  <c r="R191" i="13"/>
  <c r="P191" i="13"/>
  <c r="BI188" i="13"/>
  <c r="BH188" i="13"/>
  <c r="BG188" i="13"/>
  <c r="BF188" i="13"/>
  <c r="T188" i="13"/>
  <c r="R188" i="13"/>
  <c r="P188" i="13"/>
  <c r="BI183" i="13"/>
  <c r="BH183" i="13"/>
  <c r="BG183" i="13"/>
  <c r="BF183" i="13"/>
  <c r="T183" i="13"/>
  <c r="R183" i="13"/>
  <c r="P183" i="13"/>
  <c r="BI178" i="13"/>
  <c r="BH178" i="13"/>
  <c r="BG178" i="13"/>
  <c r="BF178" i="13"/>
  <c r="T178" i="13"/>
  <c r="R178" i="13"/>
  <c r="P178" i="13"/>
  <c r="BI173" i="13"/>
  <c r="BH173" i="13"/>
  <c r="BG173" i="13"/>
  <c r="BF173" i="13"/>
  <c r="T173" i="13"/>
  <c r="R173" i="13"/>
  <c r="P173" i="13"/>
  <c r="BI170" i="13"/>
  <c r="BH170" i="13"/>
  <c r="BG170" i="13"/>
  <c r="BF170" i="13"/>
  <c r="T170" i="13"/>
  <c r="R170" i="13"/>
  <c r="P170" i="13"/>
  <c r="BI168" i="13"/>
  <c r="BH168" i="13"/>
  <c r="BG168" i="13"/>
  <c r="BF168" i="13"/>
  <c r="T168" i="13"/>
  <c r="R168" i="13"/>
  <c r="P168" i="13"/>
  <c r="BI165" i="13"/>
  <c r="BH165" i="13"/>
  <c r="BG165" i="13"/>
  <c r="BF165" i="13"/>
  <c r="T165" i="13"/>
  <c r="R165" i="13"/>
  <c r="P165" i="13"/>
  <c r="BI162" i="13"/>
  <c r="BH162" i="13"/>
  <c r="BG162" i="13"/>
  <c r="BF162" i="13"/>
  <c r="T162" i="13"/>
  <c r="R162" i="13"/>
  <c r="P162" i="13"/>
  <c r="BI157" i="13"/>
  <c r="BH157" i="13"/>
  <c r="BG157" i="13"/>
  <c r="BF157" i="13"/>
  <c r="T157" i="13"/>
  <c r="R157" i="13"/>
  <c r="P157" i="13"/>
  <c r="BI154" i="13"/>
  <c r="BH154" i="13"/>
  <c r="BG154" i="13"/>
  <c r="BF154" i="13"/>
  <c r="T154" i="13"/>
  <c r="R154" i="13"/>
  <c r="P154" i="13"/>
  <c r="BI151" i="13"/>
  <c r="BH151" i="13"/>
  <c r="BG151" i="13"/>
  <c r="BF151" i="13"/>
  <c r="T151" i="13"/>
  <c r="R151" i="13"/>
  <c r="P151" i="13"/>
  <c r="BI148" i="13"/>
  <c r="BH148" i="13"/>
  <c r="BG148" i="13"/>
  <c r="BF148" i="13"/>
  <c r="T148" i="13"/>
  <c r="R148" i="13"/>
  <c r="P148" i="13"/>
  <c r="BI145" i="13"/>
  <c r="BH145" i="13"/>
  <c r="BG145" i="13"/>
  <c r="BF145" i="13"/>
  <c r="T145" i="13"/>
  <c r="R145" i="13"/>
  <c r="P145" i="13"/>
  <c r="BI142" i="13"/>
  <c r="BH142" i="13"/>
  <c r="BG142" i="13"/>
  <c r="BF142" i="13"/>
  <c r="T142" i="13"/>
  <c r="R142" i="13"/>
  <c r="P142" i="13"/>
  <c r="BI138" i="13"/>
  <c r="BH138" i="13"/>
  <c r="BG138" i="13"/>
  <c r="BF138" i="13"/>
  <c r="T138" i="13"/>
  <c r="R138" i="13"/>
  <c r="P138" i="13"/>
  <c r="BI135" i="13"/>
  <c r="BH135" i="13"/>
  <c r="BG135" i="13"/>
  <c r="BF135" i="13"/>
  <c r="T135" i="13"/>
  <c r="R135" i="13"/>
  <c r="P135" i="13"/>
  <c r="J129" i="13"/>
  <c r="J128" i="13"/>
  <c r="F128" i="13"/>
  <c r="F126" i="13"/>
  <c r="E124" i="13"/>
  <c r="J93" i="13"/>
  <c r="J92" i="13"/>
  <c r="F92" i="13"/>
  <c r="F90" i="13"/>
  <c r="E88" i="13"/>
  <c r="J20" i="13"/>
  <c r="E20" i="13"/>
  <c r="F129" i="13" s="1"/>
  <c r="J19" i="13"/>
  <c r="J14" i="13"/>
  <c r="J126" i="13" s="1"/>
  <c r="E7" i="13"/>
  <c r="E120" i="13" s="1"/>
  <c r="J39" i="12"/>
  <c r="J38" i="12"/>
  <c r="AY106" i="1"/>
  <c r="J37" i="12"/>
  <c r="AX106" i="1"/>
  <c r="BI460" i="12"/>
  <c r="BH460" i="12"/>
  <c r="BG460" i="12"/>
  <c r="BF460" i="12"/>
  <c r="T460" i="12"/>
  <c r="R460" i="12"/>
  <c r="P460" i="12"/>
  <c r="BI457" i="12"/>
  <c r="BH457" i="12"/>
  <c r="BG457" i="12"/>
  <c r="BF457" i="12"/>
  <c r="T457" i="12"/>
  <c r="R457" i="12"/>
  <c r="P457" i="12"/>
  <c r="BI453" i="12"/>
  <c r="BH453" i="12"/>
  <c r="BG453" i="12"/>
  <c r="BF453" i="12"/>
  <c r="T453" i="12"/>
  <c r="R453" i="12"/>
  <c r="P453" i="12"/>
  <c r="BI449" i="12"/>
  <c r="BH449" i="12"/>
  <c r="BG449" i="12"/>
  <c r="BF449" i="12"/>
  <c r="T449" i="12"/>
  <c r="R449" i="12"/>
  <c r="P449" i="12"/>
  <c r="BI445" i="12"/>
  <c r="BH445" i="12"/>
  <c r="BG445" i="12"/>
  <c r="BF445" i="12"/>
  <c r="T445" i="12"/>
  <c r="R445" i="12"/>
  <c r="P445" i="12"/>
  <c r="BI441" i="12"/>
  <c r="BH441" i="12"/>
  <c r="BG441" i="12"/>
  <c r="BF441" i="12"/>
  <c r="T441" i="12"/>
  <c r="R441" i="12"/>
  <c r="P441" i="12"/>
  <c r="BI437" i="12"/>
  <c r="BH437" i="12"/>
  <c r="BG437" i="12"/>
  <c r="BF437" i="12"/>
  <c r="T437" i="12"/>
  <c r="R437" i="12"/>
  <c r="P437" i="12"/>
  <c r="BI432" i="12"/>
  <c r="BH432" i="12"/>
  <c r="BG432" i="12"/>
  <c r="BF432" i="12"/>
  <c r="T432" i="12"/>
  <c r="T431" i="12" s="1"/>
  <c r="R432" i="12"/>
  <c r="R431" i="12" s="1"/>
  <c r="P432" i="12"/>
  <c r="P431" i="12" s="1"/>
  <c r="BI428" i="12"/>
  <c r="BH428" i="12"/>
  <c r="BG428" i="12"/>
  <c r="BF428" i="12"/>
  <c r="T428" i="12"/>
  <c r="R428" i="12"/>
  <c r="P428" i="12"/>
  <c r="BI425" i="12"/>
  <c r="BH425" i="12"/>
  <c r="BG425" i="12"/>
  <c r="BF425" i="12"/>
  <c r="T425" i="12"/>
  <c r="R425" i="12"/>
  <c r="P425" i="12"/>
  <c r="BI422" i="12"/>
  <c r="BH422" i="12"/>
  <c r="BG422" i="12"/>
  <c r="BF422" i="12"/>
  <c r="T422" i="12"/>
  <c r="R422" i="12"/>
  <c r="P422" i="12"/>
  <c r="BI418" i="12"/>
  <c r="BH418" i="12"/>
  <c r="BG418" i="12"/>
  <c r="BF418" i="12"/>
  <c r="T418" i="12"/>
  <c r="R418" i="12"/>
  <c r="P418" i="12"/>
  <c r="BI415" i="12"/>
  <c r="BH415" i="12"/>
  <c r="BG415" i="12"/>
  <c r="BF415" i="12"/>
  <c r="T415" i="12"/>
  <c r="R415" i="12"/>
  <c r="P415" i="12"/>
  <c r="BI413" i="12"/>
  <c r="BH413" i="12"/>
  <c r="BG413" i="12"/>
  <c r="BF413" i="12"/>
  <c r="T413" i="12"/>
  <c r="R413" i="12"/>
  <c r="P413" i="12"/>
  <c r="BI411" i="12"/>
  <c r="BH411" i="12"/>
  <c r="BG411" i="12"/>
  <c r="BF411" i="12"/>
  <c r="T411" i="12"/>
  <c r="R411" i="12"/>
  <c r="P411" i="12"/>
  <c r="BI408" i="12"/>
  <c r="BH408" i="12"/>
  <c r="BG408" i="12"/>
  <c r="BF408" i="12"/>
  <c r="T408" i="12"/>
  <c r="R408" i="12"/>
  <c r="P408" i="12"/>
  <c r="BI405" i="12"/>
  <c r="BH405" i="12"/>
  <c r="BG405" i="12"/>
  <c r="BF405" i="12"/>
  <c r="T405" i="12"/>
  <c r="R405" i="12"/>
  <c r="P405" i="12"/>
  <c r="BI403" i="12"/>
  <c r="BH403" i="12"/>
  <c r="BG403" i="12"/>
  <c r="BF403" i="12"/>
  <c r="T403" i="12"/>
  <c r="R403" i="12"/>
  <c r="P403" i="12"/>
  <c r="BI401" i="12"/>
  <c r="BH401" i="12"/>
  <c r="BG401" i="12"/>
  <c r="BF401" i="12"/>
  <c r="T401" i="12"/>
  <c r="R401" i="12"/>
  <c r="P401" i="12"/>
  <c r="BI399" i="12"/>
  <c r="BH399" i="12"/>
  <c r="BG399" i="12"/>
  <c r="BF399" i="12"/>
  <c r="T399" i="12"/>
  <c r="R399" i="12"/>
  <c r="P399" i="12"/>
  <c r="BI396" i="12"/>
  <c r="BH396" i="12"/>
  <c r="BG396" i="12"/>
  <c r="BF396" i="12"/>
  <c r="T396" i="12"/>
  <c r="R396" i="12"/>
  <c r="P396" i="12"/>
  <c r="BI393" i="12"/>
  <c r="BH393" i="12"/>
  <c r="BG393" i="12"/>
  <c r="BF393" i="12"/>
  <c r="T393" i="12"/>
  <c r="R393" i="12"/>
  <c r="P393" i="12"/>
  <c r="BI391" i="12"/>
  <c r="BH391" i="12"/>
  <c r="BG391" i="12"/>
  <c r="BF391" i="12"/>
  <c r="T391" i="12"/>
  <c r="R391" i="12"/>
  <c r="P391" i="12"/>
  <c r="BI389" i="12"/>
  <c r="BH389" i="12"/>
  <c r="BG389" i="12"/>
  <c r="BF389" i="12"/>
  <c r="T389" i="12"/>
  <c r="R389" i="12"/>
  <c r="P389" i="12"/>
  <c r="BI387" i="12"/>
  <c r="BH387" i="12"/>
  <c r="BG387" i="12"/>
  <c r="BF387" i="12"/>
  <c r="T387" i="12"/>
  <c r="R387" i="12"/>
  <c r="P387" i="12"/>
  <c r="BI384" i="12"/>
  <c r="BH384" i="12"/>
  <c r="BG384" i="12"/>
  <c r="BF384" i="12"/>
  <c r="T384" i="12"/>
  <c r="R384" i="12"/>
  <c r="P384" i="12"/>
  <c r="BI381" i="12"/>
  <c r="BH381" i="12"/>
  <c r="BG381" i="12"/>
  <c r="BF381" i="12"/>
  <c r="T381" i="12"/>
  <c r="R381" i="12"/>
  <c r="P381" i="12"/>
  <c r="BI379" i="12"/>
  <c r="BH379" i="12"/>
  <c r="BG379" i="12"/>
  <c r="BF379" i="12"/>
  <c r="T379" i="12"/>
  <c r="R379" i="12"/>
  <c r="P379" i="12"/>
  <c r="BI376" i="12"/>
  <c r="BH376" i="12"/>
  <c r="BG376" i="12"/>
  <c r="BF376" i="12"/>
  <c r="T376" i="12"/>
  <c r="R376" i="12"/>
  <c r="P376" i="12"/>
  <c r="BI373" i="12"/>
  <c r="BH373" i="12"/>
  <c r="BG373" i="12"/>
  <c r="BF373" i="12"/>
  <c r="T373" i="12"/>
  <c r="R373" i="12"/>
  <c r="P373" i="12"/>
  <c r="BI370" i="12"/>
  <c r="BH370" i="12"/>
  <c r="BG370" i="12"/>
  <c r="BF370" i="12"/>
  <c r="T370" i="12"/>
  <c r="R370" i="12"/>
  <c r="P370" i="12"/>
  <c r="BI367" i="12"/>
  <c r="BH367" i="12"/>
  <c r="BG367" i="12"/>
  <c r="BF367" i="12"/>
  <c r="T367" i="12"/>
  <c r="R367" i="12"/>
  <c r="P367" i="12"/>
  <c r="BI365" i="12"/>
  <c r="BH365" i="12"/>
  <c r="BG365" i="12"/>
  <c r="BF365" i="12"/>
  <c r="T365" i="12"/>
  <c r="R365" i="12"/>
  <c r="P365" i="12"/>
  <c r="BI363" i="12"/>
  <c r="BH363" i="12"/>
  <c r="BG363" i="12"/>
  <c r="BF363" i="12"/>
  <c r="T363" i="12"/>
  <c r="R363" i="12"/>
  <c r="P363" i="12"/>
  <c r="BI361" i="12"/>
  <c r="BH361" i="12"/>
  <c r="BG361" i="12"/>
  <c r="BF361" i="12"/>
  <c r="T361" i="12"/>
  <c r="R361" i="12"/>
  <c r="P361" i="12"/>
  <c r="BI359" i="12"/>
  <c r="BH359" i="12"/>
  <c r="BG359" i="12"/>
  <c r="BF359" i="12"/>
  <c r="T359" i="12"/>
  <c r="R359" i="12"/>
  <c r="P359" i="12"/>
  <c r="BI356" i="12"/>
  <c r="BH356" i="12"/>
  <c r="BG356" i="12"/>
  <c r="BF356" i="12"/>
  <c r="T356" i="12"/>
  <c r="R356" i="12"/>
  <c r="P356" i="12"/>
  <c r="BI353" i="12"/>
  <c r="BH353" i="12"/>
  <c r="BG353" i="12"/>
  <c r="BF353" i="12"/>
  <c r="T353" i="12"/>
  <c r="R353" i="12"/>
  <c r="P353" i="12"/>
  <c r="BI350" i="12"/>
  <c r="BH350" i="12"/>
  <c r="BG350" i="12"/>
  <c r="BF350" i="12"/>
  <c r="T350" i="12"/>
  <c r="R350" i="12"/>
  <c r="P350" i="12"/>
  <c r="BI347" i="12"/>
  <c r="BH347" i="12"/>
  <c r="BG347" i="12"/>
  <c r="BF347" i="12"/>
  <c r="T347" i="12"/>
  <c r="R347" i="12"/>
  <c r="P347" i="12"/>
  <c r="BI344" i="12"/>
  <c r="BH344" i="12"/>
  <c r="BG344" i="12"/>
  <c r="BF344" i="12"/>
  <c r="T344" i="12"/>
  <c r="R344" i="12"/>
  <c r="P344" i="12"/>
  <c r="BI341" i="12"/>
  <c r="BH341" i="12"/>
  <c r="BG341" i="12"/>
  <c r="BF341" i="12"/>
  <c r="T341" i="12"/>
  <c r="R341" i="12"/>
  <c r="P341" i="12"/>
  <c r="BI339" i="12"/>
  <c r="BH339" i="12"/>
  <c r="BG339" i="12"/>
  <c r="BF339" i="12"/>
  <c r="T339" i="12"/>
  <c r="R339" i="12"/>
  <c r="P339" i="12"/>
  <c r="BI336" i="12"/>
  <c r="BH336" i="12"/>
  <c r="BG336" i="12"/>
  <c r="BF336" i="12"/>
  <c r="T336" i="12"/>
  <c r="R336" i="12"/>
  <c r="P336" i="12"/>
  <c r="BI333" i="12"/>
  <c r="BH333" i="12"/>
  <c r="BG333" i="12"/>
  <c r="BF333" i="12"/>
  <c r="T333" i="12"/>
  <c r="R333" i="12"/>
  <c r="P333" i="12"/>
  <c r="BI330" i="12"/>
  <c r="BH330" i="12"/>
  <c r="BG330" i="12"/>
  <c r="BF330" i="12"/>
  <c r="T330" i="12"/>
  <c r="R330" i="12"/>
  <c r="P330" i="12"/>
  <c r="BI328" i="12"/>
  <c r="BH328" i="12"/>
  <c r="BG328" i="12"/>
  <c r="BF328" i="12"/>
  <c r="T328" i="12"/>
  <c r="R328" i="12"/>
  <c r="P328" i="12"/>
  <c r="BI325" i="12"/>
  <c r="BH325" i="12"/>
  <c r="BG325" i="12"/>
  <c r="BF325" i="12"/>
  <c r="T325" i="12"/>
  <c r="R325" i="12"/>
  <c r="P325" i="12"/>
  <c r="BI322" i="12"/>
  <c r="BH322" i="12"/>
  <c r="BG322" i="12"/>
  <c r="BF322" i="12"/>
  <c r="T322" i="12"/>
  <c r="R322" i="12"/>
  <c r="P322" i="12"/>
  <c r="BI319" i="12"/>
  <c r="BH319" i="12"/>
  <c r="BG319" i="12"/>
  <c r="BF319" i="12"/>
  <c r="T319" i="12"/>
  <c r="R319" i="12"/>
  <c r="P319" i="12"/>
  <c r="BI316" i="12"/>
  <c r="BH316" i="12"/>
  <c r="BG316" i="12"/>
  <c r="BF316" i="12"/>
  <c r="T316" i="12"/>
  <c r="R316" i="12"/>
  <c r="P316" i="12"/>
  <c r="BI313" i="12"/>
  <c r="BH313" i="12"/>
  <c r="BG313" i="12"/>
  <c r="BF313" i="12"/>
  <c r="T313" i="12"/>
  <c r="R313" i="12"/>
  <c r="P313" i="12"/>
  <c r="BI310" i="12"/>
  <c r="BH310" i="12"/>
  <c r="BG310" i="12"/>
  <c r="BF310" i="12"/>
  <c r="T310" i="12"/>
  <c r="R310" i="12"/>
  <c r="P310" i="12"/>
  <c r="BI307" i="12"/>
  <c r="BH307" i="12"/>
  <c r="BG307" i="12"/>
  <c r="BF307" i="12"/>
  <c r="T307" i="12"/>
  <c r="R307" i="12"/>
  <c r="P307" i="12"/>
  <c r="BI304" i="12"/>
  <c r="BH304" i="12"/>
  <c r="BG304" i="12"/>
  <c r="BF304" i="12"/>
  <c r="T304" i="12"/>
  <c r="R304" i="12"/>
  <c r="P304" i="12"/>
  <c r="BI301" i="12"/>
  <c r="BH301" i="12"/>
  <c r="BG301" i="12"/>
  <c r="BF301" i="12"/>
  <c r="T301" i="12"/>
  <c r="R301" i="12"/>
  <c r="P301" i="12"/>
  <c r="BI299" i="12"/>
  <c r="BH299" i="12"/>
  <c r="BG299" i="12"/>
  <c r="BF299" i="12"/>
  <c r="T299" i="12"/>
  <c r="R299" i="12"/>
  <c r="P299" i="12"/>
  <c r="BI295" i="12"/>
  <c r="BH295" i="12"/>
  <c r="BG295" i="12"/>
  <c r="BF295" i="12"/>
  <c r="T295" i="12"/>
  <c r="R295" i="12"/>
  <c r="P295" i="12"/>
  <c r="BI292" i="12"/>
  <c r="BH292" i="12"/>
  <c r="BG292" i="12"/>
  <c r="BF292" i="12"/>
  <c r="T292" i="12"/>
  <c r="R292" i="12"/>
  <c r="P292" i="12"/>
  <c r="BI289" i="12"/>
  <c r="BH289" i="12"/>
  <c r="BG289" i="12"/>
  <c r="BF289" i="12"/>
  <c r="T289" i="12"/>
  <c r="R289" i="12"/>
  <c r="P289" i="12"/>
  <c r="BI287" i="12"/>
  <c r="BH287" i="12"/>
  <c r="BG287" i="12"/>
  <c r="BF287" i="12"/>
  <c r="T287" i="12"/>
  <c r="R287" i="12"/>
  <c r="P287" i="12"/>
  <c r="BI285" i="12"/>
  <c r="BH285" i="12"/>
  <c r="BG285" i="12"/>
  <c r="BF285" i="12"/>
  <c r="T285" i="12"/>
  <c r="R285" i="12"/>
  <c r="P285" i="12"/>
  <c r="BI282" i="12"/>
  <c r="BH282" i="12"/>
  <c r="BG282" i="12"/>
  <c r="BF282" i="12"/>
  <c r="T282" i="12"/>
  <c r="R282" i="12"/>
  <c r="P282" i="12"/>
  <c r="BI279" i="12"/>
  <c r="BH279" i="12"/>
  <c r="BG279" i="12"/>
  <c r="BF279" i="12"/>
  <c r="T279" i="12"/>
  <c r="R279" i="12"/>
  <c r="P279" i="12"/>
  <c r="BI275" i="12"/>
  <c r="BH275" i="12"/>
  <c r="BG275" i="12"/>
  <c r="BF275" i="12"/>
  <c r="T275" i="12"/>
  <c r="T274" i="12" s="1"/>
  <c r="R275" i="12"/>
  <c r="R274" i="12" s="1"/>
  <c r="P275" i="12"/>
  <c r="P274" i="12"/>
  <c r="BI271" i="12"/>
  <c r="BH271" i="12"/>
  <c r="BG271" i="12"/>
  <c r="BF271" i="12"/>
  <c r="T271" i="12"/>
  <c r="R271" i="12"/>
  <c r="P271" i="12"/>
  <c r="BI268" i="12"/>
  <c r="BH268" i="12"/>
  <c r="BG268" i="12"/>
  <c r="BF268" i="12"/>
  <c r="T268" i="12"/>
  <c r="R268" i="12"/>
  <c r="P268" i="12"/>
  <c r="BI265" i="12"/>
  <c r="BH265" i="12"/>
  <c r="BG265" i="12"/>
  <c r="BF265" i="12"/>
  <c r="T265" i="12"/>
  <c r="R265" i="12"/>
  <c r="P265" i="12"/>
  <c r="BI261" i="12"/>
  <c r="BH261" i="12"/>
  <c r="BG261" i="12"/>
  <c r="BF261" i="12"/>
  <c r="T261" i="12"/>
  <c r="R261" i="12"/>
  <c r="P261" i="12"/>
  <c r="BI258" i="12"/>
  <c r="BH258" i="12"/>
  <c r="BG258" i="12"/>
  <c r="BF258" i="12"/>
  <c r="T258" i="12"/>
  <c r="R258" i="12"/>
  <c r="P258" i="12"/>
  <c r="BI255" i="12"/>
  <c r="BH255" i="12"/>
  <c r="BG255" i="12"/>
  <c r="BF255" i="12"/>
  <c r="T255" i="12"/>
  <c r="R255" i="12"/>
  <c r="P255" i="12"/>
  <c r="BI251" i="12"/>
  <c r="BH251" i="12"/>
  <c r="BG251" i="12"/>
  <c r="BF251" i="12"/>
  <c r="T251" i="12"/>
  <c r="T250" i="12" s="1"/>
  <c r="R251" i="12"/>
  <c r="R250" i="12" s="1"/>
  <c r="P251" i="12"/>
  <c r="P250" i="12" s="1"/>
  <c r="BI247" i="12"/>
  <c r="BH247" i="12"/>
  <c r="BG247" i="12"/>
  <c r="BF247" i="12"/>
  <c r="T247" i="12"/>
  <c r="T246" i="12" s="1"/>
  <c r="R247" i="12"/>
  <c r="R246" i="12" s="1"/>
  <c r="P247" i="12"/>
  <c r="P246" i="12"/>
  <c r="BI241" i="12"/>
  <c r="BH241" i="12"/>
  <c r="BG241" i="12"/>
  <c r="BF241" i="12"/>
  <c r="T241" i="12"/>
  <c r="R241" i="12"/>
  <c r="P241" i="12"/>
  <c r="BI234" i="12"/>
  <c r="BH234" i="12"/>
  <c r="BG234" i="12"/>
  <c r="BF234" i="12"/>
  <c r="T234" i="12"/>
  <c r="R234" i="12"/>
  <c r="P234" i="12"/>
  <c r="BI231" i="12"/>
  <c r="BH231" i="12"/>
  <c r="BG231" i="12"/>
  <c r="BF231" i="12"/>
  <c r="T231" i="12"/>
  <c r="R231" i="12"/>
  <c r="P231" i="12"/>
  <c r="BI228" i="12"/>
  <c r="BH228" i="12"/>
  <c r="BG228" i="12"/>
  <c r="BF228" i="12"/>
  <c r="T228" i="12"/>
  <c r="R228" i="12"/>
  <c r="P228" i="12"/>
  <c r="BI223" i="12"/>
  <c r="BH223" i="12"/>
  <c r="BG223" i="12"/>
  <c r="BF223" i="12"/>
  <c r="T223" i="12"/>
  <c r="R223" i="12"/>
  <c r="P223" i="12"/>
  <c r="BI218" i="12"/>
  <c r="BH218" i="12"/>
  <c r="BG218" i="12"/>
  <c r="BF218" i="12"/>
  <c r="T218" i="12"/>
  <c r="R218" i="12"/>
  <c r="P218" i="12"/>
  <c r="BI213" i="12"/>
  <c r="BH213" i="12"/>
  <c r="BG213" i="12"/>
  <c r="BF213" i="12"/>
  <c r="T213" i="12"/>
  <c r="R213" i="12"/>
  <c r="P213" i="12"/>
  <c r="BI210" i="12"/>
  <c r="BH210" i="12"/>
  <c r="BG210" i="12"/>
  <c r="BF210" i="12"/>
  <c r="T210" i="12"/>
  <c r="R210" i="12"/>
  <c r="P210" i="12"/>
  <c r="BI205" i="12"/>
  <c r="BH205" i="12"/>
  <c r="BG205" i="12"/>
  <c r="BF205" i="12"/>
  <c r="T205" i="12"/>
  <c r="R205" i="12"/>
  <c r="P205" i="12"/>
  <c r="BI200" i="12"/>
  <c r="BH200" i="12"/>
  <c r="BG200" i="12"/>
  <c r="BF200" i="12"/>
  <c r="T200" i="12"/>
  <c r="R200" i="12"/>
  <c r="P200" i="12"/>
  <c r="BI195" i="12"/>
  <c r="BH195" i="12"/>
  <c r="BG195" i="12"/>
  <c r="BF195" i="12"/>
  <c r="T195" i="12"/>
  <c r="R195" i="12"/>
  <c r="P195" i="12"/>
  <c r="BI190" i="12"/>
  <c r="BH190" i="12"/>
  <c r="BG190" i="12"/>
  <c r="BF190" i="12"/>
  <c r="T190" i="12"/>
  <c r="R190" i="12"/>
  <c r="P190" i="12"/>
  <c r="BI187" i="12"/>
  <c r="BH187" i="12"/>
  <c r="BG187" i="12"/>
  <c r="BF187" i="12"/>
  <c r="T187" i="12"/>
  <c r="R187" i="12"/>
  <c r="P187" i="12"/>
  <c r="BI184" i="12"/>
  <c r="BH184" i="12"/>
  <c r="BG184" i="12"/>
  <c r="BF184" i="12"/>
  <c r="T184" i="12"/>
  <c r="R184" i="12"/>
  <c r="P184" i="12"/>
  <c r="BI179" i="12"/>
  <c r="BH179" i="12"/>
  <c r="BG179" i="12"/>
  <c r="BF179" i="12"/>
  <c r="T179" i="12"/>
  <c r="R179" i="12"/>
  <c r="P179" i="12"/>
  <c r="BI174" i="12"/>
  <c r="BH174" i="12"/>
  <c r="BG174" i="12"/>
  <c r="BF174" i="12"/>
  <c r="T174" i="12"/>
  <c r="R174" i="12"/>
  <c r="P174" i="12"/>
  <c r="BI169" i="12"/>
  <c r="BH169" i="12"/>
  <c r="BG169" i="12"/>
  <c r="BF169" i="12"/>
  <c r="T169" i="12"/>
  <c r="R169" i="12"/>
  <c r="P169" i="12"/>
  <c r="BI166" i="12"/>
  <c r="BH166" i="12"/>
  <c r="BG166" i="12"/>
  <c r="BF166" i="12"/>
  <c r="T166" i="12"/>
  <c r="R166" i="12"/>
  <c r="P166" i="12"/>
  <c r="BI161" i="12"/>
  <c r="BH161" i="12"/>
  <c r="BG161" i="12"/>
  <c r="BF161" i="12"/>
  <c r="T161" i="12"/>
  <c r="R161" i="12"/>
  <c r="P161" i="12"/>
  <c r="BI158" i="12"/>
  <c r="BH158" i="12"/>
  <c r="BG158" i="12"/>
  <c r="BF158" i="12"/>
  <c r="T158" i="12"/>
  <c r="R158" i="12"/>
  <c r="P158" i="12"/>
  <c r="BI155" i="12"/>
  <c r="BH155" i="12"/>
  <c r="BG155" i="12"/>
  <c r="BF155" i="12"/>
  <c r="T155" i="12"/>
  <c r="R155" i="12"/>
  <c r="P155" i="12"/>
  <c r="BI150" i="12"/>
  <c r="BH150" i="12"/>
  <c r="BG150" i="12"/>
  <c r="BF150" i="12"/>
  <c r="T150" i="12"/>
  <c r="R150" i="12"/>
  <c r="P150" i="12"/>
  <c r="BI147" i="12"/>
  <c r="BH147" i="12"/>
  <c r="BG147" i="12"/>
  <c r="BF147" i="12"/>
  <c r="T147" i="12"/>
  <c r="R147" i="12"/>
  <c r="P147" i="12"/>
  <c r="BI144" i="12"/>
  <c r="BH144" i="12"/>
  <c r="BG144" i="12"/>
  <c r="BF144" i="12"/>
  <c r="T144" i="12"/>
  <c r="R144" i="12"/>
  <c r="P144" i="12"/>
  <c r="BI141" i="12"/>
  <c r="BH141" i="12"/>
  <c r="BG141" i="12"/>
  <c r="BF141" i="12"/>
  <c r="T141" i="12"/>
  <c r="R141" i="12"/>
  <c r="P141" i="12"/>
  <c r="BI138" i="12"/>
  <c r="BH138" i="12"/>
  <c r="BG138" i="12"/>
  <c r="BF138" i="12"/>
  <c r="T138" i="12"/>
  <c r="R138" i="12"/>
  <c r="P138" i="12"/>
  <c r="BI135" i="12"/>
  <c r="BH135" i="12"/>
  <c r="BG135" i="12"/>
  <c r="BF135" i="12"/>
  <c r="T135" i="12"/>
  <c r="R135" i="12"/>
  <c r="P135" i="12"/>
  <c r="J129" i="12"/>
  <c r="J128" i="12"/>
  <c r="F128" i="12"/>
  <c r="F126" i="12"/>
  <c r="E124" i="12"/>
  <c r="J93" i="12"/>
  <c r="J92" i="12"/>
  <c r="F92" i="12"/>
  <c r="F90" i="12"/>
  <c r="E88" i="12"/>
  <c r="J20" i="12"/>
  <c r="E20" i="12"/>
  <c r="F129" i="12"/>
  <c r="J19" i="12"/>
  <c r="J14" i="12"/>
  <c r="J90" i="12"/>
  <c r="E7" i="12"/>
  <c r="E120" i="12" s="1"/>
  <c r="J39" i="11"/>
  <c r="J38" i="11"/>
  <c r="AY105" i="1"/>
  <c r="J37" i="11"/>
  <c r="AX105" i="1"/>
  <c r="BI405" i="11"/>
  <c r="BH405" i="11"/>
  <c r="BG405" i="11"/>
  <c r="BF405" i="11"/>
  <c r="T405" i="11"/>
  <c r="R405" i="11"/>
  <c r="P405" i="11"/>
  <c r="BI402" i="11"/>
  <c r="BH402" i="11"/>
  <c r="BG402" i="11"/>
  <c r="BF402" i="11"/>
  <c r="T402" i="11"/>
  <c r="R402" i="11"/>
  <c r="P402" i="11"/>
  <c r="BI398" i="11"/>
  <c r="BH398" i="11"/>
  <c r="BG398" i="11"/>
  <c r="BF398" i="11"/>
  <c r="T398" i="11"/>
  <c r="R398" i="11"/>
  <c r="P398" i="11"/>
  <c r="BI394" i="11"/>
  <c r="BH394" i="11"/>
  <c r="BG394" i="11"/>
  <c r="BF394" i="11"/>
  <c r="T394" i="11"/>
  <c r="R394" i="11"/>
  <c r="P394" i="11"/>
  <c r="BI390" i="11"/>
  <c r="BH390" i="11"/>
  <c r="BG390" i="11"/>
  <c r="BF390" i="11"/>
  <c r="T390" i="11"/>
  <c r="R390" i="11"/>
  <c r="P390" i="11"/>
  <c r="BI386" i="11"/>
  <c r="BH386" i="11"/>
  <c r="BG386" i="11"/>
  <c r="BF386" i="11"/>
  <c r="T386" i="11"/>
  <c r="R386" i="11"/>
  <c r="P386" i="11"/>
  <c r="BI382" i="11"/>
  <c r="BH382" i="11"/>
  <c r="BG382" i="11"/>
  <c r="BF382" i="11"/>
  <c r="T382" i="11"/>
  <c r="R382" i="11"/>
  <c r="P382" i="11"/>
  <c r="BI377" i="11"/>
  <c r="BH377" i="11"/>
  <c r="BG377" i="11"/>
  <c r="BF377" i="11"/>
  <c r="T377" i="11"/>
  <c r="T376" i="11" s="1"/>
  <c r="R377" i="11"/>
  <c r="R376" i="11"/>
  <c r="P377" i="11"/>
  <c r="P376" i="11" s="1"/>
  <c r="BI373" i="11"/>
  <c r="BH373" i="11"/>
  <c r="BG373" i="11"/>
  <c r="BF373" i="11"/>
  <c r="T373" i="11"/>
  <c r="T372" i="11"/>
  <c r="R373" i="11"/>
  <c r="R372" i="11" s="1"/>
  <c r="P373" i="11"/>
  <c r="P372" i="11"/>
  <c r="BI369" i="11"/>
  <c r="BH369" i="11"/>
  <c r="BG369" i="11"/>
  <c r="BF369" i="11"/>
  <c r="T369" i="11"/>
  <c r="R369" i="11"/>
  <c r="P369" i="11"/>
  <c r="BI366" i="11"/>
  <c r="BH366" i="11"/>
  <c r="BG366" i="11"/>
  <c r="BF366" i="11"/>
  <c r="T366" i="11"/>
  <c r="R366" i="11"/>
  <c r="P366" i="11"/>
  <c r="BI363" i="11"/>
  <c r="BH363" i="11"/>
  <c r="BG363" i="11"/>
  <c r="BF363" i="11"/>
  <c r="T363" i="11"/>
  <c r="R363" i="11"/>
  <c r="P363" i="11"/>
  <c r="BI359" i="11"/>
  <c r="BH359" i="11"/>
  <c r="BG359" i="11"/>
  <c r="BF359" i="11"/>
  <c r="T359" i="11"/>
  <c r="R359" i="11"/>
  <c r="P359" i="11"/>
  <c r="BI356" i="11"/>
  <c r="BH356" i="11"/>
  <c r="BG356" i="11"/>
  <c r="BF356" i="11"/>
  <c r="T356" i="11"/>
  <c r="R356" i="11"/>
  <c r="P356" i="11"/>
  <c r="BI353" i="11"/>
  <c r="BH353" i="11"/>
  <c r="BG353" i="11"/>
  <c r="BF353" i="11"/>
  <c r="T353" i="11"/>
  <c r="R353" i="11"/>
  <c r="P353" i="11"/>
  <c r="BI350" i="11"/>
  <c r="BH350" i="11"/>
  <c r="BG350" i="11"/>
  <c r="BF350" i="11"/>
  <c r="T350" i="11"/>
  <c r="R350" i="11"/>
  <c r="P350" i="11"/>
  <c r="BI347" i="11"/>
  <c r="BH347" i="11"/>
  <c r="BG347" i="11"/>
  <c r="BF347" i="11"/>
  <c r="T347" i="11"/>
  <c r="R347" i="11"/>
  <c r="P347" i="11"/>
  <c r="BI344" i="11"/>
  <c r="BH344" i="11"/>
  <c r="BG344" i="11"/>
  <c r="BF344" i="11"/>
  <c r="T344" i="11"/>
  <c r="R344" i="11"/>
  <c r="P344" i="11"/>
  <c r="BI341" i="11"/>
  <c r="BH341" i="11"/>
  <c r="BG341" i="11"/>
  <c r="BF341" i="11"/>
  <c r="T341" i="11"/>
  <c r="R341" i="11"/>
  <c r="P341" i="11"/>
  <c r="BI338" i="11"/>
  <c r="BH338" i="11"/>
  <c r="BG338" i="11"/>
  <c r="BF338" i="11"/>
  <c r="T338" i="11"/>
  <c r="R338" i="11"/>
  <c r="P338" i="11"/>
  <c r="BI335" i="11"/>
  <c r="BH335" i="11"/>
  <c r="BG335" i="11"/>
  <c r="BF335" i="11"/>
  <c r="T335" i="11"/>
  <c r="R335" i="11"/>
  <c r="P335" i="11"/>
  <c r="BI332" i="11"/>
  <c r="BH332" i="11"/>
  <c r="BG332" i="11"/>
  <c r="BF332" i="11"/>
  <c r="T332" i="11"/>
  <c r="R332" i="11"/>
  <c r="P332" i="11"/>
  <c r="BI329" i="11"/>
  <c r="BH329" i="11"/>
  <c r="BG329" i="11"/>
  <c r="BF329" i="11"/>
  <c r="T329" i="11"/>
  <c r="R329" i="11"/>
  <c r="P329" i="11"/>
  <c r="BI326" i="11"/>
  <c r="BH326" i="11"/>
  <c r="BG326" i="11"/>
  <c r="BF326" i="11"/>
  <c r="T326" i="11"/>
  <c r="R326" i="11"/>
  <c r="P326" i="11"/>
  <c r="BI323" i="11"/>
  <c r="BH323" i="11"/>
  <c r="BG323" i="11"/>
  <c r="BF323" i="11"/>
  <c r="T323" i="11"/>
  <c r="R323" i="11"/>
  <c r="P323" i="11"/>
  <c r="BI320" i="11"/>
  <c r="BH320" i="11"/>
  <c r="BG320" i="11"/>
  <c r="BF320" i="11"/>
  <c r="T320" i="11"/>
  <c r="R320" i="11"/>
  <c r="P320" i="11"/>
  <c r="BI317" i="11"/>
  <c r="BH317" i="11"/>
  <c r="BG317" i="11"/>
  <c r="BF317" i="11"/>
  <c r="T317" i="11"/>
  <c r="R317" i="11"/>
  <c r="P317" i="11"/>
  <c r="BI313" i="11"/>
  <c r="BH313" i="11"/>
  <c r="BG313" i="11"/>
  <c r="BF313" i="11"/>
  <c r="T313" i="11"/>
  <c r="R313" i="11"/>
  <c r="P313" i="11"/>
  <c r="BI310" i="11"/>
  <c r="BH310" i="11"/>
  <c r="BG310" i="11"/>
  <c r="BF310" i="11"/>
  <c r="T310" i="11"/>
  <c r="R310" i="11"/>
  <c r="P310" i="11"/>
  <c r="BI308" i="11"/>
  <c r="BH308" i="11"/>
  <c r="BG308" i="11"/>
  <c r="BF308" i="11"/>
  <c r="T308" i="11"/>
  <c r="R308" i="11"/>
  <c r="P308" i="11"/>
  <c r="BI305" i="11"/>
  <c r="BH305" i="11"/>
  <c r="BG305" i="11"/>
  <c r="BF305" i="11"/>
  <c r="T305" i="11"/>
  <c r="R305" i="11"/>
  <c r="P305" i="11"/>
  <c r="BI302" i="11"/>
  <c r="BH302" i="11"/>
  <c r="BG302" i="11"/>
  <c r="BF302" i="11"/>
  <c r="T302" i="11"/>
  <c r="R302" i="11"/>
  <c r="P302" i="11"/>
  <c r="BI299" i="11"/>
  <c r="BH299" i="11"/>
  <c r="BG299" i="11"/>
  <c r="BF299" i="11"/>
  <c r="T299" i="11"/>
  <c r="R299" i="11"/>
  <c r="P299" i="11"/>
  <c r="BI296" i="11"/>
  <c r="BH296" i="11"/>
  <c r="BG296" i="11"/>
  <c r="BF296" i="11"/>
  <c r="T296" i="11"/>
  <c r="R296" i="11"/>
  <c r="P296" i="11"/>
  <c r="BI293" i="11"/>
  <c r="BH293" i="11"/>
  <c r="BG293" i="11"/>
  <c r="BF293" i="11"/>
  <c r="T293" i="11"/>
  <c r="R293" i="11"/>
  <c r="P293" i="11"/>
  <c r="BI289" i="11"/>
  <c r="BH289" i="11"/>
  <c r="BG289" i="11"/>
  <c r="BF289" i="11"/>
  <c r="T289" i="11"/>
  <c r="R289" i="11"/>
  <c r="P289" i="11"/>
  <c r="BI286" i="11"/>
  <c r="BH286" i="11"/>
  <c r="BG286" i="11"/>
  <c r="BF286" i="11"/>
  <c r="T286" i="11"/>
  <c r="R286" i="11"/>
  <c r="P286" i="11"/>
  <c r="BI283" i="11"/>
  <c r="BH283" i="11"/>
  <c r="BG283" i="11"/>
  <c r="BF283" i="11"/>
  <c r="T283" i="11"/>
  <c r="R283" i="11"/>
  <c r="P283" i="11"/>
  <c r="BI280" i="11"/>
  <c r="BH280" i="11"/>
  <c r="BG280" i="11"/>
  <c r="BF280" i="11"/>
  <c r="T280" i="11"/>
  <c r="R280" i="11"/>
  <c r="P280" i="11"/>
  <c r="BI277" i="11"/>
  <c r="BH277" i="11"/>
  <c r="BG277" i="11"/>
  <c r="BF277" i="11"/>
  <c r="T277" i="11"/>
  <c r="R277" i="11"/>
  <c r="P277" i="11"/>
  <c r="BI274" i="11"/>
  <c r="BH274" i="11"/>
  <c r="BG274" i="11"/>
  <c r="BF274" i="11"/>
  <c r="T274" i="11"/>
  <c r="R274" i="11"/>
  <c r="P274" i="11"/>
  <c r="BI270" i="11"/>
  <c r="BH270" i="11"/>
  <c r="BG270" i="11"/>
  <c r="BF270" i="11"/>
  <c r="T270" i="11"/>
  <c r="T269" i="11" s="1"/>
  <c r="R270" i="11"/>
  <c r="R269" i="11"/>
  <c r="P270" i="11"/>
  <c r="P269" i="11" s="1"/>
  <c r="BI266" i="11"/>
  <c r="BH266" i="11"/>
  <c r="BG266" i="11"/>
  <c r="BF266" i="11"/>
  <c r="T266" i="11"/>
  <c r="R266" i="11"/>
  <c r="P266" i="11"/>
  <c r="BI263" i="11"/>
  <c r="BH263" i="11"/>
  <c r="BG263" i="11"/>
  <c r="BF263" i="11"/>
  <c r="T263" i="11"/>
  <c r="R263" i="11"/>
  <c r="P263" i="11"/>
  <c r="BI260" i="11"/>
  <c r="BH260" i="11"/>
  <c r="BG260" i="11"/>
  <c r="BF260" i="11"/>
  <c r="T260" i="11"/>
  <c r="R260" i="11"/>
  <c r="P260" i="11"/>
  <c r="BI256" i="11"/>
  <c r="BH256" i="11"/>
  <c r="BG256" i="11"/>
  <c r="BF256" i="11"/>
  <c r="T256" i="11"/>
  <c r="T255" i="11" s="1"/>
  <c r="R256" i="11"/>
  <c r="R255" i="11" s="1"/>
  <c r="P256" i="11"/>
  <c r="P255" i="11"/>
  <c r="BI252" i="11"/>
  <c r="BH252" i="11"/>
  <c r="BG252" i="11"/>
  <c r="BF252" i="11"/>
  <c r="T252" i="11"/>
  <c r="T251" i="11" s="1"/>
  <c r="R252" i="11"/>
  <c r="R251" i="11"/>
  <c r="P252" i="11"/>
  <c r="P251" i="11" s="1"/>
  <c r="BI248" i="11"/>
  <c r="BH248" i="11"/>
  <c r="BG248" i="11"/>
  <c r="BF248" i="11"/>
  <c r="T248" i="11"/>
  <c r="T247" i="11"/>
  <c r="R248" i="11"/>
  <c r="R247" i="11" s="1"/>
  <c r="P248" i="11"/>
  <c r="P247" i="11" s="1"/>
  <c r="BI242" i="11"/>
  <c r="BH242" i="11"/>
  <c r="BG242" i="11"/>
  <c r="BF242" i="11"/>
  <c r="T242" i="11"/>
  <c r="R242" i="11"/>
  <c r="P242" i="11"/>
  <c r="BI237" i="11"/>
  <c r="BH237" i="11"/>
  <c r="BG237" i="11"/>
  <c r="BF237" i="11"/>
  <c r="T237" i="11"/>
  <c r="R237" i="11"/>
  <c r="P237" i="11"/>
  <c r="BI230" i="11"/>
  <c r="BH230" i="11"/>
  <c r="BG230" i="11"/>
  <c r="BF230" i="11"/>
  <c r="T230" i="11"/>
  <c r="R230" i="11"/>
  <c r="P230" i="11"/>
  <c r="BI227" i="11"/>
  <c r="BH227" i="11"/>
  <c r="BG227" i="11"/>
  <c r="BF227" i="11"/>
  <c r="T227" i="11"/>
  <c r="R227" i="11"/>
  <c r="P227" i="11"/>
  <c r="BI224" i="11"/>
  <c r="BH224" i="11"/>
  <c r="BG224" i="11"/>
  <c r="BF224" i="11"/>
  <c r="T224" i="11"/>
  <c r="R224" i="11"/>
  <c r="P224" i="11"/>
  <c r="BI219" i="11"/>
  <c r="BH219" i="11"/>
  <c r="BG219" i="11"/>
  <c r="BF219" i="11"/>
  <c r="T219" i="11"/>
  <c r="R219" i="11"/>
  <c r="P219" i="11"/>
  <c r="BI214" i="11"/>
  <c r="BH214" i="11"/>
  <c r="BG214" i="11"/>
  <c r="BF214" i="11"/>
  <c r="T214" i="11"/>
  <c r="R214" i="11"/>
  <c r="P214" i="11"/>
  <c r="BI209" i="11"/>
  <c r="BH209" i="11"/>
  <c r="BG209" i="11"/>
  <c r="BF209" i="11"/>
  <c r="T209" i="11"/>
  <c r="R209" i="11"/>
  <c r="P209" i="11"/>
  <c r="BI206" i="11"/>
  <c r="BH206" i="11"/>
  <c r="BG206" i="11"/>
  <c r="BF206" i="11"/>
  <c r="T206" i="11"/>
  <c r="R206" i="11"/>
  <c r="P206" i="11"/>
  <c r="BI201" i="11"/>
  <c r="BH201" i="11"/>
  <c r="BG201" i="11"/>
  <c r="BF201" i="11"/>
  <c r="T201" i="11"/>
  <c r="R201" i="11"/>
  <c r="P201" i="11"/>
  <c r="BI196" i="11"/>
  <c r="BH196" i="11"/>
  <c r="BG196" i="11"/>
  <c r="BF196" i="11"/>
  <c r="T196" i="11"/>
  <c r="R196" i="11"/>
  <c r="P196" i="11"/>
  <c r="BI191" i="11"/>
  <c r="BH191" i="11"/>
  <c r="BG191" i="11"/>
  <c r="BF191" i="11"/>
  <c r="T191" i="11"/>
  <c r="R191" i="11"/>
  <c r="P191" i="11"/>
  <c r="BI186" i="11"/>
  <c r="BH186" i="11"/>
  <c r="BG186" i="11"/>
  <c r="BF186" i="11"/>
  <c r="T186" i="11"/>
  <c r="R186" i="11"/>
  <c r="P186" i="11"/>
  <c r="BI183" i="11"/>
  <c r="BH183" i="11"/>
  <c r="BG183" i="11"/>
  <c r="BF183" i="11"/>
  <c r="T183" i="11"/>
  <c r="R183" i="11"/>
  <c r="P183" i="11"/>
  <c r="BI180" i="11"/>
  <c r="BH180" i="11"/>
  <c r="BG180" i="11"/>
  <c r="BF180" i="11"/>
  <c r="T180" i="11"/>
  <c r="R180" i="11"/>
  <c r="P180" i="11"/>
  <c r="BI175" i="11"/>
  <c r="BH175" i="11"/>
  <c r="BG175" i="11"/>
  <c r="BF175" i="11"/>
  <c r="T175" i="11"/>
  <c r="R175" i="11"/>
  <c r="P175" i="11"/>
  <c r="BI170" i="11"/>
  <c r="BH170" i="11"/>
  <c r="BG170" i="11"/>
  <c r="BF170" i="11"/>
  <c r="T170" i="11"/>
  <c r="R170" i="11"/>
  <c r="P170" i="11"/>
  <c r="BI165" i="11"/>
  <c r="BH165" i="11"/>
  <c r="BG165" i="11"/>
  <c r="BF165" i="11"/>
  <c r="T165" i="11"/>
  <c r="R165" i="11"/>
  <c r="P165" i="11"/>
  <c r="BI162" i="11"/>
  <c r="BH162" i="11"/>
  <c r="BG162" i="11"/>
  <c r="BF162" i="11"/>
  <c r="T162" i="11"/>
  <c r="R162" i="11"/>
  <c r="P162" i="11"/>
  <c r="BI157" i="11"/>
  <c r="BH157" i="11"/>
  <c r="BG157" i="11"/>
  <c r="BF157" i="11"/>
  <c r="T157" i="11"/>
  <c r="R157" i="11"/>
  <c r="P157" i="11"/>
  <c r="BI154" i="11"/>
  <c r="BH154" i="11"/>
  <c r="BG154" i="11"/>
  <c r="BF154" i="11"/>
  <c r="T154" i="11"/>
  <c r="R154" i="11"/>
  <c r="P154" i="11"/>
  <c r="BI151" i="11"/>
  <c r="BH151" i="11"/>
  <c r="BG151" i="11"/>
  <c r="BF151" i="11"/>
  <c r="T151" i="11"/>
  <c r="R151" i="11"/>
  <c r="P151" i="11"/>
  <c r="BI148" i="11"/>
  <c r="BH148" i="11"/>
  <c r="BG148" i="11"/>
  <c r="BF148" i="11"/>
  <c r="T148" i="11"/>
  <c r="R148" i="11"/>
  <c r="P148" i="11"/>
  <c r="BI145" i="11"/>
  <c r="BH145" i="11"/>
  <c r="BG145" i="11"/>
  <c r="BF145" i="11"/>
  <c r="T145" i="11"/>
  <c r="R145" i="11"/>
  <c r="P145" i="11"/>
  <c r="BI142" i="11"/>
  <c r="BH142" i="11"/>
  <c r="BG142" i="11"/>
  <c r="BF142" i="11"/>
  <c r="T142" i="11"/>
  <c r="R142" i="11"/>
  <c r="P142" i="11"/>
  <c r="BI139" i="11"/>
  <c r="BH139" i="11"/>
  <c r="BG139" i="11"/>
  <c r="BF139" i="11"/>
  <c r="T139" i="11"/>
  <c r="R139" i="11"/>
  <c r="P139" i="11"/>
  <c r="BI136" i="11"/>
  <c r="BH136" i="11"/>
  <c r="BG136" i="11"/>
  <c r="BF136" i="11"/>
  <c r="T136" i="11"/>
  <c r="R136" i="11"/>
  <c r="P136" i="11"/>
  <c r="J130" i="11"/>
  <c r="J129" i="11"/>
  <c r="F129" i="11"/>
  <c r="F127" i="11"/>
  <c r="E125" i="11"/>
  <c r="J93" i="11"/>
  <c r="J92" i="11"/>
  <c r="F92" i="11"/>
  <c r="F90" i="11"/>
  <c r="E88" i="11"/>
  <c r="J20" i="11"/>
  <c r="E20" i="11"/>
  <c r="F130" i="11"/>
  <c r="J19" i="11"/>
  <c r="J14" i="11"/>
  <c r="J127" i="11" s="1"/>
  <c r="E7" i="11"/>
  <c r="E121" i="11"/>
  <c r="J39" i="10"/>
  <c r="J38" i="10"/>
  <c r="AY104" i="1"/>
  <c r="J37" i="10"/>
  <c r="AX104" i="1"/>
  <c r="BI379" i="10"/>
  <c r="BH379" i="10"/>
  <c r="BG379" i="10"/>
  <c r="BF379" i="10"/>
  <c r="T379" i="10"/>
  <c r="T378" i="10"/>
  <c r="T377" i="10" s="1"/>
  <c r="R379" i="10"/>
  <c r="R378" i="10" s="1"/>
  <c r="R377" i="10" s="1"/>
  <c r="P379" i="10"/>
  <c r="P378" i="10" s="1"/>
  <c r="P377" i="10" s="1"/>
  <c r="BI374" i="10"/>
  <c r="BH374" i="10"/>
  <c r="BG374" i="10"/>
  <c r="BF374" i="10"/>
  <c r="T374" i="10"/>
  <c r="T373" i="10"/>
  <c r="R374" i="10"/>
  <c r="R373" i="10" s="1"/>
  <c r="P374" i="10"/>
  <c r="P373" i="10" s="1"/>
  <c r="BI370" i="10"/>
  <c r="BH370" i="10"/>
  <c r="BG370" i="10"/>
  <c r="BF370" i="10"/>
  <c r="T370" i="10"/>
  <c r="R370" i="10"/>
  <c r="P370" i="10"/>
  <c r="BI367" i="10"/>
  <c r="BH367" i="10"/>
  <c r="BG367" i="10"/>
  <c r="BF367" i="10"/>
  <c r="T367" i="10"/>
  <c r="R367" i="10"/>
  <c r="P367" i="10"/>
  <c r="BI363" i="10"/>
  <c r="BH363" i="10"/>
  <c r="BG363" i="10"/>
  <c r="BF363" i="10"/>
  <c r="T363" i="10"/>
  <c r="R363" i="10"/>
  <c r="P363" i="10"/>
  <c r="BI359" i="10"/>
  <c r="BH359" i="10"/>
  <c r="BG359" i="10"/>
  <c r="BF359" i="10"/>
  <c r="T359" i="10"/>
  <c r="R359" i="10"/>
  <c r="P359" i="10"/>
  <c r="BI355" i="10"/>
  <c r="BH355" i="10"/>
  <c r="BG355" i="10"/>
  <c r="BF355" i="10"/>
  <c r="T355" i="10"/>
  <c r="R355" i="10"/>
  <c r="P355" i="10"/>
  <c r="BI351" i="10"/>
  <c r="BH351" i="10"/>
  <c r="BG351" i="10"/>
  <c r="BF351" i="10"/>
  <c r="T351" i="10"/>
  <c r="R351" i="10"/>
  <c r="P351" i="10"/>
  <c r="BI348" i="10"/>
  <c r="BH348" i="10"/>
  <c r="BG348" i="10"/>
  <c r="BF348" i="10"/>
  <c r="T348" i="10"/>
  <c r="R348" i="10"/>
  <c r="P348" i="10"/>
  <c r="BI345" i="10"/>
  <c r="BH345" i="10"/>
  <c r="BG345" i="10"/>
  <c r="BF345" i="10"/>
  <c r="T345" i="10"/>
  <c r="R345" i="10"/>
  <c r="P345" i="10"/>
  <c r="BI341" i="10"/>
  <c r="BH341" i="10"/>
  <c r="BG341" i="10"/>
  <c r="BF341" i="10"/>
  <c r="T341" i="10"/>
  <c r="R341" i="10"/>
  <c r="P341" i="10"/>
  <c r="BI338" i="10"/>
  <c r="BH338" i="10"/>
  <c r="BG338" i="10"/>
  <c r="BF338" i="10"/>
  <c r="T338" i="10"/>
  <c r="R338" i="10"/>
  <c r="P338" i="10"/>
  <c r="BI335" i="10"/>
  <c r="BH335" i="10"/>
  <c r="BG335" i="10"/>
  <c r="BF335" i="10"/>
  <c r="T335" i="10"/>
  <c r="R335" i="10"/>
  <c r="P335" i="10"/>
  <c r="BI332" i="10"/>
  <c r="BH332" i="10"/>
  <c r="BG332" i="10"/>
  <c r="BF332" i="10"/>
  <c r="T332" i="10"/>
  <c r="R332" i="10"/>
  <c r="P332" i="10"/>
  <c r="BI329" i="10"/>
  <c r="BH329" i="10"/>
  <c r="BG329" i="10"/>
  <c r="BF329" i="10"/>
  <c r="T329" i="10"/>
  <c r="R329" i="10"/>
  <c r="P329" i="10"/>
  <c r="BI326" i="10"/>
  <c r="BH326" i="10"/>
  <c r="BG326" i="10"/>
  <c r="BF326" i="10"/>
  <c r="T326" i="10"/>
  <c r="R326" i="10"/>
  <c r="P326" i="10"/>
  <c r="BI323" i="10"/>
  <c r="BH323" i="10"/>
  <c r="BG323" i="10"/>
  <c r="BF323" i="10"/>
  <c r="T323" i="10"/>
  <c r="R323" i="10"/>
  <c r="P323" i="10"/>
  <c r="BI320" i="10"/>
  <c r="BH320" i="10"/>
  <c r="BG320" i="10"/>
  <c r="BF320" i="10"/>
  <c r="T320" i="10"/>
  <c r="R320" i="10"/>
  <c r="P320" i="10"/>
  <c r="BI317" i="10"/>
  <c r="BH317" i="10"/>
  <c r="BG317" i="10"/>
  <c r="BF317" i="10"/>
  <c r="T317" i="10"/>
  <c r="R317" i="10"/>
  <c r="P317" i="10"/>
  <c r="BI314" i="10"/>
  <c r="BH314" i="10"/>
  <c r="BG314" i="10"/>
  <c r="BF314" i="10"/>
  <c r="T314" i="10"/>
  <c r="R314" i="10"/>
  <c r="P314" i="10"/>
  <c r="BI311" i="10"/>
  <c r="BH311" i="10"/>
  <c r="BG311" i="10"/>
  <c r="BF311" i="10"/>
  <c r="T311" i="10"/>
  <c r="R311" i="10"/>
  <c r="P311" i="10"/>
  <c r="BI308" i="10"/>
  <c r="BH308" i="10"/>
  <c r="BG308" i="10"/>
  <c r="BF308" i="10"/>
  <c r="T308" i="10"/>
  <c r="R308" i="10"/>
  <c r="P308" i="10"/>
  <c r="BI305" i="10"/>
  <c r="BH305" i="10"/>
  <c r="BG305" i="10"/>
  <c r="BF305" i="10"/>
  <c r="T305" i="10"/>
  <c r="R305" i="10"/>
  <c r="P305" i="10"/>
  <c r="BI302" i="10"/>
  <c r="BH302" i="10"/>
  <c r="BG302" i="10"/>
  <c r="BF302" i="10"/>
  <c r="T302" i="10"/>
  <c r="R302" i="10"/>
  <c r="P302" i="10"/>
  <c r="BI298" i="10"/>
  <c r="BH298" i="10"/>
  <c r="BG298" i="10"/>
  <c r="BF298" i="10"/>
  <c r="T298" i="10"/>
  <c r="R298" i="10"/>
  <c r="P298" i="10"/>
  <c r="BI295" i="10"/>
  <c r="BH295" i="10"/>
  <c r="BG295" i="10"/>
  <c r="BF295" i="10"/>
  <c r="T295" i="10"/>
  <c r="R295" i="10"/>
  <c r="P295" i="10"/>
  <c r="BI292" i="10"/>
  <c r="BH292" i="10"/>
  <c r="BG292" i="10"/>
  <c r="BF292" i="10"/>
  <c r="T292" i="10"/>
  <c r="R292" i="10"/>
  <c r="P292" i="10"/>
  <c r="BI289" i="10"/>
  <c r="BH289" i="10"/>
  <c r="BG289" i="10"/>
  <c r="BF289" i="10"/>
  <c r="T289" i="10"/>
  <c r="R289" i="10"/>
  <c r="P289" i="10"/>
  <c r="BI286" i="10"/>
  <c r="BH286" i="10"/>
  <c r="BG286" i="10"/>
  <c r="BF286" i="10"/>
  <c r="T286" i="10"/>
  <c r="R286" i="10"/>
  <c r="P286" i="10"/>
  <c r="BI283" i="10"/>
  <c r="BH283" i="10"/>
  <c r="BG283" i="10"/>
  <c r="BF283" i="10"/>
  <c r="T283" i="10"/>
  <c r="R283" i="10"/>
  <c r="P283" i="10"/>
  <c r="BI280" i="10"/>
  <c r="BH280" i="10"/>
  <c r="BG280" i="10"/>
  <c r="BF280" i="10"/>
  <c r="T280" i="10"/>
  <c r="R280" i="10"/>
  <c r="P280" i="10"/>
  <c r="BI276" i="10"/>
  <c r="BH276" i="10"/>
  <c r="BG276" i="10"/>
  <c r="BF276" i="10"/>
  <c r="T276" i="10"/>
  <c r="R276" i="10"/>
  <c r="P276" i="10"/>
  <c r="BI273" i="10"/>
  <c r="BH273" i="10"/>
  <c r="BG273" i="10"/>
  <c r="BF273" i="10"/>
  <c r="T273" i="10"/>
  <c r="R273" i="10"/>
  <c r="P273" i="10"/>
  <c r="BI269" i="10"/>
  <c r="BH269" i="10"/>
  <c r="BG269" i="10"/>
  <c r="BF269" i="10"/>
  <c r="T269" i="10"/>
  <c r="T268" i="10" s="1"/>
  <c r="R269" i="10"/>
  <c r="R268" i="10" s="1"/>
  <c r="P269" i="10"/>
  <c r="P268" i="10" s="1"/>
  <c r="BI265" i="10"/>
  <c r="BH265" i="10"/>
  <c r="BG265" i="10"/>
  <c r="BF265" i="10"/>
  <c r="T265" i="10"/>
  <c r="R265" i="10"/>
  <c r="P265" i="10"/>
  <c r="BI262" i="10"/>
  <c r="BH262" i="10"/>
  <c r="BG262" i="10"/>
  <c r="BF262" i="10"/>
  <c r="T262" i="10"/>
  <c r="R262" i="10"/>
  <c r="P262" i="10"/>
  <c r="BI259" i="10"/>
  <c r="BH259" i="10"/>
  <c r="BG259" i="10"/>
  <c r="BF259" i="10"/>
  <c r="T259" i="10"/>
  <c r="R259" i="10"/>
  <c r="P259" i="10"/>
  <c r="BI255" i="10"/>
  <c r="BH255" i="10"/>
  <c r="BG255" i="10"/>
  <c r="BF255" i="10"/>
  <c r="T255" i="10"/>
  <c r="T254" i="10" s="1"/>
  <c r="R255" i="10"/>
  <c r="R254" i="10"/>
  <c r="P255" i="10"/>
  <c r="P254" i="10" s="1"/>
  <c r="BI251" i="10"/>
  <c r="BH251" i="10"/>
  <c r="BG251" i="10"/>
  <c r="BF251" i="10"/>
  <c r="T251" i="10"/>
  <c r="T250" i="10"/>
  <c r="R251" i="10"/>
  <c r="R250" i="10" s="1"/>
  <c r="P251" i="10"/>
  <c r="P250" i="10"/>
  <c r="BI247" i="10"/>
  <c r="BH247" i="10"/>
  <c r="BG247" i="10"/>
  <c r="BF247" i="10"/>
  <c r="T247" i="10"/>
  <c r="T246" i="10" s="1"/>
  <c r="R247" i="10"/>
  <c r="R246" i="10"/>
  <c r="P247" i="10"/>
  <c r="P246" i="10" s="1"/>
  <c r="BI242" i="10"/>
  <c r="BH242" i="10"/>
  <c r="BG242" i="10"/>
  <c r="BF242" i="10"/>
  <c r="T242" i="10"/>
  <c r="R242" i="10"/>
  <c r="P242" i="10"/>
  <c r="BI239" i="10"/>
  <c r="BH239" i="10"/>
  <c r="BG239" i="10"/>
  <c r="BF239" i="10"/>
  <c r="T239" i="10"/>
  <c r="R239" i="10"/>
  <c r="P239" i="10"/>
  <c r="BI234" i="10"/>
  <c r="BH234" i="10"/>
  <c r="BG234" i="10"/>
  <c r="BF234" i="10"/>
  <c r="T234" i="10"/>
  <c r="R234" i="10"/>
  <c r="P234" i="10"/>
  <c r="BI227" i="10"/>
  <c r="BH227" i="10"/>
  <c r="BG227" i="10"/>
  <c r="BF227" i="10"/>
  <c r="T227" i="10"/>
  <c r="R227" i="10"/>
  <c r="P227" i="10"/>
  <c r="BI224" i="10"/>
  <c r="BH224" i="10"/>
  <c r="BG224" i="10"/>
  <c r="BF224" i="10"/>
  <c r="T224" i="10"/>
  <c r="R224" i="10"/>
  <c r="P224" i="10"/>
  <c r="BI221" i="10"/>
  <c r="BH221" i="10"/>
  <c r="BG221" i="10"/>
  <c r="BF221" i="10"/>
  <c r="T221" i="10"/>
  <c r="R221" i="10"/>
  <c r="P221" i="10"/>
  <c r="BI216" i="10"/>
  <c r="BH216" i="10"/>
  <c r="BG216" i="10"/>
  <c r="BF216" i="10"/>
  <c r="T216" i="10"/>
  <c r="R216" i="10"/>
  <c r="P216" i="10"/>
  <c r="BI213" i="10"/>
  <c r="BH213" i="10"/>
  <c r="BG213" i="10"/>
  <c r="BF213" i="10"/>
  <c r="T213" i="10"/>
  <c r="R213" i="10"/>
  <c r="P213" i="10"/>
  <c r="BI208" i="10"/>
  <c r="BH208" i="10"/>
  <c r="BG208" i="10"/>
  <c r="BF208" i="10"/>
  <c r="T208" i="10"/>
  <c r="R208" i="10"/>
  <c r="P208" i="10"/>
  <c r="BI203" i="10"/>
  <c r="BH203" i="10"/>
  <c r="BG203" i="10"/>
  <c r="BF203" i="10"/>
  <c r="T203" i="10"/>
  <c r="R203" i="10"/>
  <c r="P203" i="10"/>
  <c r="BI198" i="10"/>
  <c r="BH198" i="10"/>
  <c r="BG198" i="10"/>
  <c r="BF198" i="10"/>
  <c r="T198" i="10"/>
  <c r="R198" i="10"/>
  <c r="P198" i="10"/>
  <c r="BI193" i="10"/>
  <c r="BH193" i="10"/>
  <c r="BG193" i="10"/>
  <c r="BF193" i="10"/>
  <c r="T193" i="10"/>
  <c r="R193" i="10"/>
  <c r="P193" i="10"/>
  <c r="BI190" i="10"/>
  <c r="BH190" i="10"/>
  <c r="BG190" i="10"/>
  <c r="BF190" i="10"/>
  <c r="T190" i="10"/>
  <c r="R190" i="10"/>
  <c r="P190" i="10"/>
  <c r="BI187" i="10"/>
  <c r="BH187" i="10"/>
  <c r="BG187" i="10"/>
  <c r="BF187" i="10"/>
  <c r="T187" i="10"/>
  <c r="R187" i="10"/>
  <c r="P187" i="10"/>
  <c r="BI182" i="10"/>
  <c r="BH182" i="10"/>
  <c r="BG182" i="10"/>
  <c r="BF182" i="10"/>
  <c r="T182" i="10"/>
  <c r="R182" i="10"/>
  <c r="P182" i="10"/>
  <c r="BI177" i="10"/>
  <c r="BH177" i="10"/>
  <c r="BG177" i="10"/>
  <c r="BF177" i="10"/>
  <c r="T177" i="10"/>
  <c r="R177" i="10"/>
  <c r="P177" i="10"/>
  <c r="BI172" i="10"/>
  <c r="BH172" i="10"/>
  <c r="BG172" i="10"/>
  <c r="BF172" i="10"/>
  <c r="T172" i="10"/>
  <c r="R172" i="10"/>
  <c r="P172" i="10"/>
  <c r="BI167" i="10"/>
  <c r="BH167" i="10"/>
  <c r="BG167" i="10"/>
  <c r="BF167" i="10"/>
  <c r="T167" i="10"/>
  <c r="R167" i="10"/>
  <c r="P167" i="10"/>
  <c r="BI164" i="10"/>
  <c r="BH164" i="10"/>
  <c r="BG164" i="10"/>
  <c r="BF164" i="10"/>
  <c r="T164" i="10"/>
  <c r="R164" i="10"/>
  <c r="P164" i="10"/>
  <c r="BI159" i="10"/>
  <c r="BH159" i="10"/>
  <c r="BG159" i="10"/>
  <c r="BF159" i="10"/>
  <c r="T159" i="10"/>
  <c r="R159" i="10"/>
  <c r="P159" i="10"/>
  <c r="BI156" i="10"/>
  <c r="BH156" i="10"/>
  <c r="BG156" i="10"/>
  <c r="BF156" i="10"/>
  <c r="T156" i="10"/>
  <c r="R156" i="10"/>
  <c r="P156" i="10"/>
  <c r="BI153" i="10"/>
  <c r="BH153" i="10"/>
  <c r="BG153" i="10"/>
  <c r="BF153" i="10"/>
  <c r="T153" i="10"/>
  <c r="R153" i="10"/>
  <c r="P153" i="10"/>
  <c r="BI150" i="10"/>
  <c r="BH150" i="10"/>
  <c r="BG150" i="10"/>
  <c r="BF150" i="10"/>
  <c r="T150" i="10"/>
  <c r="R150" i="10"/>
  <c r="P150" i="10"/>
  <c r="BI147" i="10"/>
  <c r="BH147" i="10"/>
  <c r="BG147" i="10"/>
  <c r="BF147" i="10"/>
  <c r="T147" i="10"/>
  <c r="R147" i="10"/>
  <c r="P147" i="10"/>
  <c r="BI144" i="10"/>
  <c r="BH144" i="10"/>
  <c r="BG144" i="10"/>
  <c r="BF144" i="10"/>
  <c r="T144" i="10"/>
  <c r="R144" i="10"/>
  <c r="P144" i="10"/>
  <c r="BI141" i="10"/>
  <c r="BH141" i="10"/>
  <c r="BG141" i="10"/>
  <c r="BF141" i="10"/>
  <c r="T141" i="10"/>
  <c r="R141" i="10"/>
  <c r="P141" i="10"/>
  <c r="BI138" i="10"/>
  <c r="BH138" i="10"/>
  <c r="BG138" i="10"/>
  <c r="BF138" i="10"/>
  <c r="T138" i="10"/>
  <c r="R138" i="10"/>
  <c r="P138" i="10"/>
  <c r="BI135" i="10"/>
  <c r="BH135" i="10"/>
  <c r="BG135" i="10"/>
  <c r="BF135" i="10"/>
  <c r="T135" i="10"/>
  <c r="R135" i="10"/>
  <c r="P135" i="10"/>
  <c r="J129" i="10"/>
  <c r="J128" i="10"/>
  <c r="F128" i="10"/>
  <c r="F126" i="10"/>
  <c r="E124" i="10"/>
  <c r="J93" i="10"/>
  <c r="J92" i="10"/>
  <c r="F92" i="10"/>
  <c r="F90" i="10"/>
  <c r="E88" i="10"/>
  <c r="J20" i="10"/>
  <c r="E20" i="10"/>
  <c r="F129" i="10"/>
  <c r="J19" i="10"/>
  <c r="J14" i="10"/>
  <c r="J90" i="10" s="1"/>
  <c r="E7" i="10"/>
  <c r="E84" i="10"/>
  <c r="J39" i="9"/>
  <c r="J38" i="9"/>
  <c r="AY103" i="1"/>
  <c r="J37" i="9"/>
  <c r="AX103" i="1"/>
  <c r="BI478" i="9"/>
  <c r="BH478" i="9"/>
  <c r="BG478" i="9"/>
  <c r="BF478" i="9"/>
  <c r="T478" i="9"/>
  <c r="T477" i="9"/>
  <c r="T476" i="9" s="1"/>
  <c r="R478" i="9"/>
  <c r="R477" i="9" s="1"/>
  <c r="R476" i="9" s="1"/>
  <c r="P478" i="9"/>
  <c r="P477" i="9" s="1"/>
  <c r="P476" i="9" s="1"/>
  <c r="BI473" i="9"/>
  <c r="BH473" i="9"/>
  <c r="BG473" i="9"/>
  <c r="BF473" i="9"/>
  <c r="T473" i="9"/>
  <c r="T472" i="9"/>
  <c r="T471" i="9" s="1"/>
  <c r="R473" i="9"/>
  <c r="R472" i="9"/>
  <c r="R471" i="9" s="1"/>
  <c r="P473" i="9"/>
  <c r="P472" i="9" s="1"/>
  <c r="P471" i="9" s="1"/>
  <c r="BI468" i="9"/>
  <c r="BH468" i="9"/>
  <c r="BG468" i="9"/>
  <c r="BF468" i="9"/>
  <c r="T468" i="9"/>
  <c r="T467" i="9"/>
  <c r="R468" i="9"/>
  <c r="R467" i="9" s="1"/>
  <c r="P468" i="9"/>
  <c r="P467" i="9" s="1"/>
  <c r="BI464" i="9"/>
  <c r="BH464" i="9"/>
  <c r="BG464" i="9"/>
  <c r="BF464" i="9"/>
  <c r="T464" i="9"/>
  <c r="R464" i="9"/>
  <c r="P464" i="9"/>
  <c r="BI461" i="9"/>
  <c r="BH461" i="9"/>
  <c r="BG461" i="9"/>
  <c r="BF461" i="9"/>
  <c r="T461" i="9"/>
  <c r="R461" i="9"/>
  <c r="P461" i="9"/>
  <c r="BI457" i="9"/>
  <c r="BH457" i="9"/>
  <c r="BG457" i="9"/>
  <c r="BF457" i="9"/>
  <c r="T457" i="9"/>
  <c r="R457" i="9"/>
  <c r="P457" i="9"/>
  <c r="BI454" i="9"/>
  <c r="BH454" i="9"/>
  <c r="BG454" i="9"/>
  <c r="BF454" i="9"/>
  <c r="T454" i="9"/>
  <c r="R454" i="9"/>
  <c r="P454" i="9"/>
  <c r="BI449" i="9"/>
  <c r="BH449" i="9"/>
  <c r="BG449" i="9"/>
  <c r="BF449" i="9"/>
  <c r="T449" i="9"/>
  <c r="R449" i="9"/>
  <c r="P449" i="9"/>
  <c r="BI444" i="9"/>
  <c r="BH444" i="9"/>
  <c r="BG444" i="9"/>
  <c r="BF444" i="9"/>
  <c r="T444" i="9"/>
  <c r="R444" i="9"/>
  <c r="P444" i="9"/>
  <c r="BI440" i="9"/>
  <c r="BH440" i="9"/>
  <c r="BG440" i="9"/>
  <c r="BF440" i="9"/>
  <c r="T440" i="9"/>
  <c r="R440" i="9"/>
  <c r="P440" i="9"/>
  <c r="BI435" i="9"/>
  <c r="BH435" i="9"/>
  <c r="BG435" i="9"/>
  <c r="BF435" i="9"/>
  <c r="T435" i="9"/>
  <c r="R435" i="9"/>
  <c r="P435" i="9"/>
  <c r="BI432" i="9"/>
  <c r="BH432" i="9"/>
  <c r="BG432" i="9"/>
  <c r="BF432" i="9"/>
  <c r="T432" i="9"/>
  <c r="R432" i="9"/>
  <c r="P432" i="9"/>
  <c r="BI428" i="9"/>
  <c r="BH428" i="9"/>
  <c r="BG428" i="9"/>
  <c r="BF428" i="9"/>
  <c r="T428" i="9"/>
  <c r="R428" i="9"/>
  <c r="P428" i="9"/>
  <c r="BI425" i="9"/>
  <c r="BH425" i="9"/>
  <c r="BG425" i="9"/>
  <c r="BF425" i="9"/>
  <c r="T425" i="9"/>
  <c r="R425" i="9"/>
  <c r="P425" i="9"/>
  <c r="BI422" i="9"/>
  <c r="BH422" i="9"/>
  <c r="BG422" i="9"/>
  <c r="BF422" i="9"/>
  <c r="T422" i="9"/>
  <c r="R422" i="9"/>
  <c r="P422" i="9"/>
  <c r="BI419" i="9"/>
  <c r="BH419" i="9"/>
  <c r="BG419" i="9"/>
  <c r="BF419" i="9"/>
  <c r="T419" i="9"/>
  <c r="R419" i="9"/>
  <c r="P419" i="9"/>
  <c r="BI415" i="9"/>
  <c r="BH415" i="9"/>
  <c r="BG415" i="9"/>
  <c r="BF415" i="9"/>
  <c r="T415" i="9"/>
  <c r="R415" i="9"/>
  <c r="P415" i="9"/>
  <c r="BI412" i="9"/>
  <c r="BH412" i="9"/>
  <c r="BG412" i="9"/>
  <c r="BF412" i="9"/>
  <c r="T412" i="9"/>
  <c r="R412" i="9"/>
  <c r="P412" i="9"/>
  <c r="BI409" i="9"/>
  <c r="BH409" i="9"/>
  <c r="BG409" i="9"/>
  <c r="BF409" i="9"/>
  <c r="T409" i="9"/>
  <c r="R409" i="9"/>
  <c r="P409" i="9"/>
  <c r="BI406" i="9"/>
  <c r="BH406" i="9"/>
  <c r="BG406" i="9"/>
  <c r="BF406" i="9"/>
  <c r="T406" i="9"/>
  <c r="R406" i="9"/>
  <c r="P406" i="9"/>
  <c r="BI403" i="9"/>
  <c r="BH403" i="9"/>
  <c r="BG403" i="9"/>
  <c r="BF403" i="9"/>
  <c r="T403" i="9"/>
  <c r="R403" i="9"/>
  <c r="P403" i="9"/>
  <c r="BI400" i="9"/>
  <c r="BH400" i="9"/>
  <c r="BG400" i="9"/>
  <c r="BF400" i="9"/>
  <c r="T400" i="9"/>
  <c r="R400" i="9"/>
  <c r="P400" i="9"/>
  <c r="BI397" i="9"/>
  <c r="BH397" i="9"/>
  <c r="BG397" i="9"/>
  <c r="BF397" i="9"/>
  <c r="T397" i="9"/>
  <c r="R397" i="9"/>
  <c r="P397" i="9"/>
  <c r="BI394" i="9"/>
  <c r="BH394" i="9"/>
  <c r="BG394" i="9"/>
  <c r="BF394" i="9"/>
  <c r="T394" i="9"/>
  <c r="R394" i="9"/>
  <c r="P394" i="9"/>
  <c r="BI392" i="9"/>
  <c r="BH392" i="9"/>
  <c r="BG392" i="9"/>
  <c r="BF392" i="9"/>
  <c r="T392" i="9"/>
  <c r="R392" i="9"/>
  <c r="P392" i="9"/>
  <c r="BI389" i="9"/>
  <c r="BH389" i="9"/>
  <c r="BG389" i="9"/>
  <c r="BF389" i="9"/>
  <c r="T389" i="9"/>
  <c r="R389" i="9"/>
  <c r="P389" i="9"/>
  <c r="BI386" i="9"/>
  <c r="BH386" i="9"/>
  <c r="BG386" i="9"/>
  <c r="BF386" i="9"/>
  <c r="T386" i="9"/>
  <c r="R386" i="9"/>
  <c r="P386" i="9"/>
  <c r="BI383" i="9"/>
  <c r="BH383" i="9"/>
  <c r="BG383" i="9"/>
  <c r="BF383" i="9"/>
  <c r="T383" i="9"/>
  <c r="R383" i="9"/>
  <c r="P383" i="9"/>
  <c r="BI380" i="9"/>
  <c r="BH380" i="9"/>
  <c r="BG380" i="9"/>
  <c r="BF380" i="9"/>
  <c r="T380" i="9"/>
  <c r="R380" i="9"/>
  <c r="P380" i="9"/>
  <c r="BI377" i="9"/>
  <c r="BH377" i="9"/>
  <c r="BG377" i="9"/>
  <c r="BF377" i="9"/>
  <c r="T377" i="9"/>
  <c r="R377" i="9"/>
  <c r="P377" i="9"/>
  <c r="BI374" i="9"/>
  <c r="BH374" i="9"/>
  <c r="BG374" i="9"/>
  <c r="BF374" i="9"/>
  <c r="T374" i="9"/>
  <c r="R374" i="9"/>
  <c r="P374" i="9"/>
  <c r="BI371" i="9"/>
  <c r="BH371" i="9"/>
  <c r="BG371" i="9"/>
  <c r="BF371" i="9"/>
  <c r="T371" i="9"/>
  <c r="R371" i="9"/>
  <c r="P371" i="9"/>
  <c r="BI368" i="9"/>
  <c r="BH368" i="9"/>
  <c r="BG368" i="9"/>
  <c r="BF368" i="9"/>
  <c r="T368" i="9"/>
  <c r="R368" i="9"/>
  <c r="P368" i="9"/>
  <c r="BI366" i="9"/>
  <c r="BH366" i="9"/>
  <c r="BG366" i="9"/>
  <c r="BF366" i="9"/>
  <c r="T366" i="9"/>
  <c r="R366" i="9"/>
  <c r="P366" i="9"/>
  <c r="BI363" i="9"/>
  <c r="BH363" i="9"/>
  <c r="BG363" i="9"/>
  <c r="BF363" i="9"/>
  <c r="T363" i="9"/>
  <c r="R363" i="9"/>
  <c r="P363" i="9"/>
  <c r="BI360" i="9"/>
  <c r="BH360" i="9"/>
  <c r="BG360" i="9"/>
  <c r="BF360" i="9"/>
  <c r="T360" i="9"/>
  <c r="R360" i="9"/>
  <c r="P360" i="9"/>
  <c r="BI357" i="9"/>
  <c r="BH357" i="9"/>
  <c r="BG357" i="9"/>
  <c r="BF357" i="9"/>
  <c r="T357" i="9"/>
  <c r="R357" i="9"/>
  <c r="P357" i="9"/>
  <c r="BI354" i="9"/>
  <c r="BH354" i="9"/>
  <c r="BG354" i="9"/>
  <c r="BF354" i="9"/>
  <c r="T354" i="9"/>
  <c r="R354" i="9"/>
  <c r="P354" i="9"/>
  <c r="BI351" i="9"/>
  <c r="BH351" i="9"/>
  <c r="BG351" i="9"/>
  <c r="BF351" i="9"/>
  <c r="T351" i="9"/>
  <c r="R351" i="9"/>
  <c r="P351" i="9"/>
  <c r="BI347" i="9"/>
  <c r="BH347" i="9"/>
  <c r="BG347" i="9"/>
  <c r="BF347" i="9"/>
  <c r="T347" i="9"/>
  <c r="R347" i="9"/>
  <c r="P347" i="9"/>
  <c r="BI344" i="9"/>
  <c r="BH344" i="9"/>
  <c r="BG344" i="9"/>
  <c r="BF344" i="9"/>
  <c r="T344" i="9"/>
  <c r="R344" i="9"/>
  <c r="P344" i="9"/>
  <c r="BI342" i="9"/>
  <c r="BH342" i="9"/>
  <c r="BG342" i="9"/>
  <c r="BF342" i="9"/>
  <c r="T342" i="9"/>
  <c r="R342" i="9"/>
  <c r="P342" i="9"/>
  <c r="BI339" i="9"/>
  <c r="BH339" i="9"/>
  <c r="BG339" i="9"/>
  <c r="BF339" i="9"/>
  <c r="T339" i="9"/>
  <c r="R339" i="9"/>
  <c r="P339" i="9"/>
  <c r="BI336" i="9"/>
  <c r="BH336" i="9"/>
  <c r="BG336" i="9"/>
  <c r="BF336" i="9"/>
  <c r="T336" i="9"/>
  <c r="R336" i="9"/>
  <c r="P336" i="9"/>
  <c r="BI333" i="9"/>
  <c r="BH333" i="9"/>
  <c r="BG333" i="9"/>
  <c r="BF333" i="9"/>
  <c r="T333" i="9"/>
  <c r="R333" i="9"/>
  <c r="P333" i="9"/>
  <c r="BI330" i="9"/>
  <c r="BH330" i="9"/>
  <c r="BG330" i="9"/>
  <c r="BF330" i="9"/>
  <c r="T330" i="9"/>
  <c r="R330" i="9"/>
  <c r="P330" i="9"/>
  <c r="BI327" i="9"/>
  <c r="BH327" i="9"/>
  <c r="BG327" i="9"/>
  <c r="BF327" i="9"/>
  <c r="T327" i="9"/>
  <c r="R327" i="9"/>
  <c r="P327" i="9"/>
  <c r="BI324" i="9"/>
  <c r="BH324" i="9"/>
  <c r="BG324" i="9"/>
  <c r="BF324" i="9"/>
  <c r="T324" i="9"/>
  <c r="R324" i="9"/>
  <c r="P324" i="9"/>
  <c r="BI320" i="9"/>
  <c r="BH320" i="9"/>
  <c r="BG320" i="9"/>
  <c r="BF320" i="9"/>
  <c r="T320" i="9"/>
  <c r="R320" i="9"/>
  <c r="P320" i="9"/>
  <c r="BI317" i="9"/>
  <c r="BH317" i="9"/>
  <c r="BG317" i="9"/>
  <c r="BF317" i="9"/>
  <c r="T317" i="9"/>
  <c r="R317" i="9"/>
  <c r="P317" i="9"/>
  <c r="BI313" i="9"/>
  <c r="BH313" i="9"/>
  <c r="BG313" i="9"/>
  <c r="BF313" i="9"/>
  <c r="T313" i="9"/>
  <c r="T312" i="9"/>
  <c r="R313" i="9"/>
  <c r="R312" i="9" s="1"/>
  <c r="P313" i="9"/>
  <c r="P312" i="9"/>
  <c r="BI309" i="9"/>
  <c r="BH309" i="9"/>
  <c r="BG309" i="9"/>
  <c r="BF309" i="9"/>
  <c r="T309" i="9"/>
  <c r="R309" i="9"/>
  <c r="P309" i="9"/>
  <c r="BI306" i="9"/>
  <c r="BH306" i="9"/>
  <c r="BG306" i="9"/>
  <c r="BF306" i="9"/>
  <c r="T306" i="9"/>
  <c r="R306" i="9"/>
  <c r="P306" i="9"/>
  <c r="BI303" i="9"/>
  <c r="BH303" i="9"/>
  <c r="BG303" i="9"/>
  <c r="BF303" i="9"/>
  <c r="T303" i="9"/>
  <c r="R303" i="9"/>
  <c r="P303" i="9"/>
  <c r="BI300" i="9"/>
  <c r="BH300" i="9"/>
  <c r="BG300" i="9"/>
  <c r="BF300" i="9"/>
  <c r="T300" i="9"/>
  <c r="R300" i="9"/>
  <c r="P300" i="9"/>
  <c r="BI296" i="9"/>
  <c r="BH296" i="9"/>
  <c r="BG296" i="9"/>
  <c r="BF296" i="9"/>
  <c r="T296" i="9"/>
  <c r="R296" i="9"/>
  <c r="P296" i="9"/>
  <c r="BI293" i="9"/>
  <c r="BH293" i="9"/>
  <c r="BG293" i="9"/>
  <c r="BF293" i="9"/>
  <c r="T293" i="9"/>
  <c r="R293" i="9"/>
  <c r="P293" i="9"/>
  <c r="BI290" i="9"/>
  <c r="BH290" i="9"/>
  <c r="BG290" i="9"/>
  <c r="BF290" i="9"/>
  <c r="T290" i="9"/>
  <c r="R290" i="9"/>
  <c r="P290" i="9"/>
  <c r="BI287" i="9"/>
  <c r="BH287" i="9"/>
  <c r="BG287" i="9"/>
  <c r="BF287" i="9"/>
  <c r="T287" i="9"/>
  <c r="R287" i="9"/>
  <c r="P287" i="9"/>
  <c r="BI284" i="9"/>
  <c r="BH284" i="9"/>
  <c r="BG284" i="9"/>
  <c r="BF284" i="9"/>
  <c r="T284" i="9"/>
  <c r="R284" i="9"/>
  <c r="P284" i="9"/>
  <c r="BI281" i="9"/>
  <c r="BH281" i="9"/>
  <c r="BG281" i="9"/>
  <c r="BF281" i="9"/>
  <c r="T281" i="9"/>
  <c r="R281" i="9"/>
  <c r="P281" i="9"/>
  <c r="BI277" i="9"/>
  <c r="BH277" i="9"/>
  <c r="BG277" i="9"/>
  <c r="BF277" i="9"/>
  <c r="T277" i="9"/>
  <c r="T276" i="9"/>
  <c r="R277" i="9"/>
  <c r="R276" i="9" s="1"/>
  <c r="P277" i="9"/>
  <c r="P276" i="9"/>
  <c r="BI273" i="9"/>
  <c r="BH273" i="9"/>
  <c r="BG273" i="9"/>
  <c r="BF273" i="9"/>
  <c r="T273" i="9"/>
  <c r="T272" i="9" s="1"/>
  <c r="R273" i="9"/>
  <c r="R272" i="9"/>
  <c r="P273" i="9"/>
  <c r="P272" i="9" s="1"/>
  <c r="BI269" i="9"/>
  <c r="BH269" i="9"/>
  <c r="BG269" i="9"/>
  <c r="BF269" i="9"/>
  <c r="T269" i="9"/>
  <c r="T268" i="9"/>
  <c r="R269" i="9"/>
  <c r="R268" i="9" s="1"/>
  <c r="P269" i="9"/>
  <c r="P268" i="9"/>
  <c r="BI265" i="9"/>
  <c r="BH265" i="9"/>
  <c r="BG265" i="9"/>
  <c r="BF265" i="9"/>
  <c r="T265" i="9"/>
  <c r="R265" i="9"/>
  <c r="P265" i="9"/>
  <c r="BI260" i="9"/>
  <c r="BH260" i="9"/>
  <c r="BG260" i="9"/>
  <c r="BF260" i="9"/>
  <c r="T260" i="9"/>
  <c r="R260" i="9"/>
  <c r="P260" i="9"/>
  <c r="BI253" i="9"/>
  <c r="BH253" i="9"/>
  <c r="BG253" i="9"/>
  <c r="BF253" i="9"/>
  <c r="T253" i="9"/>
  <c r="R253" i="9"/>
  <c r="P253" i="9"/>
  <c r="BI250" i="9"/>
  <c r="BH250" i="9"/>
  <c r="BG250" i="9"/>
  <c r="BF250" i="9"/>
  <c r="T250" i="9"/>
  <c r="R250" i="9"/>
  <c r="P250" i="9"/>
  <c r="BI247" i="9"/>
  <c r="BH247" i="9"/>
  <c r="BG247" i="9"/>
  <c r="BF247" i="9"/>
  <c r="T247" i="9"/>
  <c r="R247" i="9"/>
  <c r="P247" i="9"/>
  <c r="BI242" i="9"/>
  <c r="BH242" i="9"/>
  <c r="BG242" i="9"/>
  <c r="BF242" i="9"/>
  <c r="T242" i="9"/>
  <c r="R242" i="9"/>
  <c r="P242" i="9"/>
  <c r="BI237" i="9"/>
  <c r="BH237" i="9"/>
  <c r="BG237" i="9"/>
  <c r="BF237" i="9"/>
  <c r="T237" i="9"/>
  <c r="R237" i="9"/>
  <c r="P237" i="9"/>
  <c r="BI232" i="9"/>
  <c r="BH232" i="9"/>
  <c r="BG232" i="9"/>
  <c r="BF232" i="9"/>
  <c r="T232" i="9"/>
  <c r="R232" i="9"/>
  <c r="P232" i="9"/>
  <c r="BI229" i="9"/>
  <c r="BH229" i="9"/>
  <c r="BG229" i="9"/>
  <c r="BF229" i="9"/>
  <c r="T229" i="9"/>
  <c r="R229" i="9"/>
  <c r="P229" i="9"/>
  <c r="BI224" i="9"/>
  <c r="BH224" i="9"/>
  <c r="BG224" i="9"/>
  <c r="BF224" i="9"/>
  <c r="T224" i="9"/>
  <c r="R224" i="9"/>
  <c r="P224" i="9"/>
  <c r="BI219" i="9"/>
  <c r="BH219" i="9"/>
  <c r="BG219" i="9"/>
  <c r="BF219" i="9"/>
  <c r="T219" i="9"/>
  <c r="R219" i="9"/>
  <c r="P219" i="9"/>
  <c r="BI214" i="9"/>
  <c r="BH214" i="9"/>
  <c r="BG214" i="9"/>
  <c r="BF214" i="9"/>
  <c r="T214" i="9"/>
  <c r="R214" i="9"/>
  <c r="P214" i="9"/>
  <c r="BI209" i="9"/>
  <c r="BH209" i="9"/>
  <c r="BG209" i="9"/>
  <c r="BF209" i="9"/>
  <c r="T209" i="9"/>
  <c r="R209" i="9"/>
  <c r="P209" i="9"/>
  <c r="BI206" i="9"/>
  <c r="BH206" i="9"/>
  <c r="BG206" i="9"/>
  <c r="BF206" i="9"/>
  <c r="T206" i="9"/>
  <c r="R206" i="9"/>
  <c r="P206" i="9"/>
  <c r="BI203" i="9"/>
  <c r="BH203" i="9"/>
  <c r="BG203" i="9"/>
  <c r="BF203" i="9"/>
  <c r="T203" i="9"/>
  <c r="R203" i="9"/>
  <c r="P203" i="9"/>
  <c r="BI200" i="9"/>
  <c r="BH200" i="9"/>
  <c r="BG200" i="9"/>
  <c r="BF200" i="9"/>
  <c r="T200" i="9"/>
  <c r="R200" i="9"/>
  <c r="P200" i="9"/>
  <c r="BI195" i="9"/>
  <c r="BH195" i="9"/>
  <c r="BG195" i="9"/>
  <c r="BF195" i="9"/>
  <c r="T195" i="9"/>
  <c r="R195" i="9"/>
  <c r="P195" i="9"/>
  <c r="BI192" i="9"/>
  <c r="BH192" i="9"/>
  <c r="BG192" i="9"/>
  <c r="BF192" i="9"/>
  <c r="T192" i="9"/>
  <c r="R192" i="9"/>
  <c r="P192" i="9"/>
  <c r="BI189" i="9"/>
  <c r="BH189" i="9"/>
  <c r="BG189" i="9"/>
  <c r="BF189" i="9"/>
  <c r="T189" i="9"/>
  <c r="R189" i="9"/>
  <c r="P189" i="9"/>
  <c r="BI184" i="9"/>
  <c r="BH184" i="9"/>
  <c r="BG184" i="9"/>
  <c r="BF184" i="9"/>
  <c r="T184" i="9"/>
  <c r="R184" i="9"/>
  <c r="P184" i="9"/>
  <c r="BI179" i="9"/>
  <c r="BH179" i="9"/>
  <c r="BG179" i="9"/>
  <c r="BF179" i="9"/>
  <c r="T179" i="9"/>
  <c r="R179" i="9"/>
  <c r="P179" i="9"/>
  <c r="BI174" i="9"/>
  <c r="BH174" i="9"/>
  <c r="BG174" i="9"/>
  <c r="BF174" i="9"/>
  <c r="T174" i="9"/>
  <c r="R174" i="9"/>
  <c r="P174" i="9"/>
  <c r="BI171" i="9"/>
  <c r="BH171" i="9"/>
  <c r="BG171" i="9"/>
  <c r="BF171" i="9"/>
  <c r="T171" i="9"/>
  <c r="R171" i="9"/>
  <c r="P171" i="9"/>
  <c r="BI166" i="9"/>
  <c r="BH166" i="9"/>
  <c r="BG166" i="9"/>
  <c r="BF166" i="9"/>
  <c r="T166" i="9"/>
  <c r="R166" i="9"/>
  <c r="P166" i="9"/>
  <c r="BI163" i="9"/>
  <c r="BH163" i="9"/>
  <c r="BG163" i="9"/>
  <c r="BF163" i="9"/>
  <c r="T163" i="9"/>
  <c r="R163" i="9"/>
  <c r="P163" i="9"/>
  <c r="BI160" i="9"/>
  <c r="BH160" i="9"/>
  <c r="BG160" i="9"/>
  <c r="BF160" i="9"/>
  <c r="T160" i="9"/>
  <c r="R160" i="9"/>
  <c r="P160" i="9"/>
  <c r="BI157" i="9"/>
  <c r="BH157" i="9"/>
  <c r="BG157" i="9"/>
  <c r="BF157" i="9"/>
  <c r="T157" i="9"/>
  <c r="R157" i="9"/>
  <c r="P157" i="9"/>
  <c r="BI154" i="9"/>
  <c r="BH154" i="9"/>
  <c r="BG154" i="9"/>
  <c r="BF154" i="9"/>
  <c r="T154" i="9"/>
  <c r="R154" i="9"/>
  <c r="P154" i="9"/>
  <c r="BI151" i="9"/>
  <c r="BH151" i="9"/>
  <c r="BG151" i="9"/>
  <c r="BF151" i="9"/>
  <c r="T151" i="9"/>
  <c r="R151" i="9"/>
  <c r="P151" i="9"/>
  <c r="BI148" i="9"/>
  <c r="BH148" i="9"/>
  <c r="BG148" i="9"/>
  <c r="BF148" i="9"/>
  <c r="T148" i="9"/>
  <c r="R148" i="9"/>
  <c r="P148" i="9"/>
  <c r="BI145" i="9"/>
  <c r="BH145" i="9"/>
  <c r="BG145" i="9"/>
  <c r="BF145" i="9"/>
  <c r="T145" i="9"/>
  <c r="R145" i="9"/>
  <c r="P145" i="9"/>
  <c r="BI141" i="9"/>
  <c r="BH141" i="9"/>
  <c r="BG141" i="9"/>
  <c r="BF141" i="9"/>
  <c r="T141" i="9"/>
  <c r="R141" i="9"/>
  <c r="P141" i="9"/>
  <c r="BI138" i="9"/>
  <c r="BH138" i="9"/>
  <c r="BG138" i="9"/>
  <c r="BF138" i="9"/>
  <c r="T138" i="9"/>
  <c r="R138" i="9"/>
  <c r="P138" i="9"/>
  <c r="J132" i="9"/>
  <c r="J131" i="9"/>
  <c r="F131" i="9"/>
  <c r="F129" i="9"/>
  <c r="E127" i="9"/>
  <c r="J93" i="9"/>
  <c r="J92" i="9"/>
  <c r="F92" i="9"/>
  <c r="F90" i="9"/>
  <c r="E88" i="9"/>
  <c r="J20" i="9"/>
  <c r="E20" i="9"/>
  <c r="F132" i="9"/>
  <c r="J19" i="9"/>
  <c r="J14" i="9"/>
  <c r="J90" i="9" s="1"/>
  <c r="E7" i="9"/>
  <c r="E84" i="9" s="1"/>
  <c r="J39" i="8"/>
  <c r="J38" i="8"/>
  <c r="AY102" i="1"/>
  <c r="J37" i="8"/>
  <c r="AX102" i="1" s="1"/>
  <c r="BI454" i="8"/>
  <c r="BH454" i="8"/>
  <c r="BG454" i="8"/>
  <c r="BF454" i="8"/>
  <c r="T454" i="8"/>
  <c r="T453" i="8"/>
  <c r="T452" i="8" s="1"/>
  <c r="R454" i="8"/>
  <c r="R453" i="8" s="1"/>
  <c r="R452" i="8" s="1"/>
  <c r="P454" i="8"/>
  <c r="P453" i="8" s="1"/>
  <c r="P452" i="8" s="1"/>
  <c r="BI449" i="8"/>
  <c r="BH449" i="8"/>
  <c r="BG449" i="8"/>
  <c r="BF449" i="8"/>
  <c r="T449" i="8"/>
  <c r="T448" i="8" s="1"/>
  <c r="T447" i="8" s="1"/>
  <c r="R449" i="8"/>
  <c r="R448" i="8"/>
  <c r="R447" i="8" s="1"/>
  <c r="P449" i="8"/>
  <c r="P448" i="8" s="1"/>
  <c r="P447" i="8" s="1"/>
  <c r="BI445" i="8"/>
  <c r="BH445" i="8"/>
  <c r="BG445" i="8"/>
  <c r="BF445" i="8"/>
  <c r="T445" i="8"/>
  <c r="T444" i="8" s="1"/>
  <c r="R445" i="8"/>
  <c r="R444" i="8"/>
  <c r="P445" i="8"/>
  <c r="P444" i="8" s="1"/>
  <c r="BI441" i="8"/>
  <c r="BH441" i="8"/>
  <c r="BG441" i="8"/>
  <c r="BF441" i="8"/>
  <c r="T441" i="8"/>
  <c r="R441" i="8"/>
  <c r="P441" i="8"/>
  <c r="BI438" i="8"/>
  <c r="BH438" i="8"/>
  <c r="BG438" i="8"/>
  <c r="BF438" i="8"/>
  <c r="T438" i="8"/>
  <c r="R438" i="8"/>
  <c r="P438" i="8"/>
  <c r="BI434" i="8"/>
  <c r="BH434" i="8"/>
  <c r="BG434" i="8"/>
  <c r="BF434" i="8"/>
  <c r="T434" i="8"/>
  <c r="R434" i="8"/>
  <c r="P434" i="8"/>
  <c r="BI429" i="8"/>
  <c r="BH429" i="8"/>
  <c r="BG429" i="8"/>
  <c r="BF429" i="8"/>
  <c r="T429" i="8"/>
  <c r="R429" i="8"/>
  <c r="P429" i="8"/>
  <c r="BI424" i="8"/>
  <c r="BH424" i="8"/>
  <c r="BG424" i="8"/>
  <c r="BF424" i="8"/>
  <c r="T424" i="8"/>
  <c r="R424" i="8"/>
  <c r="P424" i="8"/>
  <c r="BI420" i="8"/>
  <c r="BH420" i="8"/>
  <c r="BG420" i="8"/>
  <c r="BF420" i="8"/>
  <c r="T420" i="8"/>
  <c r="R420" i="8"/>
  <c r="P420" i="8"/>
  <c r="BI415" i="8"/>
  <c r="BH415" i="8"/>
  <c r="BG415" i="8"/>
  <c r="BF415" i="8"/>
  <c r="T415" i="8"/>
  <c r="R415" i="8"/>
  <c r="P415" i="8"/>
  <c r="BI412" i="8"/>
  <c r="BH412" i="8"/>
  <c r="BG412" i="8"/>
  <c r="BF412" i="8"/>
  <c r="T412" i="8"/>
  <c r="R412" i="8"/>
  <c r="P412" i="8"/>
  <c r="BI408" i="8"/>
  <c r="BH408" i="8"/>
  <c r="BG408" i="8"/>
  <c r="BF408" i="8"/>
  <c r="T408" i="8"/>
  <c r="R408" i="8"/>
  <c r="P408" i="8"/>
  <c r="BI405" i="8"/>
  <c r="BH405" i="8"/>
  <c r="BG405" i="8"/>
  <c r="BF405" i="8"/>
  <c r="T405" i="8"/>
  <c r="R405" i="8"/>
  <c r="P405" i="8"/>
  <c r="BI402" i="8"/>
  <c r="BH402" i="8"/>
  <c r="BG402" i="8"/>
  <c r="BF402" i="8"/>
  <c r="T402" i="8"/>
  <c r="R402" i="8"/>
  <c r="P402" i="8"/>
  <c r="BI399" i="8"/>
  <c r="BH399" i="8"/>
  <c r="BG399" i="8"/>
  <c r="BF399" i="8"/>
  <c r="T399" i="8"/>
  <c r="R399" i="8"/>
  <c r="P399" i="8"/>
  <c r="BI395" i="8"/>
  <c r="BH395" i="8"/>
  <c r="BG395" i="8"/>
  <c r="BF395" i="8"/>
  <c r="T395" i="8"/>
  <c r="R395" i="8"/>
  <c r="P395" i="8"/>
  <c r="BI392" i="8"/>
  <c r="BH392" i="8"/>
  <c r="BG392" i="8"/>
  <c r="BF392" i="8"/>
  <c r="T392" i="8"/>
  <c r="R392" i="8"/>
  <c r="P392" i="8"/>
  <c r="BI389" i="8"/>
  <c r="BH389" i="8"/>
  <c r="BG389" i="8"/>
  <c r="BF389" i="8"/>
  <c r="T389" i="8"/>
  <c r="R389" i="8"/>
  <c r="P389" i="8"/>
  <c r="BI386" i="8"/>
  <c r="BH386" i="8"/>
  <c r="BG386" i="8"/>
  <c r="BF386" i="8"/>
  <c r="T386" i="8"/>
  <c r="R386" i="8"/>
  <c r="P386" i="8"/>
  <c r="BI383" i="8"/>
  <c r="BH383" i="8"/>
  <c r="BG383" i="8"/>
  <c r="BF383" i="8"/>
  <c r="T383" i="8"/>
  <c r="R383" i="8"/>
  <c r="P383" i="8"/>
  <c r="BI380" i="8"/>
  <c r="BH380" i="8"/>
  <c r="BG380" i="8"/>
  <c r="BF380" i="8"/>
  <c r="T380" i="8"/>
  <c r="R380" i="8"/>
  <c r="P380" i="8"/>
  <c r="BI377" i="8"/>
  <c r="BH377" i="8"/>
  <c r="BG377" i="8"/>
  <c r="BF377" i="8"/>
  <c r="T377" i="8"/>
  <c r="R377" i="8"/>
  <c r="P377" i="8"/>
  <c r="BI374" i="8"/>
  <c r="BH374" i="8"/>
  <c r="BG374" i="8"/>
  <c r="BF374" i="8"/>
  <c r="T374" i="8"/>
  <c r="R374" i="8"/>
  <c r="P374" i="8"/>
  <c r="BI371" i="8"/>
  <c r="BH371" i="8"/>
  <c r="BG371" i="8"/>
  <c r="BF371" i="8"/>
  <c r="T371" i="8"/>
  <c r="R371" i="8"/>
  <c r="P371" i="8"/>
  <c r="BI369" i="8"/>
  <c r="BH369" i="8"/>
  <c r="BG369" i="8"/>
  <c r="BF369" i="8"/>
  <c r="T369" i="8"/>
  <c r="R369" i="8"/>
  <c r="P369" i="8"/>
  <c r="BI366" i="8"/>
  <c r="BH366" i="8"/>
  <c r="BG366" i="8"/>
  <c r="BF366" i="8"/>
  <c r="T366" i="8"/>
  <c r="R366" i="8"/>
  <c r="P366" i="8"/>
  <c r="BI363" i="8"/>
  <c r="BH363" i="8"/>
  <c r="BG363" i="8"/>
  <c r="BF363" i="8"/>
  <c r="T363" i="8"/>
  <c r="R363" i="8"/>
  <c r="P363" i="8"/>
  <c r="BI360" i="8"/>
  <c r="BH360" i="8"/>
  <c r="BG360" i="8"/>
  <c r="BF360" i="8"/>
  <c r="T360" i="8"/>
  <c r="R360" i="8"/>
  <c r="P360" i="8"/>
  <c r="BI356" i="8"/>
  <c r="BH356" i="8"/>
  <c r="BG356" i="8"/>
  <c r="BF356" i="8"/>
  <c r="T356" i="8"/>
  <c r="R356" i="8"/>
  <c r="P356" i="8"/>
  <c r="BI353" i="8"/>
  <c r="BH353" i="8"/>
  <c r="BG353" i="8"/>
  <c r="BF353" i="8"/>
  <c r="T353" i="8"/>
  <c r="R353" i="8"/>
  <c r="P353" i="8"/>
  <c r="BI351" i="8"/>
  <c r="BH351" i="8"/>
  <c r="BG351" i="8"/>
  <c r="BF351" i="8"/>
  <c r="T351" i="8"/>
  <c r="R351" i="8"/>
  <c r="P351" i="8"/>
  <c r="BI348" i="8"/>
  <c r="BH348" i="8"/>
  <c r="BG348" i="8"/>
  <c r="BF348" i="8"/>
  <c r="T348" i="8"/>
  <c r="R348" i="8"/>
  <c r="P348" i="8"/>
  <c r="BI345" i="8"/>
  <c r="BH345" i="8"/>
  <c r="BG345" i="8"/>
  <c r="BF345" i="8"/>
  <c r="T345" i="8"/>
  <c r="R345" i="8"/>
  <c r="P345" i="8"/>
  <c r="BI342" i="8"/>
  <c r="BH342" i="8"/>
  <c r="BG342" i="8"/>
  <c r="BF342" i="8"/>
  <c r="T342" i="8"/>
  <c r="R342" i="8"/>
  <c r="P342" i="8"/>
  <c r="BI339" i="8"/>
  <c r="BH339" i="8"/>
  <c r="BG339" i="8"/>
  <c r="BF339" i="8"/>
  <c r="T339" i="8"/>
  <c r="R339" i="8"/>
  <c r="P339" i="8"/>
  <c r="BI336" i="8"/>
  <c r="BH336" i="8"/>
  <c r="BG336" i="8"/>
  <c r="BF336" i="8"/>
  <c r="T336" i="8"/>
  <c r="R336" i="8"/>
  <c r="P336" i="8"/>
  <c r="BI332" i="8"/>
  <c r="BH332" i="8"/>
  <c r="BG332" i="8"/>
  <c r="BF332" i="8"/>
  <c r="T332" i="8"/>
  <c r="R332" i="8"/>
  <c r="P332" i="8"/>
  <c r="BI329" i="8"/>
  <c r="BH329" i="8"/>
  <c r="BG329" i="8"/>
  <c r="BF329" i="8"/>
  <c r="T329" i="8"/>
  <c r="R329" i="8"/>
  <c r="P329" i="8"/>
  <c r="BI326" i="8"/>
  <c r="BH326" i="8"/>
  <c r="BG326" i="8"/>
  <c r="BF326" i="8"/>
  <c r="T326" i="8"/>
  <c r="R326" i="8"/>
  <c r="P326" i="8"/>
  <c r="BI324" i="8"/>
  <c r="BH324" i="8"/>
  <c r="BG324" i="8"/>
  <c r="BF324" i="8"/>
  <c r="T324" i="8"/>
  <c r="R324" i="8"/>
  <c r="P324" i="8"/>
  <c r="BI322" i="8"/>
  <c r="BH322" i="8"/>
  <c r="BG322" i="8"/>
  <c r="BF322" i="8"/>
  <c r="T322" i="8"/>
  <c r="R322" i="8"/>
  <c r="P322" i="8"/>
  <c r="BI319" i="8"/>
  <c r="BH319" i="8"/>
  <c r="BG319" i="8"/>
  <c r="BF319" i="8"/>
  <c r="T319" i="8"/>
  <c r="R319" i="8"/>
  <c r="P319" i="8"/>
  <c r="BI317" i="8"/>
  <c r="BH317" i="8"/>
  <c r="BG317" i="8"/>
  <c r="BF317" i="8"/>
  <c r="T317" i="8"/>
  <c r="R317" i="8"/>
  <c r="P317" i="8"/>
  <c r="BI313" i="8"/>
  <c r="BH313" i="8"/>
  <c r="BG313" i="8"/>
  <c r="BF313" i="8"/>
  <c r="T313" i="8"/>
  <c r="T312" i="8"/>
  <c r="R313" i="8"/>
  <c r="R312" i="8" s="1"/>
  <c r="P313" i="8"/>
  <c r="P312" i="8"/>
  <c r="BI309" i="8"/>
  <c r="BH309" i="8"/>
  <c r="BG309" i="8"/>
  <c r="BF309" i="8"/>
  <c r="T309" i="8"/>
  <c r="R309" i="8"/>
  <c r="P309" i="8"/>
  <c r="BI306" i="8"/>
  <c r="BH306" i="8"/>
  <c r="BG306" i="8"/>
  <c r="BF306" i="8"/>
  <c r="T306" i="8"/>
  <c r="R306" i="8"/>
  <c r="P306" i="8"/>
  <c r="BI303" i="8"/>
  <c r="BH303" i="8"/>
  <c r="BG303" i="8"/>
  <c r="BF303" i="8"/>
  <c r="T303" i="8"/>
  <c r="R303" i="8"/>
  <c r="P303" i="8"/>
  <c r="BI300" i="8"/>
  <c r="BH300" i="8"/>
  <c r="BG300" i="8"/>
  <c r="BF300" i="8"/>
  <c r="T300" i="8"/>
  <c r="R300" i="8"/>
  <c r="P300" i="8"/>
  <c r="BI296" i="8"/>
  <c r="BH296" i="8"/>
  <c r="BG296" i="8"/>
  <c r="BF296" i="8"/>
  <c r="T296" i="8"/>
  <c r="R296" i="8"/>
  <c r="P296" i="8"/>
  <c r="BI293" i="8"/>
  <c r="BH293" i="8"/>
  <c r="BG293" i="8"/>
  <c r="BF293" i="8"/>
  <c r="T293" i="8"/>
  <c r="R293" i="8"/>
  <c r="P293" i="8"/>
  <c r="BI290" i="8"/>
  <c r="BH290" i="8"/>
  <c r="BG290" i="8"/>
  <c r="BF290" i="8"/>
  <c r="T290" i="8"/>
  <c r="R290" i="8"/>
  <c r="P290" i="8"/>
  <c r="BI287" i="8"/>
  <c r="BH287" i="8"/>
  <c r="BG287" i="8"/>
  <c r="BF287" i="8"/>
  <c r="T287" i="8"/>
  <c r="R287" i="8"/>
  <c r="P287" i="8"/>
  <c r="BI284" i="8"/>
  <c r="BH284" i="8"/>
  <c r="BG284" i="8"/>
  <c r="BF284" i="8"/>
  <c r="T284" i="8"/>
  <c r="R284" i="8"/>
  <c r="P284" i="8"/>
  <c r="BI281" i="8"/>
  <c r="BH281" i="8"/>
  <c r="BG281" i="8"/>
  <c r="BF281" i="8"/>
  <c r="T281" i="8"/>
  <c r="R281" i="8"/>
  <c r="P281" i="8"/>
  <c r="BI277" i="8"/>
  <c r="BH277" i="8"/>
  <c r="BG277" i="8"/>
  <c r="BF277" i="8"/>
  <c r="T277" i="8"/>
  <c r="T276" i="8"/>
  <c r="R277" i="8"/>
  <c r="R276" i="8" s="1"/>
  <c r="P277" i="8"/>
  <c r="P276" i="8"/>
  <c r="BI273" i="8"/>
  <c r="BH273" i="8"/>
  <c r="BG273" i="8"/>
  <c r="BF273" i="8"/>
  <c r="T273" i="8"/>
  <c r="T272" i="8" s="1"/>
  <c r="R273" i="8"/>
  <c r="R272" i="8"/>
  <c r="P273" i="8"/>
  <c r="P272" i="8" s="1"/>
  <c r="BI269" i="8"/>
  <c r="BH269" i="8"/>
  <c r="BG269" i="8"/>
  <c r="BF269" i="8"/>
  <c r="T269" i="8"/>
  <c r="T268" i="8"/>
  <c r="R269" i="8"/>
  <c r="R268" i="8" s="1"/>
  <c r="P269" i="8"/>
  <c r="P268" i="8"/>
  <c r="BI263" i="8"/>
  <c r="BH263" i="8"/>
  <c r="BG263" i="8"/>
  <c r="BF263" i="8"/>
  <c r="T263" i="8"/>
  <c r="R263" i="8"/>
  <c r="P263" i="8"/>
  <c r="BI258" i="8"/>
  <c r="BH258" i="8"/>
  <c r="BG258" i="8"/>
  <c r="BF258" i="8"/>
  <c r="T258" i="8"/>
  <c r="R258" i="8"/>
  <c r="P258" i="8"/>
  <c r="BI251" i="8"/>
  <c r="BH251" i="8"/>
  <c r="BG251" i="8"/>
  <c r="BF251" i="8"/>
  <c r="T251" i="8"/>
  <c r="R251" i="8"/>
  <c r="P251" i="8"/>
  <c r="BI248" i="8"/>
  <c r="BH248" i="8"/>
  <c r="BG248" i="8"/>
  <c r="BF248" i="8"/>
  <c r="T248" i="8"/>
  <c r="R248" i="8"/>
  <c r="P248" i="8"/>
  <c r="BI245" i="8"/>
  <c r="BH245" i="8"/>
  <c r="BG245" i="8"/>
  <c r="BF245" i="8"/>
  <c r="T245" i="8"/>
  <c r="R245" i="8"/>
  <c r="P245" i="8"/>
  <c r="BI240" i="8"/>
  <c r="BH240" i="8"/>
  <c r="BG240" i="8"/>
  <c r="BF240" i="8"/>
  <c r="T240" i="8"/>
  <c r="R240" i="8"/>
  <c r="P240" i="8"/>
  <c r="BI235" i="8"/>
  <c r="BH235" i="8"/>
  <c r="BG235" i="8"/>
  <c r="BF235" i="8"/>
  <c r="T235" i="8"/>
  <c r="R235" i="8"/>
  <c r="P235" i="8"/>
  <c r="BI230" i="8"/>
  <c r="BH230" i="8"/>
  <c r="BG230" i="8"/>
  <c r="BF230" i="8"/>
  <c r="T230" i="8"/>
  <c r="R230" i="8"/>
  <c r="P230" i="8"/>
  <c r="BI227" i="8"/>
  <c r="BH227" i="8"/>
  <c r="BG227" i="8"/>
  <c r="BF227" i="8"/>
  <c r="T227" i="8"/>
  <c r="R227" i="8"/>
  <c r="P227" i="8"/>
  <c r="BI222" i="8"/>
  <c r="BH222" i="8"/>
  <c r="BG222" i="8"/>
  <c r="BF222" i="8"/>
  <c r="T222" i="8"/>
  <c r="R222" i="8"/>
  <c r="P222" i="8"/>
  <c r="BI217" i="8"/>
  <c r="BH217" i="8"/>
  <c r="BG217" i="8"/>
  <c r="BF217" i="8"/>
  <c r="T217" i="8"/>
  <c r="R217" i="8"/>
  <c r="P217" i="8"/>
  <c r="BI212" i="8"/>
  <c r="BH212" i="8"/>
  <c r="BG212" i="8"/>
  <c r="BF212" i="8"/>
  <c r="T212" i="8"/>
  <c r="R212" i="8"/>
  <c r="P212" i="8"/>
  <c r="BI207" i="8"/>
  <c r="BH207" i="8"/>
  <c r="BG207" i="8"/>
  <c r="BF207" i="8"/>
  <c r="T207" i="8"/>
  <c r="R207" i="8"/>
  <c r="P207" i="8"/>
  <c r="BI204" i="8"/>
  <c r="BH204" i="8"/>
  <c r="BG204" i="8"/>
  <c r="BF204" i="8"/>
  <c r="T204" i="8"/>
  <c r="R204" i="8"/>
  <c r="P204" i="8"/>
  <c r="BI201" i="8"/>
  <c r="BH201" i="8"/>
  <c r="BG201" i="8"/>
  <c r="BF201" i="8"/>
  <c r="T201" i="8"/>
  <c r="R201" i="8"/>
  <c r="P201" i="8"/>
  <c r="BI198" i="8"/>
  <c r="BH198" i="8"/>
  <c r="BG198" i="8"/>
  <c r="BF198" i="8"/>
  <c r="T198" i="8"/>
  <c r="R198" i="8"/>
  <c r="P198" i="8"/>
  <c r="BI195" i="8"/>
  <c r="BH195" i="8"/>
  <c r="BG195" i="8"/>
  <c r="BF195" i="8"/>
  <c r="T195" i="8"/>
  <c r="R195" i="8"/>
  <c r="P195" i="8"/>
  <c r="BI190" i="8"/>
  <c r="BH190" i="8"/>
  <c r="BG190" i="8"/>
  <c r="BF190" i="8"/>
  <c r="T190" i="8"/>
  <c r="R190" i="8"/>
  <c r="P190" i="8"/>
  <c r="BI185" i="8"/>
  <c r="BH185" i="8"/>
  <c r="BG185" i="8"/>
  <c r="BF185" i="8"/>
  <c r="T185" i="8"/>
  <c r="R185" i="8"/>
  <c r="P185" i="8"/>
  <c r="BI180" i="8"/>
  <c r="BH180" i="8"/>
  <c r="BG180" i="8"/>
  <c r="BF180" i="8"/>
  <c r="T180" i="8"/>
  <c r="R180" i="8"/>
  <c r="P180" i="8"/>
  <c r="BI177" i="8"/>
  <c r="BH177" i="8"/>
  <c r="BG177" i="8"/>
  <c r="BF177" i="8"/>
  <c r="T177" i="8"/>
  <c r="R177" i="8"/>
  <c r="P177" i="8"/>
  <c r="BI172" i="8"/>
  <c r="BH172" i="8"/>
  <c r="BG172" i="8"/>
  <c r="BF172" i="8"/>
  <c r="T172" i="8"/>
  <c r="R172" i="8"/>
  <c r="P172" i="8"/>
  <c r="BI169" i="8"/>
  <c r="BH169" i="8"/>
  <c r="BG169" i="8"/>
  <c r="BF169" i="8"/>
  <c r="T169" i="8"/>
  <c r="R169" i="8"/>
  <c r="P169" i="8"/>
  <c r="BI166" i="8"/>
  <c r="BH166" i="8"/>
  <c r="BG166" i="8"/>
  <c r="BF166" i="8"/>
  <c r="T166" i="8"/>
  <c r="R166" i="8"/>
  <c r="P166" i="8"/>
  <c r="BI163" i="8"/>
  <c r="BH163" i="8"/>
  <c r="BG163" i="8"/>
  <c r="BF163" i="8"/>
  <c r="T163" i="8"/>
  <c r="R163" i="8"/>
  <c r="P163" i="8"/>
  <c r="BI160" i="8"/>
  <c r="BH160" i="8"/>
  <c r="BG160" i="8"/>
  <c r="BF160" i="8"/>
  <c r="T160" i="8"/>
  <c r="R160" i="8"/>
  <c r="P160" i="8"/>
  <c r="BI157" i="8"/>
  <c r="BH157" i="8"/>
  <c r="BG157" i="8"/>
  <c r="BF157" i="8"/>
  <c r="T157" i="8"/>
  <c r="R157" i="8"/>
  <c r="P157" i="8"/>
  <c r="BI154" i="8"/>
  <c r="BH154" i="8"/>
  <c r="BG154" i="8"/>
  <c r="BF154" i="8"/>
  <c r="T154" i="8"/>
  <c r="R154" i="8"/>
  <c r="P154" i="8"/>
  <c r="BI151" i="8"/>
  <c r="BH151" i="8"/>
  <c r="BG151" i="8"/>
  <c r="BF151" i="8"/>
  <c r="T151" i="8"/>
  <c r="R151" i="8"/>
  <c r="P151" i="8"/>
  <c r="BI148" i="8"/>
  <c r="BH148" i="8"/>
  <c r="BG148" i="8"/>
  <c r="BF148" i="8"/>
  <c r="T148" i="8"/>
  <c r="R148" i="8"/>
  <c r="P148" i="8"/>
  <c r="BI145" i="8"/>
  <c r="BH145" i="8"/>
  <c r="BG145" i="8"/>
  <c r="BF145" i="8"/>
  <c r="T145" i="8"/>
  <c r="R145" i="8"/>
  <c r="P145" i="8"/>
  <c r="BI141" i="8"/>
  <c r="BH141" i="8"/>
  <c r="BG141" i="8"/>
  <c r="BF141" i="8"/>
  <c r="T141" i="8"/>
  <c r="R141" i="8"/>
  <c r="P141" i="8"/>
  <c r="BI138" i="8"/>
  <c r="BH138" i="8"/>
  <c r="BG138" i="8"/>
  <c r="BF138" i="8"/>
  <c r="T138" i="8"/>
  <c r="R138" i="8"/>
  <c r="P138" i="8"/>
  <c r="J132" i="8"/>
  <c r="J131" i="8"/>
  <c r="F131" i="8"/>
  <c r="F129" i="8"/>
  <c r="E127" i="8"/>
  <c r="J93" i="8"/>
  <c r="J92" i="8"/>
  <c r="F92" i="8"/>
  <c r="F90" i="8"/>
  <c r="E88" i="8"/>
  <c r="J20" i="8"/>
  <c r="E20" i="8"/>
  <c r="F93" i="8"/>
  <c r="J19" i="8"/>
  <c r="J14" i="8"/>
  <c r="J129" i="8" s="1"/>
  <c r="E7" i="8"/>
  <c r="E84" i="8" s="1"/>
  <c r="J39" i="7"/>
  <c r="J38" i="7"/>
  <c r="AY101" i="1"/>
  <c r="J37" i="7"/>
  <c r="AX101" i="1" s="1"/>
  <c r="BI374" i="7"/>
  <c r="BH374" i="7"/>
  <c r="BG374" i="7"/>
  <c r="BF374" i="7"/>
  <c r="T374" i="7"/>
  <c r="T373" i="7"/>
  <c r="T372" i="7" s="1"/>
  <c r="R374" i="7"/>
  <c r="R373" i="7" s="1"/>
  <c r="R372" i="7" s="1"/>
  <c r="P374" i="7"/>
  <c r="P373" i="7" s="1"/>
  <c r="P372" i="7" s="1"/>
  <c r="BI370" i="7"/>
  <c r="BH370" i="7"/>
  <c r="BG370" i="7"/>
  <c r="BF370" i="7"/>
  <c r="T370" i="7"/>
  <c r="T369" i="7" s="1"/>
  <c r="R370" i="7"/>
  <c r="R369" i="7" s="1"/>
  <c r="P370" i="7"/>
  <c r="P369" i="7" s="1"/>
  <c r="BI366" i="7"/>
  <c r="BH366" i="7"/>
  <c r="BG366" i="7"/>
  <c r="BF366" i="7"/>
  <c r="T366" i="7"/>
  <c r="T365" i="7" s="1"/>
  <c r="R366" i="7"/>
  <c r="R365" i="7" s="1"/>
  <c r="P366" i="7"/>
  <c r="P365" i="7" s="1"/>
  <c r="BI362" i="7"/>
  <c r="BH362" i="7"/>
  <c r="BG362" i="7"/>
  <c r="BF362" i="7"/>
  <c r="T362" i="7"/>
  <c r="R362" i="7"/>
  <c r="P362" i="7"/>
  <c r="BI358" i="7"/>
  <c r="BH358" i="7"/>
  <c r="BG358" i="7"/>
  <c r="BF358" i="7"/>
  <c r="T358" i="7"/>
  <c r="R358" i="7"/>
  <c r="P358" i="7"/>
  <c r="BI354" i="7"/>
  <c r="BH354" i="7"/>
  <c r="BG354" i="7"/>
  <c r="BF354" i="7"/>
  <c r="T354" i="7"/>
  <c r="R354" i="7"/>
  <c r="P354" i="7"/>
  <c r="BI350" i="7"/>
  <c r="BH350" i="7"/>
  <c r="BG350" i="7"/>
  <c r="BF350" i="7"/>
  <c r="T350" i="7"/>
  <c r="R350" i="7"/>
  <c r="P350" i="7"/>
  <c r="BI346" i="7"/>
  <c r="BH346" i="7"/>
  <c r="BG346" i="7"/>
  <c r="BF346" i="7"/>
  <c r="T346" i="7"/>
  <c r="R346" i="7"/>
  <c r="P346" i="7"/>
  <c r="BI342" i="7"/>
  <c r="BH342" i="7"/>
  <c r="BG342" i="7"/>
  <c r="BF342" i="7"/>
  <c r="T342" i="7"/>
  <c r="R342" i="7"/>
  <c r="P342" i="7"/>
  <c r="BI339" i="7"/>
  <c r="BH339" i="7"/>
  <c r="BG339" i="7"/>
  <c r="BF339" i="7"/>
  <c r="T339" i="7"/>
  <c r="R339" i="7"/>
  <c r="P339" i="7"/>
  <c r="BI336" i="7"/>
  <c r="BH336" i="7"/>
  <c r="BG336" i="7"/>
  <c r="BF336" i="7"/>
  <c r="T336" i="7"/>
  <c r="R336" i="7"/>
  <c r="P336" i="7"/>
  <c r="BI332" i="7"/>
  <c r="BH332" i="7"/>
  <c r="BG332" i="7"/>
  <c r="BF332" i="7"/>
  <c r="T332" i="7"/>
  <c r="R332" i="7"/>
  <c r="P332" i="7"/>
  <c r="BI329" i="7"/>
  <c r="BH329" i="7"/>
  <c r="BG329" i="7"/>
  <c r="BF329" i="7"/>
  <c r="T329" i="7"/>
  <c r="R329" i="7"/>
  <c r="P329" i="7"/>
  <c r="BI326" i="7"/>
  <c r="BH326" i="7"/>
  <c r="BG326" i="7"/>
  <c r="BF326" i="7"/>
  <c r="T326" i="7"/>
  <c r="R326" i="7"/>
  <c r="P326" i="7"/>
  <c r="BI323" i="7"/>
  <c r="BH323" i="7"/>
  <c r="BG323" i="7"/>
  <c r="BF323" i="7"/>
  <c r="T323" i="7"/>
  <c r="R323" i="7"/>
  <c r="P323" i="7"/>
  <c r="BI320" i="7"/>
  <c r="BH320" i="7"/>
  <c r="BG320" i="7"/>
  <c r="BF320" i="7"/>
  <c r="T320" i="7"/>
  <c r="R320" i="7"/>
  <c r="P320" i="7"/>
  <c r="BI317" i="7"/>
  <c r="BH317" i="7"/>
  <c r="BG317" i="7"/>
  <c r="BF317" i="7"/>
  <c r="T317" i="7"/>
  <c r="R317" i="7"/>
  <c r="P317" i="7"/>
  <c r="BI314" i="7"/>
  <c r="BH314" i="7"/>
  <c r="BG314" i="7"/>
  <c r="BF314" i="7"/>
  <c r="T314" i="7"/>
  <c r="R314" i="7"/>
  <c r="P314" i="7"/>
  <c r="BI311" i="7"/>
  <c r="BH311" i="7"/>
  <c r="BG311" i="7"/>
  <c r="BF311" i="7"/>
  <c r="T311" i="7"/>
  <c r="R311" i="7"/>
  <c r="P311" i="7"/>
  <c r="BI308" i="7"/>
  <c r="BH308" i="7"/>
  <c r="BG308" i="7"/>
  <c r="BF308" i="7"/>
  <c r="T308" i="7"/>
  <c r="R308" i="7"/>
  <c r="P308" i="7"/>
  <c r="BI305" i="7"/>
  <c r="BH305" i="7"/>
  <c r="BG305" i="7"/>
  <c r="BF305" i="7"/>
  <c r="T305" i="7"/>
  <c r="R305" i="7"/>
  <c r="P305" i="7"/>
  <c r="BI302" i="7"/>
  <c r="BH302" i="7"/>
  <c r="BG302" i="7"/>
  <c r="BF302" i="7"/>
  <c r="T302" i="7"/>
  <c r="R302" i="7"/>
  <c r="P302" i="7"/>
  <c r="BI299" i="7"/>
  <c r="BH299" i="7"/>
  <c r="BG299" i="7"/>
  <c r="BF299" i="7"/>
  <c r="T299" i="7"/>
  <c r="R299" i="7"/>
  <c r="P299" i="7"/>
  <c r="BI297" i="7"/>
  <c r="BH297" i="7"/>
  <c r="BG297" i="7"/>
  <c r="BF297" i="7"/>
  <c r="T297" i="7"/>
  <c r="R297" i="7"/>
  <c r="P297" i="7"/>
  <c r="BI294" i="7"/>
  <c r="BH294" i="7"/>
  <c r="BG294" i="7"/>
  <c r="BF294" i="7"/>
  <c r="T294" i="7"/>
  <c r="R294" i="7"/>
  <c r="P294" i="7"/>
  <c r="BI291" i="7"/>
  <c r="BH291" i="7"/>
  <c r="BG291" i="7"/>
  <c r="BF291" i="7"/>
  <c r="T291" i="7"/>
  <c r="R291" i="7"/>
  <c r="P291" i="7"/>
  <c r="BI288" i="7"/>
  <c r="BH288" i="7"/>
  <c r="BG288" i="7"/>
  <c r="BF288" i="7"/>
  <c r="T288" i="7"/>
  <c r="R288" i="7"/>
  <c r="P288" i="7"/>
  <c r="BI285" i="7"/>
  <c r="BH285" i="7"/>
  <c r="BG285" i="7"/>
  <c r="BF285" i="7"/>
  <c r="T285" i="7"/>
  <c r="R285" i="7"/>
  <c r="P285" i="7"/>
  <c r="BI281" i="7"/>
  <c r="BH281" i="7"/>
  <c r="BG281" i="7"/>
  <c r="BF281" i="7"/>
  <c r="T281" i="7"/>
  <c r="R281" i="7"/>
  <c r="P281" i="7"/>
  <c r="BI278" i="7"/>
  <c r="BH278" i="7"/>
  <c r="BG278" i="7"/>
  <c r="BF278" i="7"/>
  <c r="T278" i="7"/>
  <c r="R278" i="7"/>
  <c r="P278" i="7"/>
  <c r="BI276" i="7"/>
  <c r="BH276" i="7"/>
  <c r="BG276" i="7"/>
  <c r="BF276" i="7"/>
  <c r="T276" i="7"/>
  <c r="R276" i="7"/>
  <c r="P276" i="7"/>
  <c r="BI274" i="7"/>
  <c r="BH274" i="7"/>
  <c r="BG274" i="7"/>
  <c r="BF274" i="7"/>
  <c r="T274" i="7"/>
  <c r="R274" i="7"/>
  <c r="P274" i="7"/>
  <c r="BI270" i="7"/>
  <c r="BH270" i="7"/>
  <c r="BG270" i="7"/>
  <c r="BF270" i="7"/>
  <c r="T270" i="7"/>
  <c r="T269" i="7"/>
  <c r="R270" i="7"/>
  <c r="R269" i="7" s="1"/>
  <c r="P270" i="7"/>
  <c r="P269" i="7"/>
  <c r="BI266" i="7"/>
  <c r="BH266" i="7"/>
  <c r="BG266" i="7"/>
  <c r="BF266" i="7"/>
  <c r="T266" i="7"/>
  <c r="R266" i="7"/>
  <c r="P266" i="7"/>
  <c r="BI263" i="7"/>
  <c r="BH263" i="7"/>
  <c r="BG263" i="7"/>
  <c r="BF263" i="7"/>
  <c r="T263" i="7"/>
  <c r="R263" i="7"/>
  <c r="P263" i="7"/>
  <c r="BI260" i="7"/>
  <c r="BH260" i="7"/>
  <c r="BG260" i="7"/>
  <c r="BF260" i="7"/>
  <c r="T260" i="7"/>
  <c r="R260" i="7"/>
  <c r="P260" i="7"/>
  <c r="BI256" i="7"/>
  <c r="BH256" i="7"/>
  <c r="BG256" i="7"/>
  <c r="BF256" i="7"/>
  <c r="T256" i="7"/>
  <c r="T255" i="7" s="1"/>
  <c r="R256" i="7"/>
  <c r="R255" i="7" s="1"/>
  <c r="P256" i="7"/>
  <c r="P255" i="7" s="1"/>
  <c r="BI252" i="7"/>
  <c r="BH252" i="7"/>
  <c r="BG252" i="7"/>
  <c r="BF252" i="7"/>
  <c r="T252" i="7"/>
  <c r="T251" i="7" s="1"/>
  <c r="R252" i="7"/>
  <c r="R251" i="7" s="1"/>
  <c r="P252" i="7"/>
  <c r="P251" i="7"/>
  <c r="BI248" i="7"/>
  <c r="BH248" i="7"/>
  <c r="BG248" i="7"/>
  <c r="BF248" i="7"/>
  <c r="T248" i="7"/>
  <c r="T247" i="7" s="1"/>
  <c r="R248" i="7"/>
  <c r="R247" i="7"/>
  <c r="P248" i="7"/>
  <c r="P247" i="7" s="1"/>
  <c r="BI242" i="7"/>
  <c r="BH242" i="7"/>
  <c r="BG242" i="7"/>
  <c r="BF242" i="7"/>
  <c r="T242" i="7"/>
  <c r="R242" i="7"/>
  <c r="P242" i="7"/>
  <c r="BI237" i="7"/>
  <c r="BH237" i="7"/>
  <c r="BG237" i="7"/>
  <c r="BF237" i="7"/>
  <c r="T237" i="7"/>
  <c r="R237" i="7"/>
  <c r="P237" i="7"/>
  <c r="BI230" i="7"/>
  <c r="BH230" i="7"/>
  <c r="BG230" i="7"/>
  <c r="BF230" i="7"/>
  <c r="T230" i="7"/>
  <c r="R230" i="7"/>
  <c r="P230" i="7"/>
  <c r="BI227" i="7"/>
  <c r="BH227" i="7"/>
  <c r="BG227" i="7"/>
  <c r="BF227" i="7"/>
  <c r="T227" i="7"/>
  <c r="R227" i="7"/>
  <c r="P227" i="7"/>
  <c r="BI224" i="7"/>
  <c r="BH224" i="7"/>
  <c r="BG224" i="7"/>
  <c r="BF224" i="7"/>
  <c r="T224" i="7"/>
  <c r="R224" i="7"/>
  <c r="P224" i="7"/>
  <c r="BI219" i="7"/>
  <c r="BH219" i="7"/>
  <c r="BG219" i="7"/>
  <c r="BF219" i="7"/>
  <c r="T219" i="7"/>
  <c r="R219" i="7"/>
  <c r="P219" i="7"/>
  <c r="BI214" i="7"/>
  <c r="BH214" i="7"/>
  <c r="BG214" i="7"/>
  <c r="BF214" i="7"/>
  <c r="T214" i="7"/>
  <c r="R214" i="7"/>
  <c r="P214" i="7"/>
  <c r="BI209" i="7"/>
  <c r="BH209" i="7"/>
  <c r="BG209" i="7"/>
  <c r="BF209" i="7"/>
  <c r="T209" i="7"/>
  <c r="R209" i="7"/>
  <c r="P209" i="7"/>
  <c r="BI206" i="7"/>
  <c r="BH206" i="7"/>
  <c r="BG206" i="7"/>
  <c r="BF206" i="7"/>
  <c r="T206" i="7"/>
  <c r="R206" i="7"/>
  <c r="P206" i="7"/>
  <c r="BI201" i="7"/>
  <c r="BH201" i="7"/>
  <c r="BG201" i="7"/>
  <c r="BF201" i="7"/>
  <c r="T201" i="7"/>
  <c r="R201" i="7"/>
  <c r="P201" i="7"/>
  <c r="BI196" i="7"/>
  <c r="BH196" i="7"/>
  <c r="BG196" i="7"/>
  <c r="BF196" i="7"/>
  <c r="T196" i="7"/>
  <c r="R196" i="7"/>
  <c r="P196" i="7"/>
  <c r="BI191" i="7"/>
  <c r="BH191" i="7"/>
  <c r="BG191" i="7"/>
  <c r="BF191" i="7"/>
  <c r="T191" i="7"/>
  <c r="R191" i="7"/>
  <c r="P191" i="7"/>
  <c r="BI186" i="7"/>
  <c r="BH186" i="7"/>
  <c r="BG186" i="7"/>
  <c r="BF186" i="7"/>
  <c r="T186" i="7"/>
  <c r="R186" i="7"/>
  <c r="P186" i="7"/>
  <c r="BI183" i="7"/>
  <c r="BH183" i="7"/>
  <c r="BG183" i="7"/>
  <c r="BF183" i="7"/>
  <c r="T183" i="7"/>
  <c r="R183" i="7"/>
  <c r="P183" i="7"/>
  <c r="BI180" i="7"/>
  <c r="BH180" i="7"/>
  <c r="BG180" i="7"/>
  <c r="BF180" i="7"/>
  <c r="T180" i="7"/>
  <c r="R180" i="7"/>
  <c r="P180" i="7"/>
  <c r="BI175" i="7"/>
  <c r="BH175" i="7"/>
  <c r="BG175" i="7"/>
  <c r="BF175" i="7"/>
  <c r="T175" i="7"/>
  <c r="R175" i="7"/>
  <c r="P175" i="7"/>
  <c r="BI170" i="7"/>
  <c r="BH170" i="7"/>
  <c r="BG170" i="7"/>
  <c r="BF170" i="7"/>
  <c r="T170" i="7"/>
  <c r="R170" i="7"/>
  <c r="P170" i="7"/>
  <c r="BI165" i="7"/>
  <c r="BH165" i="7"/>
  <c r="BG165" i="7"/>
  <c r="BF165" i="7"/>
  <c r="T165" i="7"/>
  <c r="R165" i="7"/>
  <c r="P165" i="7"/>
  <c r="BI162" i="7"/>
  <c r="BH162" i="7"/>
  <c r="BG162" i="7"/>
  <c r="BF162" i="7"/>
  <c r="T162" i="7"/>
  <c r="R162" i="7"/>
  <c r="P162" i="7"/>
  <c r="BI157" i="7"/>
  <c r="BH157" i="7"/>
  <c r="BG157" i="7"/>
  <c r="BF157" i="7"/>
  <c r="T157" i="7"/>
  <c r="R157" i="7"/>
  <c r="P157" i="7"/>
  <c r="BI154" i="7"/>
  <c r="BH154" i="7"/>
  <c r="BG154" i="7"/>
  <c r="BF154" i="7"/>
  <c r="T154" i="7"/>
  <c r="R154" i="7"/>
  <c r="P154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R148" i="7"/>
  <c r="P148" i="7"/>
  <c r="BI145" i="7"/>
  <c r="BH145" i="7"/>
  <c r="BG145" i="7"/>
  <c r="BF145" i="7"/>
  <c r="T145" i="7"/>
  <c r="R145" i="7"/>
  <c r="P145" i="7"/>
  <c r="BI142" i="7"/>
  <c r="BH142" i="7"/>
  <c r="BG142" i="7"/>
  <c r="BF142" i="7"/>
  <c r="T142" i="7"/>
  <c r="R142" i="7"/>
  <c r="P142" i="7"/>
  <c r="BI139" i="7"/>
  <c r="BH139" i="7"/>
  <c r="BG139" i="7"/>
  <c r="BF139" i="7"/>
  <c r="T139" i="7"/>
  <c r="R139" i="7"/>
  <c r="P139" i="7"/>
  <c r="BI136" i="7"/>
  <c r="BH136" i="7"/>
  <c r="BG136" i="7"/>
  <c r="BF136" i="7"/>
  <c r="T136" i="7"/>
  <c r="R136" i="7"/>
  <c r="P136" i="7"/>
  <c r="J130" i="7"/>
  <c r="J129" i="7"/>
  <c r="F129" i="7"/>
  <c r="F127" i="7"/>
  <c r="E125" i="7"/>
  <c r="J93" i="7"/>
  <c r="J92" i="7"/>
  <c r="F92" i="7"/>
  <c r="F90" i="7"/>
  <c r="E88" i="7"/>
  <c r="J20" i="7"/>
  <c r="E20" i="7"/>
  <c r="F93" i="7" s="1"/>
  <c r="J19" i="7"/>
  <c r="J14" i="7"/>
  <c r="J127" i="7"/>
  <c r="E7" i="7"/>
  <c r="E84" i="7" s="1"/>
  <c r="J39" i="6"/>
  <c r="J38" i="6"/>
  <c r="AY100" i="1" s="1"/>
  <c r="J37" i="6"/>
  <c r="AX100" i="1" s="1"/>
  <c r="BI373" i="6"/>
  <c r="BH373" i="6"/>
  <c r="BG373" i="6"/>
  <c r="BF373" i="6"/>
  <c r="T373" i="6"/>
  <c r="T372" i="6" s="1"/>
  <c r="T371" i="6" s="1"/>
  <c r="R373" i="6"/>
  <c r="R372" i="6"/>
  <c r="R371" i="6"/>
  <c r="P373" i="6"/>
  <c r="P372" i="6" s="1"/>
  <c r="P371" i="6" s="1"/>
  <c r="BI369" i="6"/>
  <c r="BH369" i="6"/>
  <c r="BG369" i="6"/>
  <c r="BF369" i="6"/>
  <c r="T369" i="6"/>
  <c r="T368" i="6" s="1"/>
  <c r="R369" i="6"/>
  <c r="R368" i="6"/>
  <c r="P369" i="6"/>
  <c r="P368" i="6" s="1"/>
  <c r="BI365" i="6"/>
  <c r="BH365" i="6"/>
  <c r="BG365" i="6"/>
  <c r="BF365" i="6"/>
  <c r="T365" i="6"/>
  <c r="T364" i="6"/>
  <c r="R365" i="6"/>
  <c r="R364" i="6" s="1"/>
  <c r="P365" i="6"/>
  <c r="P364" i="6"/>
  <c r="BI361" i="6"/>
  <c r="BH361" i="6"/>
  <c r="BG361" i="6"/>
  <c r="BF361" i="6"/>
  <c r="T361" i="6"/>
  <c r="R361" i="6"/>
  <c r="P361" i="6"/>
  <c r="BI357" i="6"/>
  <c r="BH357" i="6"/>
  <c r="BG357" i="6"/>
  <c r="BF357" i="6"/>
  <c r="T357" i="6"/>
  <c r="R357" i="6"/>
  <c r="P357" i="6"/>
  <c r="BI353" i="6"/>
  <c r="BH353" i="6"/>
  <c r="BG353" i="6"/>
  <c r="BF353" i="6"/>
  <c r="T353" i="6"/>
  <c r="R353" i="6"/>
  <c r="P353" i="6"/>
  <c r="BI349" i="6"/>
  <c r="BH349" i="6"/>
  <c r="BG349" i="6"/>
  <c r="BF349" i="6"/>
  <c r="T349" i="6"/>
  <c r="R349" i="6"/>
  <c r="P349" i="6"/>
  <c r="BI345" i="6"/>
  <c r="BH345" i="6"/>
  <c r="BG345" i="6"/>
  <c r="BF345" i="6"/>
  <c r="T345" i="6"/>
  <c r="R345" i="6"/>
  <c r="P345" i="6"/>
  <c r="BI341" i="6"/>
  <c r="BH341" i="6"/>
  <c r="BG341" i="6"/>
  <c r="BF341" i="6"/>
  <c r="T341" i="6"/>
  <c r="R341" i="6"/>
  <c r="P341" i="6"/>
  <c r="BI338" i="6"/>
  <c r="BH338" i="6"/>
  <c r="BG338" i="6"/>
  <c r="BF338" i="6"/>
  <c r="T338" i="6"/>
  <c r="R338" i="6"/>
  <c r="P338" i="6"/>
  <c r="BI335" i="6"/>
  <c r="BH335" i="6"/>
  <c r="BG335" i="6"/>
  <c r="BF335" i="6"/>
  <c r="T335" i="6"/>
  <c r="R335" i="6"/>
  <c r="P335" i="6"/>
  <c r="BI331" i="6"/>
  <c r="BH331" i="6"/>
  <c r="BG331" i="6"/>
  <c r="BF331" i="6"/>
  <c r="T331" i="6"/>
  <c r="R331" i="6"/>
  <c r="P331" i="6"/>
  <c r="BI328" i="6"/>
  <c r="BH328" i="6"/>
  <c r="BG328" i="6"/>
  <c r="BF328" i="6"/>
  <c r="T328" i="6"/>
  <c r="R328" i="6"/>
  <c r="P328" i="6"/>
  <c r="BI325" i="6"/>
  <c r="BH325" i="6"/>
  <c r="BG325" i="6"/>
  <c r="BF325" i="6"/>
  <c r="T325" i="6"/>
  <c r="R325" i="6"/>
  <c r="P325" i="6"/>
  <c r="BI322" i="6"/>
  <c r="BH322" i="6"/>
  <c r="BG322" i="6"/>
  <c r="BF322" i="6"/>
  <c r="T322" i="6"/>
  <c r="R322" i="6"/>
  <c r="P322" i="6"/>
  <c r="BI319" i="6"/>
  <c r="BH319" i="6"/>
  <c r="BG319" i="6"/>
  <c r="BF319" i="6"/>
  <c r="T319" i="6"/>
  <c r="R319" i="6"/>
  <c r="P319" i="6"/>
  <c r="BI316" i="6"/>
  <c r="BH316" i="6"/>
  <c r="BG316" i="6"/>
  <c r="BF316" i="6"/>
  <c r="T316" i="6"/>
  <c r="R316" i="6"/>
  <c r="P316" i="6"/>
  <c r="BI313" i="6"/>
  <c r="BH313" i="6"/>
  <c r="BG313" i="6"/>
  <c r="BF313" i="6"/>
  <c r="T313" i="6"/>
  <c r="R313" i="6"/>
  <c r="P313" i="6"/>
  <c r="BI310" i="6"/>
  <c r="BH310" i="6"/>
  <c r="BG310" i="6"/>
  <c r="BF310" i="6"/>
  <c r="T310" i="6"/>
  <c r="R310" i="6"/>
  <c r="P310" i="6"/>
  <c r="BI307" i="6"/>
  <c r="BH307" i="6"/>
  <c r="BG307" i="6"/>
  <c r="BF307" i="6"/>
  <c r="T307" i="6"/>
  <c r="R307" i="6"/>
  <c r="P307" i="6"/>
  <c r="BI304" i="6"/>
  <c r="BH304" i="6"/>
  <c r="BG304" i="6"/>
  <c r="BF304" i="6"/>
  <c r="T304" i="6"/>
  <c r="R304" i="6"/>
  <c r="P304" i="6"/>
  <c r="BI301" i="6"/>
  <c r="BH301" i="6"/>
  <c r="BG301" i="6"/>
  <c r="BF301" i="6"/>
  <c r="T301" i="6"/>
  <c r="R301" i="6"/>
  <c r="P301" i="6"/>
  <c r="BI298" i="6"/>
  <c r="BH298" i="6"/>
  <c r="BG298" i="6"/>
  <c r="BF298" i="6"/>
  <c r="T298" i="6"/>
  <c r="R298" i="6"/>
  <c r="P298" i="6"/>
  <c r="BI295" i="6"/>
  <c r="BH295" i="6"/>
  <c r="BG295" i="6"/>
  <c r="BF295" i="6"/>
  <c r="T295" i="6"/>
  <c r="R295" i="6"/>
  <c r="P295" i="6"/>
  <c r="BI291" i="6"/>
  <c r="BH291" i="6"/>
  <c r="BG291" i="6"/>
  <c r="BF291" i="6"/>
  <c r="T291" i="6"/>
  <c r="R291" i="6"/>
  <c r="P291" i="6"/>
  <c r="BI288" i="6"/>
  <c r="BH288" i="6"/>
  <c r="BG288" i="6"/>
  <c r="BF288" i="6"/>
  <c r="T288" i="6"/>
  <c r="R288" i="6"/>
  <c r="P288" i="6"/>
  <c r="BI286" i="6"/>
  <c r="BH286" i="6"/>
  <c r="BG286" i="6"/>
  <c r="BF286" i="6"/>
  <c r="T286" i="6"/>
  <c r="R286" i="6"/>
  <c r="P286" i="6"/>
  <c r="BI283" i="6"/>
  <c r="BH283" i="6"/>
  <c r="BG283" i="6"/>
  <c r="BF283" i="6"/>
  <c r="T283" i="6"/>
  <c r="R283" i="6"/>
  <c r="P283" i="6"/>
  <c r="BI280" i="6"/>
  <c r="BH280" i="6"/>
  <c r="BG280" i="6"/>
  <c r="BF280" i="6"/>
  <c r="T280" i="6"/>
  <c r="R280" i="6"/>
  <c r="P280" i="6"/>
  <c r="BI277" i="6"/>
  <c r="BH277" i="6"/>
  <c r="BG277" i="6"/>
  <c r="BF277" i="6"/>
  <c r="T277" i="6"/>
  <c r="R277" i="6"/>
  <c r="P277" i="6"/>
  <c r="BI274" i="6"/>
  <c r="BH274" i="6"/>
  <c r="BG274" i="6"/>
  <c r="BF274" i="6"/>
  <c r="T274" i="6"/>
  <c r="R274" i="6"/>
  <c r="P274" i="6"/>
  <c r="BI270" i="6"/>
  <c r="BH270" i="6"/>
  <c r="BG270" i="6"/>
  <c r="BF270" i="6"/>
  <c r="T270" i="6"/>
  <c r="T269" i="6" s="1"/>
  <c r="R270" i="6"/>
  <c r="R269" i="6"/>
  <c r="P270" i="6"/>
  <c r="P269" i="6" s="1"/>
  <c r="BI266" i="6"/>
  <c r="BH266" i="6"/>
  <c r="BG266" i="6"/>
  <c r="BF266" i="6"/>
  <c r="T266" i="6"/>
  <c r="R266" i="6"/>
  <c r="P266" i="6"/>
  <c r="BI263" i="6"/>
  <c r="BH263" i="6"/>
  <c r="BG263" i="6"/>
  <c r="BF263" i="6"/>
  <c r="T263" i="6"/>
  <c r="R263" i="6"/>
  <c r="P263" i="6"/>
  <c r="BI260" i="6"/>
  <c r="BH260" i="6"/>
  <c r="BG260" i="6"/>
  <c r="BF260" i="6"/>
  <c r="T260" i="6"/>
  <c r="R260" i="6"/>
  <c r="P260" i="6"/>
  <c r="BI256" i="6"/>
  <c r="BH256" i="6"/>
  <c r="BG256" i="6"/>
  <c r="BF256" i="6"/>
  <c r="T256" i="6"/>
  <c r="T255" i="6" s="1"/>
  <c r="R256" i="6"/>
  <c r="R255" i="6" s="1"/>
  <c r="P256" i="6"/>
  <c r="P255" i="6" s="1"/>
  <c r="BI252" i="6"/>
  <c r="BH252" i="6"/>
  <c r="BG252" i="6"/>
  <c r="BF252" i="6"/>
  <c r="T252" i="6"/>
  <c r="T251" i="6" s="1"/>
  <c r="R252" i="6"/>
  <c r="R251" i="6" s="1"/>
  <c r="P252" i="6"/>
  <c r="P251" i="6"/>
  <c r="BI248" i="6"/>
  <c r="BH248" i="6"/>
  <c r="BG248" i="6"/>
  <c r="BF248" i="6"/>
  <c r="T248" i="6"/>
  <c r="T247" i="6" s="1"/>
  <c r="R248" i="6"/>
  <c r="R247" i="6"/>
  <c r="P248" i="6"/>
  <c r="P247" i="6" s="1"/>
  <c r="BI242" i="6"/>
  <c r="BH242" i="6"/>
  <c r="BG242" i="6"/>
  <c r="BF242" i="6"/>
  <c r="T242" i="6"/>
  <c r="R242" i="6"/>
  <c r="P242" i="6"/>
  <c r="BI237" i="6"/>
  <c r="BH237" i="6"/>
  <c r="BG237" i="6"/>
  <c r="BF237" i="6"/>
  <c r="T237" i="6"/>
  <c r="R237" i="6"/>
  <c r="P237" i="6"/>
  <c r="BI230" i="6"/>
  <c r="BH230" i="6"/>
  <c r="BG230" i="6"/>
  <c r="BF230" i="6"/>
  <c r="T230" i="6"/>
  <c r="R230" i="6"/>
  <c r="P230" i="6"/>
  <c r="BI227" i="6"/>
  <c r="BH227" i="6"/>
  <c r="BG227" i="6"/>
  <c r="BF227" i="6"/>
  <c r="T227" i="6"/>
  <c r="R227" i="6"/>
  <c r="P227" i="6"/>
  <c r="BI224" i="6"/>
  <c r="BH224" i="6"/>
  <c r="BG224" i="6"/>
  <c r="BF224" i="6"/>
  <c r="T224" i="6"/>
  <c r="R224" i="6"/>
  <c r="P224" i="6"/>
  <c r="BI219" i="6"/>
  <c r="BH219" i="6"/>
  <c r="BG219" i="6"/>
  <c r="BF219" i="6"/>
  <c r="T219" i="6"/>
  <c r="R219" i="6"/>
  <c r="P219" i="6"/>
  <c r="BI214" i="6"/>
  <c r="BH214" i="6"/>
  <c r="BG214" i="6"/>
  <c r="BF214" i="6"/>
  <c r="T214" i="6"/>
  <c r="R214" i="6"/>
  <c r="P214" i="6"/>
  <c r="BI209" i="6"/>
  <c r="BH209" i="6"/>
  <c r="BG209" i="6"/>
  <c r="BF209" i="6"/>
  <c r="T209" i="6"/>
  <c r="R209" i="6"/>
  <c r="P209" i="6"/>
  <c r="BI206" i="6"/>
  <c r="BH206" i="6"/>
  <c r="BG206" i="6"/>
  <c r="BF206" i="6"/>
  <c r="T206" i="6"/>
  <c r="R206" i="6"/>
  <c r="P206" i="6"/>
  <c r="BI201" i="6"/>
  <c r="BH201" i="6"/>
  <c r="BG201" i="6"/>
  <c r="BF201" i="6"/>
  <c r="T201" i="6"/>
  <c r="R201" i="6"/>
  <c r="P201" i="6"/>
  <c r="BI196" i="6"/>
  <c r="BH196" i="6"/>
  <c r="BG196" i="6"/>
  <c r="BF196" i="6"/>
  <c r="T196" i="6"/>
  <c r="R196" i="6"/>
  <c r="P196" i="6"/>
  <c r="BI191" i="6"/>
  <c r="BH191" i="6"/>
  <c r="BG191" i="6"/>
  <c r="BF191" i="6"/>
  <c r="T191" i="6"/>
  <c r="R191" i="6"/>
  <c r="P191" i="6"/>
  <c r="BI186" i="6"/>
  <c r="BH186" i="6"/>
  <c r="BG186" i="6"/>
  <c r="BF186" i="6"/>
  <c r="T186" i="6"/>
  <c r="R186" i="6"/>
  <c r="P186" i="6"/>
  <c r="BI183" i="6"/>
  <c r="BH183" i="6"/>
  <c r="BG183" i="6"/>
  <c r="BF183" i="6"/>
  <c r="T183" i="6"/>
  <c r="R183" i="6"/>
  <c r="P183" i="6"/>
  <c r="BI180" i="6"/>
  <c r="BH180" i="6"/>
  <c r="BG180" i="6"/>
  <c r="BF180" i="6"/>
  <c r="T180" i="6"/>
  <c r="R180" i="6"/>
  <c r="P180" i="6"/>
  <c r="BI175" i="6"/>
  <c r="BH175" i="6"/>
  <c r="BG175" i="6"/>
  <c r="BF175" i="6"/>
  <c r="T175" i="6"/>
  <c r="R175" i="6"/>
  <c r="P175" i="6"/>
  <c r="BI170" i="6"/>
  <c r="BH170" i="6"/>
  <c r="BG170" i="6"/>
  <c r="BF170" i="6"/>
  <c r="T170" i="6"/>
  <c r="R170" i="6"/>
  <c r="P170" i="6"/>
  <c r="BI165" i="6"/>
  <c r="BH165" i="6"/>
  <c r="BG165" i="6"/>
  <c r="BF165" i="6"/>
  <c r="T165" i="6"/>
  <c r="R165" i="6"/>
  <c r="P165" i="6"/>
  <c r="BI162" i="6"/>
  <c r="BH162" i="6"/>
  <c r="BG162" i="6"/>
  <c r="BF162" i="6"/>
  <c r="T162" i="6"/>
  <c r="R162" i="6"/>
  <c r="P162" i="6"/>
  <c r="BI157" i="6"/>
  <c r="BH157" i="6"/>
  <c r="BG157" i="6"/>
  <c r="BF157" i="6"/>
  <c r="T157" i="6"/>
  <c r="R157" i="6"/>
  <c r="P157" i="6"/>
  <c r="BI154" i="6"/>
  <c r="BH154" i="6"/>
  <c r="BG154" i="6"/>
  <c r="BF154" i="6"/>
  <c r="T154" i="6"/>
  <c r="R154" i="6"/>
  <c r="P154" i="6"/>
  <c r="BI151" i="6"/>
  <c r="BH151" i="6"/>
  <c r="BG151" i="6"/>
  <c r="BF151" i="6"/>
  <c r="T151" i="6"/>
  <c r="R151" i="6"/>
  <c r="P151" i="6"/>
  <c r="BI148" i="6"/>
  <c r="BH148" i="6"/>
  <c r="BG148" i="6"/>
  <c r="BF148" i="6"/>
  <c r="T148" i="6"/>
  <c r="R148" i="6"/>
  <c r="P148" i="6"/>
  <c r="BI145" i="6"/>
  <c r="BH145" i="6"/>
  <c r="BG145" i="6"/>
  <c r="BF145" i="6"/>
  <c r="T145" i="6"/>
  <c r="R145" i="6"/>
  <c r="P145" i="6"/>
  <c r="BI142" i="6"/>
  <c r="BH142" i="6"/>
  <c r="BG142" i="6"/>
  <c r="BF142" i="6"/>
  <c r="T142" i="6"/>
  <c r="R142" i="6"/>
  <c r="P142" i="6"/>
  <c r="BI139" i="6"/>
  <c r="BH139" i="6"/>
  <c r="BG139" i="6"/>
  <c r="BF139" i="6"/>
  <c r="T139" i="6"/>
  <c r="R139" i="6"/>
  <c r="P139" i="6"/>
  <c r="BI136" i="6"/>
  <c r="BH136" i="6"/>
  <c r="BG136" i="6"/>
  <c r="BF136" i="6"/>
  <c r="T136" i="6"/>
  <c r="R136" i="6"/>
  <c r="P136" i="6"/>
  <c r="J130" i="6"/>
  <c r="J129" i="6"/>
  <c r="F129" i="6"/>
  <c r="F127" i="6"/>
  <c r="E125" i="6"/>
  <c r="J93" i="6"/>
  <c r="J92" i="6"/>
  <c r="F92" i="6"/>
  <c r="F90" i="6"/>
  <c r="E88" i="6"/>
  <c r="J20" i="6"/>
  <c r="E20" i="6"/>
  <c r="F130" i="6" s="1"/>
  <c r="J19" i="6"/>
  <c r="J14" i="6"/>
  <c r="J127" i="6" s="1"/>
  <c r="E7" i="6"/>
  <c r="E84" i="6"/>
  <c r="J39" i="5"/>
  <c r="J38" i="5"/>
  <c r="AY99" i="1"/>
  <c r="J37" i="5"/>
  <c r="AX99" i="1" s="1"/>
  <c r="BI444" i="5"/>
  <c r="BH444" i="5"/>
  <c r="BG444" i="5"/>
  <c r="BF444" i="5"/>
  <c r="T444" i="5"/>
  <c r="T443" i="5"/>
  <c r="T442" i="5"/>
  <c r="R444" i="5"/>
  <c r="R443" i="5" s="1"/>
  <c r="R442" i="5" s="1"/>
  <c r="P444" i="5"/>
  <c r="P443" i="5" s="1"/>
  <c r="P442" i="5" s="1"/>
  <c r="BI439" i="5"/>
  <c r="BH439" i="5"/>
  <c r="BG439" i="5"/>
  <c r="BF439" i="5"/>
  <c r="T439" i="5"/>
  <c r="T438" i="5"/>
  <c r="T437" i="5" s="1"/>
  <c r="R439" i="5"/>
  <c r="R438" i="5"/>
  <c r="R437" i="5"/>
  <c r="P439" i="5"/>
  <c r="P438" i="5" s="1"/>
  <c r="P437" i="5" s="1"/>
  <c r="BI435" i="5"/>
  <c r="BH435" i="5"/>
  <c r="BG435" i="5"/>
  <c r="BF435" i="5"/>
  <c r="T435" i="5"/>
  <c r="T434" i="5" s="1"/>
  <c r="R435" i="5"/>
  <c r="R434" i="5" s="1"/>
  <c r="P435" i="5"/>
  <c r="P434" i="5" s="1"/>
  <c r="BI431" i="5"/>
  <c r="BH431" i="5"/>
  <c r="BG431" i="5"/>
  <c r="BF431" i="5"/>
  <c r="T431" i="5"/>
  <c r="R431" i="5"/>
  <c r="P431" i="5"/>
  <c r="BI428" i="5"/>
  <c r="BH428" i="5"/>
  <c r="BG428" i="5"/>
  <c r="BF428" i="5"/>
  <c r="T428" i="5"/>
  <c r="R428" i="5"/>
  <c r="P428" i="5"/>
  <c r="BI424" i="5"/>
  <c r="BH424" i="5"/>
  <c r="BG424" i="5"/>
  <c r="BF424" i="5"/>
  <c r="T424" i="5"/>
  <c r="R424" i="5"/>
  <c r="P424" i="5"/>
  <c r="BI419" i="5"/>
  <c r="BH419" i="5"/>
  <c r="BG419" i="5"/>
  <c r="BF419" i="5"/>
  <c r="T419" i="5"/>
  <c r="R419" i="5"/>
  <c r="P419" i="5"/>
  <c r="BI414" i="5"/>
  <c r="BH414" i="5"/>
  <c r="BG414" i="5"/>
  <c r="BF414" i="5"/>
  <c r="T414" i="5"/>
  <c r="R414" i="5"/>
  <c r="P414" i="5"/>
  <c r="BI410" i="5"/>
  <c r="BH410" i="5"/>
  <c r="BG410" i="5"/>
  <c r="BF410" i="5"/>
  <c r="T410" i="5"/>
  <c r="R410" i="5"/>
  <c r="P410" i="5"/>
  <c r="BI405" i="5"/>
  <c r="BH405" i="5"/>
  <c r="BG405" i="5"/>
  <c r="BF405" i="5"/>
  <c r="T405" i="5"/>
  <c r="R405" i="5"/>
  <c r="P405" i="5"/>
  <c r="BI402" i="5"/>
  <c r="BH402" i="5"/>
  <c r="BG402" i="5"/>
  <c r="BF402" i="5"/>
  <c r="T402" i="5"/>
  <c r="R402" i="5"/>
  <c r="P402" i="5"/>
  <c r="BI398" i="5"/>
  <c r="BH398" i="5"/>
  <c r="BG398" i="5"/>
  <c r="BF398" i="5"/>
  <c r="T398" i="5"/>
  <c r="R398" i="5"/>
  <c r="P398" i="5"/>
  <c r="BI395" i="5"/>
  <c r="BH395" i="5"/>
  <c r="BG395" i="5"/>
  <c r="BF395" i="5"/>
  <c r="T395" i="5"/>
  <c r="R395" i="5"/>
  <c r="P395" i="5"/>
  <c r="BI392" i="5"/>
  <c r="BH392" i="5"/>
  <c r="BG392" i="5"/>
  <c r="BF392" i="5"/>
  <c r="T392" i="5"/>
  <c r="R392" i="5"/>
  <c r="P392" i="5"/>
  <c r="BI389" i="5"/>
  <c r="BH389" i="5"/>
  <c r="BG389" i="5"/>
  <c r="BF389" i="5"/>
  <c r="T389" i="5"/>
  <c r="R389" i="5"/>
  <c r="P389" i="5"/>
  <c r="BI385" i="5"/>
  <c r="BH385" i="5"/>
  <c r="BG385" i="5"/>
  <c r="BF385" i="5"/>
  <c r="T385" i="5"/>
  <c r="R385" i="5"/>
  <c r="P385" i="5"/>
  <c r="BI382" i="5"/>
  <c r="BH382" i="5"/>
  <c r="BG382" i="5"/>
  <c r="BF382" i="5"/>
  <c r="T382" i="5"/>
  <c r="R382" i="5"/>
  <c r="P382" i="5"/>
  <c r="BI379" i="5"/>
  <c r="BH379" i="5"/>
  <c r="BG379" i="5"/>
  <c r="BF379" i="5"/>
  <c r="T379" i="5"/>
  <c r="R379" i="5"/>
  <c r="P379" i="5"/>
  <c r="BI376" i="5"/>
  <c r="BH376" i="5"/>
  <c r="BG376" i="5"/>
  <c r="BF376" i="5"/>
  <c r="T376" i="5"/>
  <c r="R376" i="5"/>
  <c r="P376" i="5"/>
  <c r="BI373" i="5"/>
  <c r="BH373" i="5"/>
  <c r="BG373" i="5"/>
  <c r="BF373" i="5"/>
  <c r="T373" i="5"/>
  <c r="R373" i="5"/>
  <c r="P373" i="5"/>
  <c r="BI370" i="5"/>
  <c r="BH370" i="5"/>
  <c r="BG370" i="5"/>
  <c r="BF370" i="5"/>
  <c r="T370" i="5"/>
  <c r="R370" i="5"/>
  <c r="P370" i="5"/>
  <c r="BI367" i="5"/>
  <c r="BH367" i="5"/>
  <c r="BG367" i="5"/>
  <c r="BF367" i="5"/>
  <c r="T367" i="5"/>
  <c r="R367" i="5"/>
  <c r="P367" i="5"/>
  <c r="BI364" i="5"/>
  <c r="BH364" i="5"/>
  <c r="BG364" i="5"/>
  <c r="BF364" i="5"/>
  <c r="T364" i="5"/>
  <c r="R364" i="5"/>
  <c r="P364" i="5"/>
  <c r="BI362" i="5"/>
  <c r="BH362" i="5"/>
  <c r="BG362" i="5"/>
  <c r="BF362" i="5"/>
  <c r="T362" i="5"/>
  <c r="R362" i="5"/>
  <c r="P362" i="5"/>
  <c r="BI359" i="5"/>
  <c r="BH359" i="5"/>
  <c r="BG359" i="5"/>
  <c r="BF359" i="5"/>
  <c r="T359" i="5"/>
  <c r="R359" i="5"/>
  <c r="P359" i="5"/>
  <c r="BI356" i="5"/>
  <c r="BH356" i="5"/>
  <c r="BG356" i="5"/>
  <c r="BF356" i="5"/>
  <c r="T356" i="5"/>
  <c r="R356" i="5"/>
  <c r="P356" i="5"/>
  <c r="BI353" i="5"/>
  <c r="BH353" i="5"/>
  <c r="BG353" i="5"/>
  <c r="BF353" i="5"/>
  <c r="T353" i="5"/>
  <c r="R353" i="5"/>
  <c r="P353" i="5"/>
  <c r="BI350" i="5"/>
  <c r="BH350" i="5"/>
  <c r="BG350" i="5"/>
  <c r="BF350" i="5"/>
  <c r="T350" i="5"/>
  <c r="R350" i="5"/>
  <c r="P350" i="5"/>
  <c r="BI346" i="5"/>
  <c r="BH346" i="5"/>
  <c r="BG346" i="5"/>
  <c r="BF346" i="5"/>
  <c r="T346" i="5"/>
  <c r="R346" i="5"/>
  <c r="P346" i="5"/>
  <c r="BI343" i="5"/>
  <c r="BH343" i="5"/>
  <c r="BG343" i="5"/>
  <c r="BF343" i="5"/>
  <c r="T343" i="5"/>
  <c r="R343" i="5"/>
  <c r="P343" i="5"/>
  <c r="BI341" i="5"/>
  <c r="BH341" i="5"/>
  <c r="BG341" i="5"/>
  <c r="BF341" i="5"/>
  <c r="T341" i="5"/>
  <c r="R341" i="5"/>
  <c r="P341" i="5"/>
  <c r="BI338" i="5"/>
  <c r="BH338" i="5"/>
  <c r="BG338" i="5"/>
  <c r="BF338" i="5"/>
  <c r="T338" i="5"/>
  <c r="R338" i="5"/>
  <c r="P338" i="5"/>
  <c r="BI335" i="5"/>
  <c r="BH335" i="5"/>
  <c r="BG335" i="5"/>
  <c r="BF335" i="5"/>
  <c r="T335" i="5"/>
  <c r="R335" i="5"/>
  <c r="P335" i="5"/>
  <c r="BI332" i="5"/>
  <c r="BH332" i="5"/>
  <c r="BG332" i="5"/>
  <c r="BF332" i="5"/>
  <c r="T332" i="5"/>
  <c r="R332" i="5"/>
  <c r="P332" i="5"/>
  <c r="BI329" i="5"/>
  <c r="BH329" i="5"/>
  <c r="BG329" i="5"/>
  <c r="BF329" i="5"/>
  <c r="T329" i="5"/>
  <c r="R329" i="5"/>
  <c r="P329" i="5"/>
  <c r="BI325" i="5"/>
  <c r="BH325" i="5"/>
  <c r="BG325" i="5"/>
  <c r="BF325" i="5"/>
  <c r="T325" i="5"/>
  <c r="R325" i="5"/>
  <c r="P325" i="5"/>
  <c r="BI322" i="5"/>
  <c r="BH322" i="5"/>
  <c r="BG322" i="5"/>
  <c r="BF322" i="5"/>
  <c r="T322" i="5"/>
  <c r="R322" i="5"/>
  <c r="P322" i="5"/>
  <c r="BI320" i="5"/>
  <c r="BH320" i="5"/>
  <c r="BG320" i="5"/>
  <c r="BF320" i="5"/>
  <c r="T320" i="5"/>
  <c r="R320" i="5"/>
  <c r="P320" i="5"/>
  <c r="BI317" i="5"/>
  <c r="BH317" i="5"/>
  <c r="BG317" i="5"/>
  <c r="BF317" i="5"/>
  <c r="T317" i="5"/>
  <c r="R317" i="5"/>
  <c r="P317" i="5"/>
  <c r="BI314" i="5"/>
  <c r="BH314" i="5"/>
  <c r="BG314" i="5"/>
  <c r="BF314" i="5"/>
  <c r="T314" i="5"/>
  <c r="R314" i="5"/>
  <c r="P314" i="5"/>
  <c r="BI311" i="5"/>
  <c r="BH311" i="5"/>
  <c r="BG311" i="5"/>
  <c r="BF311" i="5"/>
  <c r="T311" i="5"/>
  <c r="R311" i="5"/>
  <c r="P311" i="5"/>
  <c r="BI308" i="5"/>
  <c r="BH308" i="5"/>
  <c r="BG308" i="5"/>
  <c r="BF308" i="5"/>
  <c r="T308" i="5"/>
  <c r="R308" i="5"/>
  <c r="P308" i="5"/>
  <c r="BI305" i="5"/>
  <c r="BH305" i="5"/>
  <c r="BG305" i="5"/>
  <c r="BF305" i="5"/>
  <c r="T305" i="5"/>
  <c r="R305" i="5"/>
  <c r="P305" i="5"/>
  <c r="BI301" i="5"/>
  <c r="BH301" i="5"/>
  <c r="BG301" i="5"/>
  <c r="BF301" i="5"/>
  <c r="T301" i="5"/>
  <c r="T300" i="5"/>
  <c r="R301" i="5"/>
  <c r="R300" i="5" s="1"/>
  <c r="P301" i="5"/>
  <c r="P300" i="5" s="1"/>
  <c r="BI297" i="5"/>
  <c r="BH297" i="5"/>
  <c r="BG297" i="5"/>
  <c r="BF297" i="5"/>
  <c r="T297" i="5"/>
  <c r="R297" i="5"/>
  <c r="P297" i="5"/>
  <c r="BI294" i="5"/>
  <c r="BH294" i="5"/>
  <c r="BG294" i="5"/>
  <c r="BF294" i="5"/>
  <c r="T294" i="5"/>
  <c r="R294" i="5"/>
  <c r="P294" i="5"/>
  <c r="BI291" i="5"/>
  <c r="BH291" i="5"/>
  <c r="BG291" i="5"/>
  <c r="BF291" i="5"/>
  <c r="T291" i="5"/>
  <c r="R291" i="5"/>
  <c r="P291" i="5"/>
  <c r="BI288" i="5"/>
  <c r="BH288" i="5"/>
  <c r="BG288" i="5"/>
  <c r="BF288" i="5"/>
  <c r="T288" i="5"/>
  <c r="R288" i="5"/>
  <c r="P288" i="5"/>
  <c r="BI284" i="5"/>
  <c r="BH284" i="5"/>
  <c r="BG284" i="5"/>
  <c r="BF284" i="5"/>
  <c r="T284" i="5"/>
  <c r="R284" i="5"/>
  <c r="P284" i="5"/>
  <c r="BI281" i="5"/>
  <c r="BH281" i="5"/>
  <c r="BG281" i="5"/>
  <c r="BF281" i="5"/>
  <c r="T281" i="5"/>
  <c r="R281" i="5"/>
  <c r="P281" i="5"/>
  <c r="BI278" i="5"/>
  <c r="BH278" i="5"/>
  <c r="BG278" i="5"/>
  <c r="BF278" i="5"/>
  <c r="T278" i="5"/>
  <c r="R278" i="5"/>
  <c r="P278" i="5"/>
  <c r="BI275" i="5"/>
  <c r="BH275" i="5"/>
  <c r="BG275" i="5"/>
  <c r="BF275" i="5"/>
  <c r="T275" i="5"/>
  <c r="R275" i="5"/>
  <c r="P275" i="5"/>
  <c r="BI272" i="5"/>
  <c r="BH272" i="5"/>
  <c r="BG272" i="5"/>
  <c r="BF272" i="5"/>
  <c r="T272" i="5"/>
  <c r="R272" i="5"/>
  <c r="P272" i="5"/>
  <c r="BI269" i="5"/>
  <c r="BH269" i="5"/>
  <c r="BG269" i="5"/>
  <c r="BF269" i="5"/>
  <c r="T269" i="5"/>
  <c r="R269" i="5"/>
  <c r="P269" i="5"/>
  <c r="BI265" i="5"/>
  <c r="BH265" i="5"/>
  <c r="BG265" i="5"/>
  <c r="BF265" i="5"/>
  <c r="T265" i="5"/>
  <c r="T264" i="5"/>
  <c r="R265" i="5"/>
  <c r="R264" i="5"/>
  <c r="P265" i="5"/>
  <c r="P264" i="5"/>
  <c r="BI261" i="5"/>
  <c r="BH261" i="5"/>
  <c r="BG261" i="5"/>
  <c r="BF261" i="5"/>
  <c r="T261" i="5"/>
  <c r="T260" i="5"/>
  <c r="R261" i="5"/>
  <c r="R260" i="5"/>
  <c r="P261" i="5"/>
  <c r="P260" i="5" s="1"/>
  <c r="BI257" i="5"/>
  <c r="BH257" i="5"/>
  <c r="BG257" i="5"/>
  <c r="BF257" i="5"/>
  <c r="T257" i="5"/>
  <c r="T256" i="5"/>
  <c r="R257" i="5"/>
  <c r="R256" i="5" s="1"/>
  <c r="P257" i="5"/>
  <c r="P256" i="5"/>
  <c r="BI251" i="5"/>
  <c r="BH251" i="5"/>
  <c r="BG251" i="5"/>
  <c r="BF251" i="5"/>
  <c r="T251" i="5"/>
  <c r="R251" i="5"/>
  <c r="P251" i="5"/>
  <c r="BI246" i="5"/>
  <c r="BH246" i="5"/>
  <c r="BG246" i="5"/>
  <c r="BF246" i="5"/>
  <c r="T246" i="5"/>
  <c r="R246" i="5"/>
  <c r="P246" i="5"/>
  <c r="BI239" i="5"/>
  <c r="BH239" i="5"/>
  <c r="BG239" i="5"/>
  <c r="BF239" i="5"/>
  <c r="T239" i="5"/>
  <c r="R239" i="5"/>
  <c r="P239" i="5"/>
  <c r="BI236" i="5"/>
  <c r="BH236" i="5"/>
  <c r="BG236" i="5"/>
  <c r="BF236" i="5"/>
  <c r="T236" i="5"/>
  <c r="R236" i="5"/>
  <c r="P236" i="5"/>
  <c r="BI233" i="5"/>
  <c r="BH233" i="5"/>
  <c r="BG233" i="5"/>
  <c r="BF233" i="5"/>
  <c r="T233" i="5"/>
  <c r="R233" i="5"/>
  <c r="P233" i="5"/>
  <c r="BI228" i="5"/>
  <c r="BH228" i="5"/>
  <c r="BG228" i="5"/>
  <c r="BF228" i="5"/>
  <c r="T228" i="5"/>
  <c r="R228" i="5"/>
  <c r="P228" i="5"/>
  <c r="BI223" i="5"/>
  <c r="BH223" i="5"/>
  <c r="BG223" i="5"/>
  <c r="BF223" i="5"/>
  <c r="T223" i="5"/>
  <c r="R223" i="5"/>
  <c r="P223" i="5"/>
  <c r="BI218" i="5"/>
  <c r="BH218" i="5"/>
  <c r="BG218" i="5"/>
  <c r="BF218" i="5"/>
  <c r="T218" i="5"/>
  <c r="R218" i="5"/>
  <c r="P218" i="5"/>
  <c r="BI215" i="5"/>
  <c r="BH215" i="5"/>
  <c r="BG215" i="5"/>
  <c r="BF215" i="5"/>
  <c r="T215" i="5"/>
  <c r="R215" i="5"/>
  <c r="P215" i="5"/>
  <c r="BI210" i="5"/>
  <c r="BH210" i="5"/>
  <c r="BG210" i="5"/>
  <c r="BF210" i="5"/>
  <c r="T210" i="5"/>
  <c r="R210" i="5"/>
  <c r="P210" i="5"/>
  <c r="BI205" i="5"/>
  <c r="BH205" i="5"/>
  <c r="BG205" i="5"/>
  <c r="BF205" i="5"/>
  <c r="T205" i="5"/>
  <c r="R205" i="5"/>
  <c r="P205" i="5"/>
  <c r="BI200" i="5"/>
  <c r="BH200" i="5"/>
  <c r="BG200" i="5"/>
  <c r="BF200" i="5"/>
  <c r="T200" i="5"/>
  <c r="R200" i="5"/>
  <c r="P200" i="5"/>
  <c r="BI195" i="5"/>
  <c r="BH195" i="5"/>
  <c r="BG195" i="5"/>
  <c r="BF195" i="5"/>
  <c r="T195" i="5"/>
  <c r="R195" i="5"/>
  <c r="P195" i="5"/>
  <c r="BI192" i="5"/>
  <c r="BH192" i="5"/>
  <c r="BG192" i="5"/>
  <c r="BF192" i="5"/>
  <c r="T192" i="5"/>
  <c r="R192" i="5"/>
  <c r="P192" i="5"/>
  <c r="BI189" i="5"/>
  <c r="BH189" i="5"/>
  <c r="BG189" i="5"/>
  <c r="BF189" i="5"/>
  <c r="T189" i="5"/>
  <c r="R189" i="5"/>
  <c r="P189" i="5"/>
  <c r="BI184" i="5"/>
  <c r="BH184" i="5"/>
  <c r="BG184" i="5"/>
  <c r="BF184" i="5"/>
  <c r="T184" i="5"/>
  <c r="R184" i="5"/>
  <c r="P184" i="5"/>
  <c r="BI179" i="5"/>
  <c r="BH179" i="5"/>
  <c r="BG179" i="5"/>
  <c r="BF179" i="5"/>
  <c r="T179" i="5"/>
  <c r="R179" i="5"/>
  <c r="P179" i="5"/>
  <c r="BI174" i="5"/>
  <c r="BH174" i="5"/>
  <c r="BG174" i="5"/>
  <c r="BF174" i="5"/>
  <c r="T174" i="5"/>
  <c r="R174" i="5"/>
  <c r="P174" i="5"/>
  <c r="BI171" i="5"/>
  <c r="BH171" i="5"/>
  <c r="BG171" i="5"/>
  <c r="BF171" i="5"/>
  <c r="T171" i="5"/>
  <c r="R171" i="5"/>
  <c r="P171" i="5"/>
  <c r="BI166" i="5"/>
  <c r="BH166" i="5"/>
  <c r="BG166" i="5"/>
  <c r="BF166" i="5"/>
  <c r="T166" i="5"/>
  <c r="R166" i="5"/>
  <c r="P166" i="5"/>
  <c r="BI163" i="5"/>
  <c r="BH163" i="5"/>
  <c r="BG163" i="5"/>
  <c r="BF163" i="5"/>
  <c r="T163" i="5"/>
  <c r="R163" i="5"/>
  <c r="P163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1" i="5"/>
  <c r="BH141" i="5"/>
  <c r="BG141" i="5"/>
  <c r="BF141" i="5"/>
  <c r="T141" i="5"/>
  <c r="R141" i="5"/>
  <c r="P141" i="5"/>
  <c r="BI138" i="5"/>
  <c r="BH138" i="5"/>
  <c r="BG138" i="5"/>
  <c r="BF138" i="5"/>
  <c r="T138" i="5"/>
  <c r="R138" i="5"/>
  <c r="P138" i="5"/>
  <c r="J132" i="5"/>
  <c r="J131" i="5"/>
  <c r="F131" i="5"/>
  <c r="F129" i="5"/>
  <c r="E127" i="5"/>
  <c r="J93" i="5"/>
  <c r="J92" i="5"/>
  <c r="F92" i="5"/>
  <c r="F90" i="5"/>
  <c r="E88" i="5"/>
  <c r="J20" i="5"/>
  <c r="E20" i="5"/>
  <c r="F132" i="5" s="1"/>
  <c r="J19" i="5"/>
  <c r="J14" i="5"/>
  <c r="J129" i="5" s="1"/>
  <c r="E7" i="5"/>
  <c r="E84" i="5"/>
  <c r="J39" i="4"/>
  <c r="J38" i="4"/>
  <c r="AY98" i="1"/>
  <c r="J37" i="4"/>
  <c r="AX98" i="1" s="1"/>
  <c r="BI477" i="4"/>
  <c r="BH477" i="4"/>
  <c r="BG477" i="4"/>
  <c r="BF477" i="4"/>
  <c r="T477" i="4"/>
  <c r="T476" i="4"/>
  <c r="T475" i="4"/>
  <c r="R477" i="4"/>
  <c r="R476" i="4" s="1"/>
  <c r="R475" i="4" s="1"/>
  <c r="P477" i="4"/>
  <c r="P476" i="4" s="1"/>
  <c r="P475" i="4" s="1"/>
  <c r="BI472" i="4"/>
  <c r="BH472" i="4"/>
  <c r="BG472" i="4"/>
  <c r="BF472" i="4"/>
  <c r="T472" i="4"/>
  <c r="T471" i="4"/>
  <c r="T470" i="4" s="1"/>
  <c r="R472" i="4"/>
  <c r="R471" i="4"/>
  <c r="R470" i="4" s="1"/>
  <c r="P472" i="4"/>
  <c r="P471" i="4" s="1"/>
  <c r="P470" i="4" s="1"/>
  <c r="BI467" i="4"/>
  <c r="BH467" i="4"/>
  <c r="BG467" i="4"/>
  <c r="BF467" i="4"/>
  <c r="T467" i="4"/>
  <c r="T466" i="4"/>
  <c r="R467" i="4"/>
  <c r="R466" i="4" s="1"/>
  <c r="P467" i="4"/>
  <c r="P466" i="4" s="1"/>
  <c r="BI463" i="4"/>
  <c r="BH463" i="4"/>
  <c r="BG463" i="4"/>
  <c r="BF463" i="4"/>
  <c r="T463" i="4"/>
  <c r="R463" i="4"/>
  <c r="P463" i="4"/>
  <c r="BI460" i="4"/>
  <c r="BH460" i="4"/>
  <c r="BG460" i="4"/>
  <c r="BF460" i="4"/>
  <c r="T460" i="4"/>
  <c r="R460" i="4"/>
  <c r="P460" i="4"/>
  <c r="BI456" i="4"/>
  <c r="BH456" i="4"/>
  <c r="BG456" i="4"/>
  <c r="BF456" i="4"/>
  <c r="T456" i="4"/>
  <c r="R456" i="4"/>
  <c r="P456" i="4"/>
  <c r="BI451" i="4"/>
  <c r="BH451" i="4"/>
  <c r="BG451" i="4"/>
  <c r="BF451" i="4"/>
  <c r="T451" i="4"/>
  <c r="R451" i="4"/>
  <c r="P451" i="4"/>
  <c r="BI446" i="4"/>
  <c r="BH446" i="4"/>
  <c r="BG446" i="4"/>
  <c r="BF446" i="4"/>
  <c r="T446" i="4"/>
  <c r="R446" i="4"/>
  <c r="P446" i="4"/>
  <c r="BI442" i="4"/>
  <c r="BH442" i="4"/>
  <c r="BG442" i="4"/>
  <c r="BF442" i="4"/>
  <c r="T442" i="4"/>
  <c r="R442" i="4"/>
  <c r="P442" i="4"/>
  <c r="BI437" i="4"/>
  <c r="BH437" i="4"/>
  <c r="BG437" i="4"/>
  <c r="BF437" i="4"/>
  <c r="T437" i="4"/>
  <c r="R437" i="4"/>
  <c r="P437" i="4"/>
  <c r="BI434" i="4"/>
  <c r="BH434" i="4"/>
  <c r="BG434" i="4"/>
  <c r="BF434" i="4"/>
  <c r="T434" i="4"/>
  <c r="R434" i="4"/>
  <c r="P434" i="4"/>
  <c r="BI430" i="4"/>
  <c r="BH430" i="4"/>
  <c r="BG430" i="4"/>
  <c r="BF430" i="4"/>
  <c r="T430" i="4"/>
  <c r="R430" i="4"/>
  <c r="P430" i="4"/>
  <c r="BI427" i="4"/>
  <c r="BH427" i="4"/>
  <c r="BG427" i="4"/>
  <c r="BF427" i="4"/>
  <c r="T427" i="4"/>
  <c r="R427" i="4"/>
  <c r="P427" i="4"/>
  <c r="BI424" i="4"/>
  <c r="BH424" i="4"/>
  <c r="BG424" i="4"/>
  <c r="BF424" i="4"/>
  <c r="T424" i="4"/>
  <c r="R424" i="4"/>
  <c r="P424" i="4"/>
  <c r="BI421" i="4"/>
  <c r="BH421" i="4"/>
  <c r="BG421" i="4"/>
  <c r="BF421" i="4"/>
  <c r="T421" i="4"/>
  <c r="R421" i="4"/>
  <c r="P421" i="4"/>
  <c r="BI417" i="4"/>
  <c r="BH417" i="4"/>
  <c r="BG417" i="4"/>
  <c r="BF417" i="4"/>
  <c r="T417" i="4"/>
  <c r="R417" i="4"/>
  <c r="P417" i="4"/>
  <c r="BI414" i="4"/>
  <c r="BH414" i="4"/>
  <c r="BG414" i="4"/>
  <c r="BF414" i="4"/>
  <c r="T414" i="4"/>
  <c r="R414" i="4"/>
  <c r="P414" i="4"/>
  <c r="BI411" i="4"/>
  <c r="BH411" i="4"/>
  <c r="BG411" i="4"/>
  <c r="BF411" i="4"/>
  <c r="T411" i="4"/>
  <c r="R411" i="4"/>
  <c r="P411" i="4"/>
  <c r="BI408" i="4"/>
  <c r="BH408" i="4"/>
  <c r="BG408" i="4"/>
  <c r="BF408" i="4"/>
  <c r="T408" i="4"/>
  <c r="R408" i="4"/>
  <c r="P408" i="4"/>
  <c r="BI405" i="4"/>
  <c r="BH405" i="4"/>
  <c r="BG405" i="4"/>
  <c r="BF405" i="4"/>
  <c r="T405" i="4"/>
  <c r="R405" i="4"/>
  <c r="P405" i="4"/>
  <c r="BI402" i="4"/>
  <c r="BH402" i="4"/>
  <c r="BG402" i="4"/>
  <c r="BF402" i="4"/>
  <c r="T402" i="4"/>
  <c r="R402" i="4"/>
  <c r="P402" i="4"/>
  <c r="BI399" i="4"/>
  <c r="BH399" i="4"/>
  <c r="BG399" i="4"/>
  <c r="BF399" i="4"/>
  <c r="T399" i="4"/>
  <c r="R399" i="4"/>
  <c r="P399" i="4"/>
  <c r="BI396" i="4"/>
  <c r="BH396" i="4"/>
  <c r="BG396" i="4"/>
  <c r="BF396" i="4"/>
  <c r="T396" i="4"/>
  <c r="R396" i="4"/>
  <c r="P396" i="4"/>
  <c r="BI393" i="4"/>
  <c r="BH393" i="4"/>
  <c r="BG393" i="4"/>
  <c r="BF393" i="4"/>
  <c r="T393" i="4"/>
  <c r="R393" i="4"/>
  <c r="P393" i="4"/>
  <c r="BI390" i="4"/>
  <c r="BH390" i="4"/>
  <c r="BG390" i="4"/>
  <c r="BF390" i="4"/>
  <c r="T390" i="4"/>
  <c r="R390" i="4"/>
  <c r="P390" i="4"/>
  <c r="BI387" i="4"/>
  <c r="BH387" i="4"/>
  <c r="BG387" i="4"/>
  <c r="BF387" i="4"/>
  <c r="T387" i="4"/>
  <c r="R387" i="4"/>
  <c r="P387" i="4"/>
  <c r="BI384" i="4"/>
  <c r="BH384" i="4"/>
  <c r="BG384" i="4"/>
  <c r="BF384" i="4"/>
  <c r="T384" i="4"/>
  <c r="R384" i="4"/>
  <c r="P384" i="4"/>
  <c r="BI381" i="4"/>
  <c r="BH381" i="4"/>
  <c r="BG381" i="4"/>
  <c r="BF381" i="4"/>
  <c r="T381" i="4"/>
  <c r="R381" i="4"/>
  <c r="P381" i="4"/>
  <c r="BI378" i="4"/>
  <c r="BH378" i="4"/>
  <c r="BG378" i="4"/>
  <c r="BF378" i="4"/>
  <c r="T378" i="4"/>
  <c r="R378" i="4"/>
  <c r="P378" i="4"/>
  <c r="BI375" i="4"/>
  <c r="BH375" i="4"/>
  <c r="BG375" i="4"/>
  <c r="BF375" i="4"/>
  <c r="T375" i="4"/>
  <c r="R375" i="4"/>
  <c r="P375" i="4"/>
  <c r="BI372" i="4"/>
  <c r="BH372" i="4"/>
  <c r="BG372" i="4"/>
  <c r="BF372" i="4"/>
  <c r="T372" i="4"/>
  <c r="R372" i="4"/>
  <c r="P372" i="4"/>
  <c r="BI370" i="4"/>
  <c r="BH370" i="4"/>
  <c r="BG370" i="4"/>
  <c r="BF370" i="4"/>
  <c r="T370" i="4"/>
  <c r="R370" i="4"/>
  <c r="P370" i="4"/>
  <c r="BI368" i="4"/>
  <c r="BH368" i="4"/>
  <c r="BG368" i="4"/>
  <c r="BF368" i="4"/>
  <c r="T368" i="4"/>
  <c r="R368" i="4"/>
  <c r="P368" i="4"/>
  <c r="BI366" i="4"/>
  <c r="BH366" i="4"/>
  <c r="BG366" i="4"/>
  <c r="BF366" i="4"/>
  <c r="T366" i="4"/>
  <c r="R366" i="4"/>
  <c r="P366" i="4"/>
  <c r="BI363" i="4"/>
  <c r="BH363" i="4"/>
  <c r="BG363" i="4"/>
  <c r="BF363" i="4"/>
  <c r="T363" i="4"/>
  <c r="R363" i="4"/>
  <c r="P363" i="4"/>
  <c r="BI359" i="4"/>
  <c r="BH359" i="4"/>
  <c r="BG359" i="4"/>
  <c r="BF359" i="4"/>
  <c r="T359" i="4"/>
  <c r="R359" i="4"/>
  <c r="P359" i="4"/>
  <c r="BI356" i="4"/>
  <c r="BH356" i="4"/>
  <c r="BG356" i="4"/>
  <c r="BF356" i="4"/>
  <c r="T356" i="4"/>
  <c r="R356" i="4"/>
  <c r="P356" i="4"/>
  <c r="BI354" i="4"/>
  <c r="BH354" i="4"/>
  <c r="BG354" i="4"/>
  <c r="BF354" i="4"/>
  <c r="T354" i="4"/>
  <c r="R354" i="4"/>
  <c r="P354" i="4"/>
  <c r="BI351" i="4"/>
  <c r="BH351" i="4"/>
  <c r="BG351" i="4"/>
  <c r="BF351" i="4"/>
  <c r="T351" i="4"/>
  <c r="R351" i="4"/>
  <c r="P351" i="4"/>
  <c r="BI348" i="4"/>
  <c r="BH348" i="4"/>
  <c r="BG348" i="4"/>
  <c r="BF348" i="4"/>
  <c r="T348" i="4"/>
  <c r="R348" i="4"/>
  <c r="P348" i="4"/>
  <c r="BI345" i="4"/>
  <c r="BH345" i="4"/>
  <c r="BG345" i="4"/>
  <c r="BF345" i="4"/>
  <c r="T345" i="4"/>
  <c r="R345" i="4"/>
  <c r="P345" i="4"/>
  <c r="BI342" i="4"/>
  <c r="BH342" i="4"/>
  <c r="BG342" i="4"/>
  <c r="BF342" i="4"/>
  <c r="T342" i="4"/>
  <c r="R342" i="4"/>
  <c r="P342" i="4"/>
  <c r="BI339" i="4"/>
  <c r="BH339" i="4"/>
  <c r="BG339" i="4"/>
  <c r="BF339" i="4"/>
  <c r="T339" i="4"/>
  <c r="R339" i="4"/>
  <c r="P339" i="4"/>
  <c r="BI335" i="4"/>
  <c r="BH335" i="4"/>
  <c r="BG335" i="4"/>
  <c r="BF335" i="4"/>
  <c r="T335" i="4"/>
  <c r="R335" i="4"/>
  <c r="P335" i="4"/>
  <c r="BI332" i="4"/>
  <c r="BH332" i="4"/>
  <c r="BG332" i="4"/>
  <c r="BF332" i="4"/>
  <c r="T332" i="4"/>
  <c r="R332" i="4"/>
  <c r="P332" i="4"/>
  <c r="BI328" i="4"/>
  <c r="BH328" i="4"/>
  <c r="BG328" i="4"/>
  <c r="BF328" i="4"/>
  <c r="T328" i="4"/>
  <c r="T327" i="4" s="1"/>
  <c r="R328" i="4"/>
  <c r="R327" i="4"/>
  <c r="P328" i="4"/>
  <c r="P327" i="4" s="1"/>
  <c r="BI324" i="4"/>
  <c r="BH324" i="4"/>
  <c r="BG324" i="4"/>
  <c r="BF324" i="4"/>
  <c r="T324" i="4"/>
  <c r="R324" i="4"/>
  <c r="P324" i="4"/>
  <c r="BI321" i="4"/>
  <c r="BH321" i="4"/>
  <c r="BG321" i="4"/>
  <c r="BF321" i="4"/>
  <c r="T321" i="4"/>
  <c r="R321" i="4"/>
  <c r="P321" i="4"/>
  <c r="BI318" i="4"/>
  <c r="BH318" i="4"/>
  <c r="BG318" i="4"/>
  <c r="BF318" i="4"/>
  <c r="T318" i="4"/>
  <c r="R318" i="4"/>
  <c r="P318" i="4"/>
  <c r="BI314" i="4"/>
  <c r="BH314" i="4"/>
  <c r="BG314" i="4"/>
  <c r="BF314" i="4"/>
  <c r="T314" i="4"/>
  <c r="R314" i="4"/>
  <c r="P314" i="4"/>
  <c r="BI309" i="4"/>
  <c r="BH309" i="4"/>
  <c r="BG309" i="4"/>
  <c r="BF309" i="4"/>
  <c r="T309" i="4"/>
  <c r="R309" i="4"/>
  <c r="P309" i="4"/>
  <c r="BI306" i="4"/>
  <c r="BH306" i="4"/>
  <c r="BG306" i="4"/>
  <c r="BF306" i="4"/>
  <c r="T306" i="4"/>
  <c r="R306" i="4"/>
  <c r="P306" i="4"/>
  <c r="BI303" i="4"/>
  <c r="BH303" i="4"/>
  <c r="BG303" i="4"/>
  <c r="BF303" i="4"/>
  <c r="T303" i="4"/>
  <c r="R303" i="4"/>
  <c r="P303" i="4"/>
  <c r="BI300" i="4"/>
  <c r="BH300" i="4"/>
  <c r="BG300" i="4"/>
  <c r="BF300" i="4"/>
  <c r="T300" i="4"/>
  <c r="R300" i="4"/>
  <c r="P300" i="4"/>
  <c r="BI297" i="4"/>
  <c r="BH297" i="4"/>
  <c r="BG297" i="4"/>
  <c r="BF297" i="4"/>
  <c r="T297" i="4"/>
  <c r="R297" i="4"/>
  <c r="P297" i="4"/>
  <c r="BI294" i="4"/>
  <c r="BH294" i="4"/>
  <c r="BG294" i="4"/>
  <c r="BF294" i="4"/>
  <c r="T294" i="4"/>
  <c r="R294" i="4"/>
  <c r="P294" i="4"/>
  <c r="BI290" i="4"/>
  <c r="BH290" i="4"/>
  <c r="BG290" i="4"/>
  <c r="BF290" i="4"/>
  <c r="T290" i="4"/>
  <c r="T289" i="4" s="1"/>
  <c r="R290" i="4"/>
  <c r="R289" i="4" s="1"/>
  <c r="P290" i="4"/>
  <c r="P289" i="4" s="1"/>
  <c r="BI286" i="4"/>
  <c r="BH286" i="4"/>
  <c r="BG286" i="4"/>
  <c r="BF286" i="4"/>
  <c r="T286" i="4"/>
  <c r="T285" i="4" s="1"/>
  <c r="R286" i="4"/>
  <c r="R285" i="4" s="1"/>
  <c r="P286" i="4"/>
  <c r="P285" i="4"/>
  <c r="BI282" i="4"/>
  <c r="BH282" i="4"/>
  <c r="BG282" i="4"/>
  <c r="BF282" i="4"/>
  <c r="T282" i="4"/>
  <c r="T281" i="4" s="1"/>
  <c r="R282" i="4"/>
  <c r="R281" i="4"/>
  <c r="P282" i="4"/>
  <c r="P281" i="4" s="1"/>
  <c r="BI277" i="4"/>
  <c r="BH277" i="4"/>
  <c r="BG277" i="4"/>
  <c r="BF277" i="4"/>
  <c r="T277" i="4"/>
  <c r="R277" i="4"/>
  <c r="P277" i="4"/>
  <c r="BI274" i="4"/>
  <c r="BH274" i="4"/>
  <c r="BG274" i="4"/>
  <c r="BF274" i="4"/>
  <c r="T274" i="4"/>
  <c r="R274" i="4"/>
  <c r="P274" i="4"/>
  <c r="BI269" i="4"/>
  <c r="BH269" i="4"/>
  <c r="BG269" i="4"/>
  <c r="BF269" i="4"/>
  <c r="T269" i="4"/>
  <c r="R269" i="4"/>
  <c r="P269" i="4"/>
  <c r="BI262" i="4"/>
  <c r="BH262" i="4"/>
  <c r="BG262" i="4"/>
  <c r="BF262" i="4"/>
  <c r="T262" i="4"/>
  <c r="R262" i="4"/>
  <c r="P262" i="4"/>
  <c r="BI259" i="4"/>
  <c r="BH259" i="4"/>
  <c r="BG259" i="4"/>
  <c r="BF259" i="4"/>
  <c r="T259" i="4"/>
  <c r="R259" i="4"/>
  <c r="P259" i="4"/>
  <c r="BI256" i="4"/>
  <c r="BH256" i="4"/>
  <c r="BG256" i="4"/>
  <c r="BF256" i="4"/>
  <c r="T256" i="4"/>
  <c r="R256" i="4"/>
  <c r="P256" i="4"/>
  <c r="BI251" i="4"/>
  <c r="BH251" i="4"/>
  <c r="BG251" i="4"/>
  <c r="BF251" i="4"/>
  <c r="T251" i="4"/>
  <c r="R251" i="4"/>
  <c r="P251" i="4"/>
  <c r="BI246" i="4"/>
  <c r="BH246" i="4"/>
  <c r="BG246" i="4"/>
  <c r="BF246" i="4"/>
  <c r="T246" i="4"/>
  <c r="R246" i="4"/>
  <c r="P246" i="4"/>
  <c r="BI241" i="4"/>
  <c r="BH241" i="4"/>
  <c r="BG241" i="4"/>
  <c r="BF241" i="4"/>
  <c r="T241" i="4"/>
  <c r="R241" i="4"/>
  <c r="P241" i="4"/>
  <c r="BI238" i="4"/>
  <c r="BH238" i="4"/>
  <c r="BG238" i="4"/>
  <c r="BF238" i="4"/>
  <c r="T238" i="4"/>
  <c r="R238" i="4"/>
  <c r="P238" i="4"/>
  <c r="BI233" i="4"/>
  <c r="BH233" i="4"/>
  <c r="BG233" i="4"/>
  <c r="BF233" i="4"/>
  <c r="T233" i="4"/>
  <c r="R233" i="4"/>
  <c r="P233" i="4"/>
  <c r="BI228" i="4"/>
  <c r="BH228" i="4"/>
  <c r="BG228" i="4"/>
  <c r="BF228" i="4"/>
  <c r="T228" i="4"/>
  <c r="R228" i="4"/>
  <c r="P228" i="4"/>
  <c r="BI223" i="4"/>
  <c r="BH223" i="4"/>
  <c r="BG223" i="4"/>
  <c r="BF223" i="4"/>
  <c r="T223" i="4"/>
  <c r="R223" i="4"/>
  <c r="P223" i="4"/>
  <c r="BI218" i="4"/>
  <c r="BH218" i="4"/>
  <c r="BG218" i="4"/>
  <c r="BF218" i="4"/>
  <c r="T218" i="4"/>
  <c r="R218" i="4"/>
  <c r="P218" i="4"/>
  <c r="BI215" i="4"/>
  <c r="BH215" i="4"/>
  <c r="BG215" i="4"/>
  <c r="BF215" i="4"/>
  <c r="T215" i="4"/>
  <c r="R215" i="4"/>
  <c r="P215" i="4"/>
  <c r="BI212" i="4"/>
  <c r="BH212" i="4"/>
  <c r="BG212" i="4"/>
  <c r="BF212" i="4"/>
  <c r="T212" i="4"/>
  <c r="R212" i="4"/>
  <c r="P212" i="4"/>
  <c r="BI209" i="4"/>
  <c r="BH209" i="4"/>
  <c r="BG209" i="4"/>
  <c r="BF209" i="4"/>
  <c r="T209" i="4"/>
  <c r="R209" i="4"/>
  <c r="P209" i="4"/>
  <c r="BI206" i="4"/>
  <c r="BH206" i="4"/>
  <c r="BG206" i="4"/>
  <c r="BF206" i="4"/>
  <c r="T206" i="4"/>
  <c r="R206" i="4"/>
  <c r="P206" i="4"/>
  <c r="BI201" i="4"/>
  <c r="BH201" i="4"/>
  <c r="BG201" i="4"/>
  <c r="BF201" i="4"/>
  <c r="T201" i="4"/>
  <c r="R201" i="4"/>
  <c r="P201" i="4"/>
  <c r="BI196" i="4"/>
  <c r="BH196" i="4"/>
  <c r="BG196" i="4"/>
  <c r="BF196" i="4"/>
  <c r="T196" i="4"/>
  <c r="R196" i="4"/>
  <c r="P196" i="4"/>
  <c r="BI193" i="4"/>
  <c r="BH193" i="4"/>
  <c r="BG193" i="4"/>
  <c r="BF193" i="4"/>
  <c r="T193" i="4"/>
  <c r="R193" i="4"/>
  <c r="P193" i="4"/>
  <c r="BI188" i="4"/>
  <c r="BH188" i="4"/>
  <c r="BG188" i="4"/>
  <c r="BF188" i="4"/>
  <c r="T188" i="4"/>
  <c r="R188" i="4"/>
  <c r="P188" i="4"/>
  <c r="BI185" i="4"/>
  <c r="BH185" i="4"/>
  <c r="BG185" i="4"/>
  <c r="BF185" i="4"/>
  <c r="T185" i="4"/>
  <c r="R185" i="4"/>
  <c r="P185" i="4"/>
  <c r="BI180" i="4"/>
  <c r="BH180" i="4"/>
  <c r="BG180" i="4"/>
  <c r="BF180" i="4"/>
  <c r="T180" i="4"/>
  <c r="R180" i="4"/>
  <c r="P180" i="4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71" i="4"/>
  <c r="BH171" i="4"/>
  <c r="BG171" i="4"/>
  <c r="BF171" i="4"/>
  <c r="T171" i="4"/>
  <c r="R171" i="4"/>
  <c r="P171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J132" i="4"/>
  <c r="J131" i="4"/>
  <c r="F131" i="4"/>
  <c r="F129" i="4"/>
  <c r="E127" i="4"/>
  <c r="J93" i="4"/>
  <c r="J92" i="4"/>
  <c r="F92" i="4"/>
  <c r="F90" i="4"/>
  <c r="E88" i="4"/>
  <c r="J20" i="4"/>
  <c r="E20" i="4"/>
  <c r="F93" i="4"/>
  <c r="J19" i="4"/>
  <c r="J14" i="4"/>
  <c r="J90" i="4"/>
  <c r="E7" i="4"/>
  <c r="E123" i="4" s="1"/>
  <c r="J39" i="3"/>
  <c r="J38" i="3"/>
  <c r="AY97" i="1"/>
  <c r="J37" i="3"/>
  <c r="AX97" i="1"/>
  <c r="BI532" i="3"/>
  <c r="BH532" i="3"/>
  <c r="BG532" i="3"/>
  <c r="BF532" i="3"/>
  <c r="T532" i="3"/>
  <c r="T531" i="3"/>
  <c r="T530" i="3" s="1"/>
  <c r="R532" i="3"/>
  <c r="R531" i="3"/>
  <c r="R530" i="3" s="1"/>
  <c r="P532" i="3"/>
  <c r="P531" i="3" s="1"/>
  <c r="P530" i="3" s="1"/>
  <c r="BI527" i="3"/>
  <c r="BH527" i="3"/>
  <c r="BG527" i="3"/>
  <c r="BF527" i="3"/>
  <c r="T527" i="3"/>
  <c r="T526" i="3" s="1"/>
  <c r="T525" i="3" s="1"/>
  <c r="R527" i="3"/>
  <c r="R526" i="3"/>
  <c r="R525" i="3" s="1"/>
  <c r="P527" i="3"/>
  <c r="P526" i="3"/>
  <c r="P525" i="3" s="1"/>
  <c r="BI522" i="3"/>
  <c r="BH522" i="3"/>
  <c r="BG522" i="3"/>
  <c r="BF522" i="3"/>
  <c r="T522" i="3"/>
  <c r="T521" i="3"/>
  <c r="R522" i="3"/>
  <c r="R521" i="3" s="1"/>
  <c r="P522" i="3"/>
  <c r="P521" i="3" s="1"/>
  <c r="BI518" i="3"/>
  <c r="BH518" i="3"/>
  <c r="BG518" i="3"/>
  <c r="BF518" i="3"/>
  <c r="T518" i="3"/>
  <c r="R518" i="3"/>
  <c r="P518" i="3"/>
  <c r="BI515" i="3"/>
  <c r="BH515" i="3"/>
  <c r="BG515" i="3"/>
  <c r="BF515" i="3"/>
  <c r="T515" i="3"/>
  <c r="R515" i="3"/>
  <c r="P515" i="3"/>
  <c r="BI511" i="3"/>
  <c r="BH511" i="3"/>
  <c r="BG511" i="3"/>
  <c r="BF511" i="3"/>
  <c r="T511" i="3"/>
  <c r="R511" i="3"/>
  <c r="P511" i="3"/>
  <c r="BI505" i="3"/>
  <c r="BH505" i="3"/>
  <c r="BG505" i="3"/>
  <c r="BF505" i="3"/>
  <c r="T505" i="3"/>
  <c r="R505" i="3"/>
  <c r="P505" i="3"/>
  <c r="BI500" i="3"/>
  <c r="BH500" i="3"/>
  <c r="BG500" i="3"/>
  <c r="BF500" i="3"/>
  <c r="T500" i="3"/>
  <c r="R500" i="3"/>
  <c r="P500" i="3"/>
  <c r="BI496" i="3"/>
  <c r="BH496" i="3"/>
  <c r="BG496" i="3"/>
  <c r="BF496" i="3"/>
  <c r="T496" i="3"/>
  <c r="R496" i="3"/>
  <c r="P496" i="3"/>
  <c r="BI491" i="3"/>
  <c r="BH491" i="3"/>
  <c r="BG491" i="3"/>
  <c r="BF491" i="3"/>
  <c r="T491" i="3"/>
  <c r="R491" i="3"/>
  <c r="P491" i="3"/>
  <c r="BI488" i="3"/>
  <c r="BH488" i="3"/>
  <c r="BG488" i="3"/>
  <c r="BF488" i="3"/>
  <c r="T488" i="3"/>
  <c r="R488" i="3"/>
  <c r="P488" i="3"/>
  <c r="BI484" i="3"/>
  <c r="BH484" i="3"/>
  <c r="BG484" i="3"/>
  <c r="BF484" i="3"/>
  <c r="T484" i="3"/>
  <c r="R484" i="3"/>
  <c r="P484" i="3"/>
  <c r="BI481" i="3"/>
  <c r="BH481" i="3"/>
  <c r="BG481" i="3"/>
  <c r="BF481" i="3"/>
  <c r="T481" i="3"/>
  <c r="R481" i="3"/>
  <c r="P481" i="3"/>
  <c r="BI478" i="3"/>
  <c r="BH478" i="3"/>
  <c r="BG478" i="3"/>
  <c r="BF478" i="3"/>
  <c r="T478" i="3"/>
  <c r="R478" i="3"/>
  <c r="P478" i="3"/>
  <c r="BI475" i="3"/>
  <c r="BH475" i="3"/>
  <c r="BG475" i="3"/>
  <c r="BF475" i="3"/>
  <c r="T475" i="3"/>
  <c r="R475" i="3"/>
  <c r="P475" i="3"/>
  <c r="BI472" i="3"/>
  <c r="BH472" i="3"/>
  <c r="BG472" i="3"/>
  <c r="BF472" i="3"/>
  <c r="T472" i="3"/>
  <c r="R472" i="3"/>
  <c r="P472" i="3"/>
  <c r="BI468" i="3"/>
  <c r="BH468" i="3"/>
  <c r="BG468" i="3"/>
  <c r="BF468" i="3"/>
  <c r="T468" i="3"/>
  <c r="R468" i="3"/>
  <c r="P468" i="3"/>
  <c r="BI465" i="3"/>
  <c r="BH465" i="3"/>
  <c r="BG465" i="3"/>
  <c r="BF465" i="3"/>
  <c r="T465" i="3"/>
  <c r="R465" i="3"/>
  <c r="P465" i="3"/>
  <c r="BI462" i="3"/>
  <c r="BH462" i="3"/>
  <c r="BG462" i="3"/>
  <c r="BF462" i="3"/>
  <c r="T462" i="3"/>
  <c r="R462" i="3"/>
  <c r="P462" i="3"/>
  <c r="BI459" i="3"/>
  <c r="BH459" i="3"/>
  <c r="BG459" i="3"/>
  <c r="BF459" i="3"/>
  <c r="T459" i="3"/>
  <c r="R459" i="3"/>
  <c r="P459" i="3"/>
  <c r="BI456" i="3"/>
  <c r="BH456" i="3"/>
  <c r="BG456" i="3"/>
  <c r="BF456" i="3"/>
  <c r="T456" i="3"/>
  <c r="R456" i="3"/>
  <c r="P456" i="3"/>
  <c r="BI453" i="3"/>
  <c r="BH453" i="3"/>
  <c r="BG453" i="3"/>
  <c r="BF453" i="3"/>
  <c r="T453" i="3"/>
  <c r="R453" i="3"/>
  <c r="P453" i="3"/>
  <c r="BI450" i="3"/>
  <c r="BH450" i="3"/>
  <c r="BG450" i="3"/>
  <c r="BF450" i="3"/>
  <c r="T450" i="3"/>
  <c r="R450" i="3"/>
  <c r="P450" i="3"/>
  <c r="BI447" i="3"/>
  <c r="BH447" i="3"/>
  <c r="BG447" i="3"/>
  <c r="BF447" i="3"/>
  <c r="T447" i="3"/>
  <c r="R447" i="3"/>
  <c r="P447" i="3"/>
  <c r="BI444" i="3"/>
  <c r="BH444" i="3"/>
  <c r="BG444" i="3"/>
  <c r="BF444" i="3"/>
  <c r="T444" i="3"/>
  <c r="R444" i="3"/>
  <c r="P444" i="3"/>
  <c r="BI441" i="3"/>
  <c r="BH441" i="3"/>
  <c r="BG441" i="3"/>
  <c r="BF441" i="3"/>
  <c r="T441" i="3"/>
  <c r="R441" i="3"/>
  <c r="P441" i="3"/>
  <c r="BI439" i="3"/>
  <c r="BH439" i="3"/>
  <c r="BG439" i="3"/>
  <c r="BF439" i="3"/>
  <c r="T439" i="3"/>
  <c r="R439" i="3"/>
  <c r="P439" i="3"/>
  <c r="BI437" i="3"/>
  <c r="BH437" i="3"/>
  <c r="BG437" i="3"/>
  <c r="BF437" i="3"/>
  <c r="T437" i="3"/>
  <c r="R437" i="3"/>
  <c r="P437" i="3"/>
  <c r="BI435" i="3"/>
  <c r="BH435" i="3"/>
  <c r="BG435" i="3"/>
  <c r="BF435" i="3"/>
  <c r="T435" i="3"/>
  <c r="R435" i="3"/>
  <c r="P435" i="3"/>
  <c r="BI432" i="3"/>
  <c r="BH432" i="3"/>
  <c r="BG432" i="3"/>
  <c r="BF432" i="3"/>
  <c r="T432" i="3"/>
  <c r="R432" i="3"/>
  <c r="P432" i="3"/>
  <c r="BI429" i="3"/>
  <c r="BH429" i="3"/>
  <c r="BG429" i="3"/>
  <c r="BF429" i="3"/>
  <c r="T429" i="3"/>
  <c r="R429" i="3"/>
  <c r="P429" i="3"/>
  <c r="BI426" i="3"/>
  <c r="BH426" i="3"/>
  <c r="BG426" i="3"/>
  <c r="BF426" i="3"/>
  <c r="T426" i="3"/>
  <c r="R426" i="3"/>
  <c r="P426" i="3"/>
  <c r="BI424" i="3"/>
  <c r="BH424" i="3"/>
  <c r="BG424" i="3"/>
  <c r="BF424" i="3"/>
  <c r="T424" i="3"/>
  <c r="R424" i="3"/>
  <c r="P424" i="3"/>
  <c r="BI422" i="3"/>
  <c r="BH422" i="3"/>
  <c r="BG422" i="3"/>
  <c r="BF422" i="3"/>
  <c r="T422" i="3"/>
  <c r="R422" i="3"/>
  <c r="P422" i="3"/>
  <c r="BI419" i="3"/>
  <c r="BH419" i="3"/>
  <c r="BG419" i="3"/>
  <c r="BF419" i="3"/>
  <c r="T419" i="3"/>
  <c r="R419" i="3"/>
  <c r="P419" i="3"/>
  <c r="BI416" i="3"/>
  <c r="BH416" i="3"/>
  <c r="BG416" i="3"/>
  <c r="BF416" i="3"/>
  <c r="T416" i="3"/>
  <c r="R416" i="3"/>
  <c r="P416" i="3"/>
  <c r="BI413" i="3"/>
  <c r="BH413" i="3"/>
  <c r="BG413" i="3"/>
  <c r="BF413" i="3"/>
  <c r="T413" i="3"/>
  <c r="R413" i="3"/>
  <c r="P413" i="3"/>
  <c r="BI410" i="3"/>
  <c r="BH410" i="3"/>
  <c r="BG410" i="3"/>
  <c r="BF410" i="3"/>
  <c r="T410" i="3"/>
  <c r="R410" i="3"/>
  <c r="P410" i="3"/>
  <c r="BI407" i="3"/>
  <c r="BH407" i="3"/>
  <c r="BG407" i="3"/>
  <c r="BF407" i="3"/>
  <c r="T407" i="3"/>
  <c r="R407" i="3"/>
  <c r="P407" i="3"/>
  <c r="BI404" i="3"/>
  <c r="BH404" i="3"/>
  <c r="BG404" i="3"/>
  <c r="BF404" i="3"/>
  <c r="T404" i="3"/>
  <c r="R404" i="3"/>
  <c r="P404" i="3"/>
  <c r="BI401" i="3"/>
  <c r="BH401" i="3"/>
  <c r="BG401" i="3"/>
  <c r="BF401" i="3"/>
  <c r="T401" i="3"/>
  <c r="R401" i="3"/>
  <c r="P401" i="3"/>
  <c r="BI399" i="3"/>
  <c r="BH399" i="3"/>
  <c r="BG399" i="3"/>
  <c r="BF399" i="3"/>
  <c r="T399" i="3"/>
  <c r="R399" i="3"/>
  <c r="P399" i="3"/>
  <c r="BI395" i="3"/>
  <c r="BH395" i="3"/>
  <c r="BG395" i="3"/>
  <c r="BF395" i="3"/>
  <c r="T395" i="3"/>
  <c r="R395" i="3"/>
  <c r="P395" i="3"/>
  <c r="BI392" i="3"/>
  <c r="BH392" i="3"/>
  <c r="BG392" i="3"/>
  <c r="BF392" i="3"/>
  <c r="T392" i="3"/>
  <c r="R392" i="3"/>
  <c r="P392" i="3"/>
  <c r="BI390" i="3"/>
  <c r="BH390" i="3"/>
  <c r="BG390" i="3"/>
  <c r="BF390" i="3"/>
  <c r="T390" i="3"/>
  <c r="R390" i="3"/>
  <c r="P390" i="3"/>
  <c r="BI387" i="3"/>
  <c r="BH387" i="3"/>
  <c r="BG387" i="3"/>
  <c r="BF387" i="3"/>
  <c r="T387" i="3"/>
  <c r="R387" i="3"/>
  <c r="P387" i="3"/>
  <c r="BI385" i="3"/>
  <c r="BH385" i="3"/>
  <c r="BG385" i="3"/>
  <c r="BF385" i="3"/>
  <c r="T385" i="3"/>
  <c r="R385" i="3"/>
  <c r="P385" i="3"/>
  <c r="BI382" i="3"/>
  <c r="BH382" i="3"/>
  <c r="BG382" i="3"/>
  <c r="BF382" i="3"/>
  <c r="T382" i="3"/>
  <c r="R382" i="3"/>
  <c r="P382" i="3"/>
  <c r="BI379" i="3"/>
  <c r="BH379" i="3"/>
  <c r="BG379" i="3"/>
  <c r="BF379" i="3"/>
  <c r="T379" i="3"/>
  <c r="R379" i="3"/>
  <c r="P379" i="3"/>
  <c r="BI376" i="3"/>
  <c r="BH376" i="3"/>
  <c r="BG376" i="3"/>
  <c r="BF376" i="3"/>
  <c r="T376" i="3"/>
  <c r="R376" i="3"/>
  <c r="P376" i="3"/>
  <c r="BI373" i="3"/>
  <c r="BH373" i="3"/>
  <c r="BG373" i="3"/>
  <c r="BF373" i="3"/>
  <c r="T373" i="3"/>
  <c r="R373" i="3"/>
  <c r="P373" i="3"/>
  <c r="BI369" i="3"/>
  <c r="BH369" i="3"/>
  <c r="BG369" i="3"/>
  <c r="BF369" i="3"/>
  <c r="T369" i="3"/>
  <c r="R369" i="3"/>
  <c r="P369" i="3"/>
  <c r="BI366" i="3"/>
  <c r="BH366" i="3"/>
  <c r="BG366" i="3"/>
  <c r="BF366" i="3"/>
  <c r="T366" i="3"/>
  <c r="R366" i="3"/>
  <c r="P366" i="3"/>
  <c r="BI363" i="3"/>
  <c r="BH363" i="3"/>
  <c r="BG363" i="3"/>
  <c r="BF363" i="3"/>
  <c r="T363" i="3"/>
  <c r="R363" i="3"/>
  <c r="P363" i="3"/>
  <c r="BI359" i="3"/>
  <c r="BH359" i="3"/>
  <c r="BG359" i="3"/>
  <c r="BF359" i="3"/>
  <c r="T359" i="3"/>
  <c r="R359" i="3"/>
  <c r="P359" i="3"/>
  <c r="BI356" i="3"/>
  <c r="BH356" i="3"/>
  <c r="BG356" i="3"/>
  <c r="BF356" i="3"/>
  <c r="T356" i="3"/>
  <c r="R356" i="3"/>
  <c r="P356" i="3"/>
  <c r="BI352" i="3"/>
  <c r="BH352" i="3"/>
  <c r="BG352" i="3"/>
  <c r="BF352" i="3"/>
  <c r="T352" i="3"/>
  <c r="T351" i="3" s="1"/>
  <c r="R352" i="3"/>
  <c r="R351" i="3" s="1"/>
  <c r="P352" i="3"/>
  <c r="P351" i="3"/>
  <c r="BI348" i="3"/>
  <c r="BH348" i="3"/>
  <c r="BG348" i="3"/>
  <c r="BF348" i="3"/>
  <c r="T348" i="3"/>
  <c r="R348" i="3"/>
  <c r="P348" i="3"/>
  <c r="BI345" i="3"/>
  <c r="BH345" i="3"/>
  <c r="BG345" i="3"/>
  <c r="BF345" i="3"/>
  <c r="T345" i="3"/>
  <c r="R345" i="3"/>
  <c r="P345" i="3"/>
  <c r="BI342" i="3"/>
  <c r="BH342" i="3"/>
  <c r="BG342" i="3"/>
  <c r="BF342" i="3"/>
  <c r="T342" i="3"/>
  <c r="R342" i="3"/>
  <c r="P342" i="3"/>
  <c r="BI339" i="3"/>
  <c r="BH339" i="3"/>
  <c r="BG339" i="3"/>
  <c r="BF339" i="3"/>
  <c r="T339" i="3"/>
  <c r="R339" i="3"/>
  <c r="P339" i="3"/>
  <c r="BI335" i="3"/>
  <c r="BH335" i="3"/>
  <c r="BG335" i="3"/>
  <c r="BF335" i="3"/>
  <c r="T335" i="3"/>
  <c r="R335" i="3"/>
  <c r="P335" i="3"/>
  <c r="BI332" i="3"/>
  <c r="BH332" i="3"/>
  <c r="BG332" i="3"/>
  <c r="BF332" i="3"/>
  <c r="T332" i="3"/>
  <c r="R332" i="3"/>
  <c r="P332" i="3"/>
  <c r="BI329" i="3"/>
  <c r="BH329" i="3"/>
  <c r="BG329" i="3"/>
  <c r="BF329" i="3"/>
  <c r="T329" i="3"/>
  <c r="R329" i="3"/>
  <c r="P329" i="3"/>
  <c r="BI326" i="3"/>
  <c r="BH326" i="3"/>
  <c r="BG326" i="3"/>
  <c r="BF326" i="3"/>
  <c r="T326" i="3"/>
  <c r="R326" i="3"/>
  <c r="P326" i="3"/>
  <c r="BI323" i="3"/>
  <c r="BH323" i="3"/>
  <c r="BG323" i="3"/>
  <c r="BF323" i="3"/>
  <c r="T323" i="3"/>
  <c r="R323" i="3"/>
  <c r="P323" i="3"/>
  <c r="BI320" i="3"/>
  <c r="BH320" i="3"/>
  <c r="BG320" i="3"/>
  <c r="BF320" i="3"/>
  <c r="T320" i="3"/>
  <c r="R320" i="3"/>
  <c r="P320" i="3"/>
  <c r="BI316" i="3"/>
  <c r="BH316" i="3"/>
  <c r="BG316" i="3"/>
  <c r="BF316" i="3"/>
  <c r="T316" i="3"/>
  <c r="R316" i="3"/>
  <c r="P316" i="3"/>
  <c r="BI313" i="3"/>
  <c r="BH313" i="3"/>
  <c r="BG313" i="3"/>
  <c r="BF313" i="3"/>
  <c r="T313" i="3"/>
  <c r="R313" i="3"/>
  <c r="P313" i="3"/>
  <c r="BI310" i="3"/>
  <c r="BH310" i="3"/>
  <c r="BG310" i="3"/>
  <c r="BF310" i="3"/>
  <c r="T310" i="3"/>
  <c r="R310" i="3"/>
  <c r="P310" i="3"/>
  <c r="BI306" i="3"/>
  <c r="BH306" i="3"/>
  <c r="BG306" i="3"/>
  <c r="BF306" i="3"/>
  <c r="T306" i="3"/>
  <c r="T305" i="3" s="1"/>
  <c r="R306" i="3"/>
  <c r="R305" i="3" s="1"/>
  <c r="P306" i="3"/>
  <c r="P305" i="3" s="1"/>
  <c r="BI302" i="3"/>
  <c r="BH302" i="3"/>
  <c r="BG302" i="3"/>
  <c r="BF302" i="3"/>
  <c r="T302" i="3"/>
  <c r="R302" i="3"/>
  <c r="P302" i="3"/>
  <c r="BI299" i="3"/>
  <c r="BH299" i="3"/>
  <c r="BG299" i="3"/>
  <c r="BF299" i="3"/>
  <c r="T299" i="3"/>
  <c r="R299" i="3"/>
  <c r="P299" i="3"/>
  <c r="BI293" i="3"/>
  <c r="BH293" i="3"/>
  <c r="BG293" i="3"/>
  <c r="BF293" i="3"/>
  <c r="T293" i="3"/>
  <c r="R293" i="3"/>
  <c r="P293" i="3"/>
  <c r="BI287" i="3"/>
  <c r="BH287" i="3"/>
  <c r="BG287" i="3"/>
  <c r="BF287" i="3"/>
  <c r="T287" i="3"/>
  <c r="R287" i="3"/>
  <c r="P287" i="3"/>
  <c r="BI279" i="3"/>
  <c r="BH279" i="3"/>
  <c r="BG279" i="3"/>
  <c r="BF279" i="3"/>
  <c r="T279" i="3"/>
  <c r="R279" i="3"/>
  <c r="P279" i="3"/>
  <c r="BI276" i="3"/>
  <c r="BH276" i="3"/>
  <c r="BG276" i="3"/>
  <c r="BF276" i="3"/>
  <c r="T276" i="3"/>
  <c r="R276" i="3"/>
  <c r="P276" i="3"/>
  <c r="BI270" i="3"/>
  <c r="BH270" i="3"/>
  <c r="BG270" i="3"/>
  <c r="BF270" i="3"/>
  <c r="T270" i="3"/>
  <c r="R270" i="3"/>
  <c r="P270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3" i="3"/>
  <c r="BH253" i="3"/>
  <c r="BG253" i="3"/>
  <c r="BF253" i="3"/>
  <c r="T253" i="3"/>
  <c r="R253" i="3"/>
  <c r="P253" i="3"/>
  <c r="BI247" i="3"/>
  <c r="BH247" i="3"/>
  <c r="BG247" i="3"/>
  <c r="BF247" i="3"/>
  <c r="T247" i="3"/>
  <c r="R247" i="3"/>
  <c r="P247" i="3"/>
  <c r="BI241" i="3"/>
  <c r="BH241" i="3"/>
  <c r="BG241" i="3"/>
  <c r="BF241" i="3"/>
  <c r="T241" i="3"/>
  <c r="R241" i="3"/>
  <c r="P241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199" i="3"/>
  <c r="BH199" i="3"/>
  <c r="BG199" i="3"/>
  <c r="BF199" i="3"/>
  <c r="T199" i="3"/>
  <c r="R199" i="3"/>
  <c r="P199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J132" i="3"/>
  <c r="J131" i="3"/>
  <c r="F131" i="3"/>
  <c r="F129" i="3"/>
  <c r="E127" i="3"/>
  <c r="J93" i="3"/>
  <c r="J92" i="3"/>
  <c r="F92" i="3"/>
  <c r="F90" i="3"/>
  <c r="E88" i="3"/>
  <c r="J20" i="3"/>
  <c r="E20" i="3"/>
  <c r="F132" i="3" s="1"/>
  <c r="J19" i="3"/>
  <c r="J14" i="3"/>
  <c r="J90" i="3" s="1"/>
  <c r="E7" i="3"/>
  <c r="E123" i="3" s="1"/>
  <c r="J39" i="2"/>
  <c r="J38" i="2"/>
  <c r="AY96" i="1" s="1"/>
  <c r="J37" i="2"/>
  <c r="AX96" i="1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T163" i="2" s="1"/>
  <c r="R164" i="2"/>
  <c r="R163" i="2"/>
  <c r="P164" i="2"/>
  <c r="P163" i="2" s="1"/>
  <c r="BI160" i="2"/>
  <c r="BH160" i="2"/>
  <c r="BG160" i="2"/>
  <c r="BF160" i="2"/>
  <c r="T160" i="2"/>
  <c r="T159" i="2"/>
  <c r="R160" i="2"/>
  <c r="R159" i="2"/>
  <c r="P160" i="2"/>
  <c r="P159" i="2" s="1"/>
  <c r="BI157" i="2"/>
  <c r="BH157" i="2"/>
  <c r="BG157" i="2"/>
  <c r="BF157" i="2"/>
  <c r="T157" i="2"/>
  <c r="T156" i="2"/>
  <c r="R157" i="2"/>
  <c r="R156" i="2" s="1"/>
  <c r="P157" i="2"/>
  <c r="P156" i="2" s="1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F37" i="2" s="1"/>
  <c r="BF142" i="2"/>
  <c r="T142" i="2"/>
  <c r="R142" i="2"/>
  <c r="P142" i="2"/>
  <c r="BI140" i="2"/>
  <c r="BH140" i="2"/>
  <c r="BG140" i="2"/>
  <c r="BF140" i="2"/>
  <c r="F36" i="2" s="1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F38" i="2" s="1"/>
  <c r="BG128" i="2"/>
  <c r="BF128" i="2"/>
  <c r="T128" i="2"/>
  <c r="R128" i="2"/>
  <c r="P128" i="2"/>
  <c r="J122" i="2"/>
  <c r="J121" i="2"/>
  <c r="F121" i="2"/>
  <c r="F119" i="2"/>
  <c r="E117" i="2"/>
  <c r="J93" i="2"/>
  <c r="J92" i="2"/>
  <c r="F92" i="2"/>
  <c r="F90" i="2"/>
  <c r="E88" i="2"/>
  <c r="J20" i="2"/>
  <c r="E20" i="2"/>
  <c r="F122" i="2" s="1"/>
  <c r="J19" i="2"/>
  <c r="J14" i="2"/>
  <c r="J119" i="2"/>
  <c r="E7" i="2"/>
  <c r="E113" i="2" s="1"/>
  <c r="L90" i="1"/>
  <c r="AM90" i="1"/>
  <c r="AM89" i="1"/>
  <c r="L89" i="1"/>
  <c r="AM87" i="1"/>
  <c r="L87" i="1"/>
  <c r="L85" i="1"/>
  <c r="L84" i="1"/>
  <c r="BK172" i="2"/>
  <c r="J170" i="2"/>
  <c r="BK164" i="2"/>
  <c r="J160" i="2"/>
  <c r="BK154" i="2"/>
  <c r="J152" i="2"/>
  <c r="BK148" i="2"/>
  <c r="BK146" i="2"/>
  <c r="J157" i="3"/>
  <c r="J447" i="3"/>
  <c r="J287" i="3"/>
  <c r="BK151" i="3"/>
  <c r="J468" i="3"/>
  <c r="BK416" i="3"/>
  <c r="J356" i="3"/>
  <c r="J259" i="3"/>
  <c r="J138" i="3"/>
  <c r="BK356" i="3"/>
  <c r="BK306" i="3"/>
  <c r="BK204" i="3"/>
  <c r="J450" i="3"/>
  <c r="BK316" i="3"/>
  <c r="BK505" i="3"/>
  <c r="BK424" i="3"/>
  <c r="BK345" i="3"/>
  <c r="BK253" i="3"/>
  <c r="BK166" i="3"/>
  <c r="BK378" i="4"/>
  <c r="BK309" i="4"/>
  <c r="BK209" i="4"/>
  <c r="BK460" i="4"/>
  <c r="J314" i="4"/>
  <c r="BK185" i="4"/>
  <c r="BK384" i="4"/>
  <c r="BK300" i="4"/>
  <c r="BK251" i="4"/>
  <c r="BK430" i="4"/>
  <c r="J348" i="4"/>
  <c r="J238" i="4"/>
  <c r="J163" i="4"/>
  <c r="J399" i="4"/>
  <c r="BK274" i="4"/>
  <c r="BK442" i="4"/>
  <c r="J311" i="5"/>
  <c r="BK174" i="5"/>
  <c r="BK402" i="5"/>
  <c r="BK322" i="5"/>
  <c r="J210" i="5"/>
  <c r="J382" i="5"/>
  <c r="BK325" i="5"/>
  <c r="BK269" i="5"/>
  <c r="J160" i="5"/>
  <c r="J410" i="5"/>
  <c r="J343" i="5"/>
  <c r="J148" i="5"/>
  <c r="BK356" i="5"/>
  <c r="J288" i="5"/>
  <c r="BK335" i="5"/>
  <c r="J236" i="5"/>
  <c r="BK157" i="5"/>
  <c r="J265" i="5"/>
  <c r="BK246" i="5"/>
  <c r="BK148" i="5"/>
  <c r="BK283" i="6"/>
  <c r="J157" i="6"/>
  <c r="J304" i="6"/>
  <c r="J196" i="6"/>
  <c r="BK274" i="6"/>
  <c r="BK154" i="6"/>
  <c r="BK219" i="6"/>
  <c r="J365" i="6"/>
  <c r="J295" i="6"/>
  <c r="J145" i="6"/>
  <c r="J316" i="6"/>
  <c r="J170" i="6"/>
  <c r="BK227" i="6"/>
  <c r="BK142" i="6"/>
  <c r="J361" i="6"/>
  <c r="BK277" i="6"/>
  <c r="J342" i="7"/>
  <c r="J285" i="7"/>
  <c r="J151" i="7"/>
  <c r="BK227" i="7"/>
  <c r="J291" i="7"/>
  <c r="BK180" i="7"/>
  <c r="J270" i="7"/>
  <c r="BK186" i="7"/>
  <c r="BK332" i="7"/>
  <c r="J266" i="7"/>
  <c r="BK346" i="7"/>
  <c r="BK270" i="7"/>
  <c r="J165" i="7"/>
  <c r="BK323" i="7"/>
  <c r="BK191" i="7"/>
  <c r="BK366" i="7"/>
  <c r="J358" i="7"/>
  <c r="BK336" i="7"/>
  <c r="J329" i="7"/>
  <c r="J320" i="7"/>
  <c r="J252" i="7"/>
  <c r="J230" i="7"/>
  <c r="J175" i="7"/>
  <c r="BK449" i="8"/>
  <c r="J424" i="8"/>
  <c r="J363" i="8"/>
  <c r="BK324" i="8"/>
  <c r="J169" i="8"/>
  <c r="J415" i="8"/>
  <c r="BK313" i="8"/>
  <c r="J204" i="8"/>
  <c r="BK424" i="8"/>
  <c r="BK351" i="8"/>
  <c r="BK290" i="8"/>
  <c r="BK207" i="8"/>
  <c r="J449" i="8"/>
  <c r="J322" i="8"/>
  <c r="BK258" i="8"/>
  <c r="BK177" i="8"/>
  <c r="BK438" i="8"/>
  <c r="J360" i="8"/>
  <c r="J287" i="8"/>
  <c r="BK383" i="8"/>
  <c r="J207" i="8"/>
  <c r="J402" i="8"/>
  <c r="BK322" i="8"/>
  <c r="J230" i="8"/>
  <c r="J394" i="9"/>
  <c r="J333" i="9"/>
  <c r="BK260" i="9"/>
  <c r="BK171" i="9"/>
  <c r="BK415" i="9"/>
  <c r="J357" i="9"/>
  <c r="BK242" i="9"/>
  <c r="BK478" i="9"/>
  <c r="J419" i="9"/>
  <c r="BK354" i="9"/>
  <c r="BK160" i="9"/>
  <c r="BK428" i="9"/>
  <c r="BK374" i="9"/>
  <c r="BK250" i="9"/>
  <c r="BK422" i="9"/>
  <c r="J290" i="9"/>
  <c r="J195" i="9"/>
  <c r="J428" i="9"/>
  <c r="J374" i="9"/>
  <c r="J296" i="9"/>
  <c r="BK192" i="9"/>
  <c r="J344" i="9"/>
  <c r="BK277" i="9"/>
  <c r="BK330" i="9"/>
  <c r="J345" i="10"/>
  <c r="J216" i="10"/>
  <c r="J351" i="10"/>
  <c r="BK167" i="10"/>
  <c r="BK326" i="10"/>
  <c r="BK239" i="10"/>
  <c r="BK144" i="10"/>
  <c r="J370" i="10"/>
  <c r="J273" i="10"/>
  <c r="J159" i="10"/>
  <c r="J302" i="11"/>
  <c r="BK363" i="11"/>
  <c r="J219" i="11"/>
  <c r="J154" i="11"/>
  <c r="BK382" i="11"/>
  <c r="J230" i="11"/>
  <c r="BK344" i="11"/>
  <c r="J293" i="11"/>
  <c r="J214" i="11"/>
  <c r="J369" i="11"/>
  <c r="J310" i="11"/>
  <c r="BK214" i="11"/>
  <c r="J323" i="11"/>
  <c r="J227" i="11"/>
  <c r="J145" i="11"/>
  <c r="BK157" i="11"/>
  <c r="J332" i="11"/>
  <c r="J260" i="11"/>
  <c r="J151" i="11"/>
  <c r="J376" i="12"/>
  <c r="BK265" i="12"/>
  <c r="BK457" i="12"/>
  <c r="J361" i="12"/>
  <c r="BK325" i="12"/>
  <c r="BK161" i="12"/>
  <c r="BK389" i="12"/>
  <c r="J325" i="12"/>
  <c r="BK228" i="12"/>
  <c r="J144" i="12"/>
  <c r="BK367" i="12"/>
  <c r="BK301" i="12"/>
  <c r="J158" i="12"/>
  <c r="BK384" i="12"/>
  <c r="BK261" i="12"/>
  <c r="BK453" i="12"/>
  <c r="BK347" i="12"/>
  <c r="J195" i="12"/>
  <c r="J396" i="12"/>
  <c r="BK258" i="12"/>
  <c r="J166" i="12"/>
  <c r="J373" i="12"/>
  <c r="J313" i="12"/>
  <c r="J255" i="12"/>
  <c r="BK174" i="12"/>
  <c r="BK461" i="13"/>
  <c r="J381" i="13"/>
  <c r="BK312" i="13"/>
  <c r="BK151" i="13"/>
  <c r="BK445" i="13"/>
  <c r="BK359" i="13"/>
  <c r="J209" i="13"/>
  <c r="J452" i="13"/>
  <c r="BK347" i="13"/>
  <c r="J266" i="13"/>
  <c r="BK154" i="13"/>
  <c r="J272" i="13"/>
  <c r="J188" i="13"/>
  <c r="J402" i="13"/>
  <c r="J342" i="13"/>
  <c r="BK288" i="13"/>
  <c r="BK170" i="13"/>
  <c r="J416" i="13"/>
  <c r="J359" i="13"/>
  <c r="J256" i="13"/>
  <c r="J162" i="13"/>
  <c r="J414" i="13"/>
  <c r="J330" i="13"/>
  <c r="BK214" i="13"/>
  <c r="BK452" i="13"/>
  <c r="BK352" i="13"/>
  <c r="BK256" i="13"/>
  <c r="J483" i="14"/>
  <c r="BK391" i="14"/>
  <c r="J375" i="14"/>
  <c r="J305" i="14"/>
  <c r="BK251" i="14"/>
  <c r="J151" i="14"/>
  <c r="J431" i="14"/>
  <c r="J414" i="14"/>
  <c r="J393" i="14"/>
  <c r="J358" i="14"/>
  <c r="J317" i="14"/>
  <c r="J265" i="14"/>
  <c r="BK199" i="14"/>
  <c r="BK500" i="14"/>
  <c r="BK453" i="14"/>
  <c r="BK395" i="14"/>
  <c r="BK377" i="14"/>
  <c r="J341" i="14"/>
  <c r="BK222" i="14"/>
  <c r="BK151" i="14"/>
  <c r="J463" i="14"/>
  <c r="BK414" i="14"/>
  <c r="BK305" i="14"/>
  <c r="J262" i="14"/>
  <c r="J162" i="14"/>
  <c r="BK301" i="14"/>
  <c r="J245" i="14"/>
  <c r="J173" i="14"/>
  <c r="J437" i="15"/>
  <c r="J267" i="15"/>
  <c r="BK155" i="15"/>
  <c r="J381" i="15"/>
  <c r="BK329" i="15"/>
  <c r="BK206" i="15"/>
  <c r="J418" i="15"/>
  <c r="BK337" i="15"/>
  <c r="J298" i="15"/>
  <c r="BK259" i="15"/>
  <c r="BK171" i="15"/>
  <c r="J426" i="15"/>
  <c r="J353" i="15"/>
  <c r="BK166" i="15"/>
  <c r="BK363" i="15"/>
  <c r="BK239" i="15"/>
  <c r="J216" i="15"/>
  <c r="BK181" i="15"/>
  <c r="BK574" i="16"/>
  <c r="BK506" i="16"/>
  <c r="J473" i="16"/>
  <c r="BK418" i="16"/>
  <c r="BK336" i="16"/>
  <c r="BK213" i="16"/>
  <c r="BK577" i="16"/>
  <c r="J530" i="16"/>
  <c r="BK479" i="16"/>
  <c r="J348" i="16"/>
  <c r="J213" i="16"/>
  <c r="BK149" i="16"/>
  <c r="BK491" i="16"/>
  <c r="BK426" i="16"/>
  <c r="J310" i="16"/>
  <c r="BK553" i="16"/>
  <c r="BK473" i="16"/>
  <c r="BK412" i="16"/>
  <c r="BK313" i="16"/>
  <c r="BK228" i="16"/>
  <c r="BK567" i="16"/>
  <c r="J482" i="16"/>
  <c r="BK416" i="16"/>
  <c r="J358" i="16"/>
  <c r="J223" i="16"/>
  <c r="J176" i="16"/>
  <c r="BK538" i="16"/>
  <c r="BK432" i="16"/>
  <c r="BK332" i="16"/>
  <c r="BK288" i="16"/>
  <c r="BK236" i="16"/>
  <c r="BK494" i="16"/>
  <c r="J432" i="16"/>
  <c r="BK316" i="16"/>
  <c r="BK176" i="16"/>
  <c r="BK385" i="17"/>
  <c r="J306" i="17"/>
  <c r="BK140" i="17"/>
  <c r="J279" i="17"/>
  <c r="BK159" i="17"/>
  <c r="BK154" i="17"/>
  <c r="J276" i="17"/>
  <c r="J173" i="17"/>
  <c r="J361" i="17"/>
  <c r="BK266" i="17"/>
  <c r="BK346" i="17"/>
  <c r="J295" i="17"/>
  <c r="BK191" i="17"/>
  <c r="J352" i="17"/>
  <c r="BK276" i="17"/>
  <c r="J397" i="17"/>
  <c r="BK329" i="17"/>
  <c r="J214" i="17"/>
  <c r="BK142" i="17"/>
  <c r="BK271" i="18"/>
  <c r="BK199" i="18"/>
  <c r="BK131" i="18"/>
  <c r="J163" i="18"/>
  <c r="J232" i="18"/>
  <c r="J131" i="18"/>
  <c r="BK251" i="18"/>
  <c r="J277" i="18"/>
  <c r="J155" i="18"/>
  <c r="BK232" i="18"/>
  <c r="J325" i="18"/>
  <c r="BK244" i="18"/>
  <c r="BK171" i="19"/>
  <c r="J133" i="19"/>
  <c r="BK163" i="19"/>
  <c r="BK150" i="19"/>
  <c r="J163" i="19"/>
  <c r="J189" i="20"/>
  <c r="BK181" i="20"/>
  <c r="J202" i="20"/>
  <c r="J145" i="20"/>
  <c r="J192" i="20"/>
  <c r="BK174" i="20"/>
  <c r="J137" i="20"/>
  <c r="J151" i="21"/>
  <c r="BK202" i="21"/>
  <c r="BK237" i="21"/>
  <c r="J139" i="21"/>
  <c r="BK178" i="21"/>
  <c r="BK240" i="21"/>
  <c r="J166" i="21"/>
  <c r="BK234" i="21"/>
  <c r="BK163" i="21"/>
  <c r="BK255" i="21"/>
  <c r="BK136" i="21"/>
  <c r="J296" i="22"/>
  <c r="BK233" i="22"/>
  <c r="BK146" i="22"/>
  <c r="J269" i="22"/>
  <c r="BK173" i="22"/>
  <c r="BK329" i="22"/>
  <c r="J326" i="22"/>
  <c r="BK218" i="22"/>
  <c r="BK143" i="22"/>
  <c r="J266" i="22"/>
  <c r="J173" i="22"/>
  <c r="BK299" i="22"/>
  <c r="BK215" i="22"/>
  <c r="BK344" i="22"/>
  <c r="J308" i="22"/>
  <c r="J251" i="22"/>
  <c r="J203" i="22"/>
  <c r="J158" i="22"/>
  <c r="J221" i="22"/>
  <c r="J355" i="23"/>
  <c r="J258" i="23"/>
  <c r="BK148" i="23"/>
  <c r="J430" i="23"/>
  <c r="BK361" i="23"/>
  <c r="J267" i="23"/>
  <c r="BK177" i="23"/>
  <c r="J419" i="23"/>
  <c r="BK335" i="23"/>
  <c r="J274" i="23"/>
  <c r="J166" i="23"/>
  <c r="J434" i="23"/>
  <c r="J365" i="23"/>
  <c r="BK283" i="23"/>
  <c r="J476" i="23"/>
  <c r="J408" i="23"/>
  <c r="BK355" i="23"/>
  <c r="J263" i="23"/>
  <c r="J212" i="23"/>
  <c r="J154" i="23"/>
  <c r="J410" i="23"/>
  <c r="BK295" i="23"/>
  <c r="J244" i="23"/>
  <c r="J444" i="23"/>
  <c r="BK405" i="23"/>
  <c r="J300" i="23"/>
  <c r="BK235" i="23"/>
  <c r="J436" i="23"/>
  <c r="J369" i="23"/>
  <c r="BK340" i="23"/>
  <c r="BK315" i="23"/>
  <c r="BK212" i="23"/>
  <c r="BK136" i="23"/>
  <c r="BK142" i="2"/>
  <c r="BK491" i="3"/>
  <c r="BK363" i="3"/>
  <c r="J214" i="3"/>
  <c r="J491" i="3"/>
  <c r="BK429" i="3"/>
  <c r="J401" i="3"/>
  <c r="J241" i="3"/>
  <c r="J496" i="3"/>
  <c r="BK369" i="3"/>
  <c r="BK323" i="3"/>
  <c r="BK212" i="3"/>
  <c r="J453" i="3"/>
  <c r="J329" i="3"/>
  <c r="J488" i="3"/>
  <c r="J407" i="3"/>
  <c r="J359" i="3"/>
  <c r="BK368" i="4"/>
  <c r="J294" i="4"/>
  <c r="BK154" i="4"/>
  <c r="J366" i="4"/>
  <c r="J321" i="4"/>
  <c r="BK228" i="4"/>
  <c r="BK157" i="4"/>
  <c r="J387" i="4"/>
  <c r="BK290" i="4"/>
  <c r="J427" i="4"/>
  <c r="BK411" i="4"/>
  <c r="J356" i="4"/>
  <c r="J215" i="4"/>
  <c r="BK477" i="4"/>
  <c r="BK363" i="4"/>
  <c r="J290" i="4"/>
  <c r="BK188" i="4"/>
  <c r="J212" i="4"/>
  <c r="J395" i="5"/>
  <c r="BK353" i="5"/>
  <c r="J218" i="5"/>
  <c r="BK428" i="5"/>
  <c r="BK284" i="5"/>
  <c r="J179" i="5"/>
  <c r="J367" i="5"/>
  <c r="BK288" i="5"/>
  <c r="BK138" i="5"/>
  <c r="J359" i="5"/>
  <c r="J205" i="5"/>
  <c r="J419" i="5"/>
  <c r="J322" i="5"/>
  <c r="BK257" i="5"/>
  <c r="J338" i="5"/>
  <c r="J284" i="5"/>
  <c r="BK171" i="5"/>
  <c r="BK205" i="5"/>
  <c r="J233" i="5"/>
  <c r="J322" i="6"/>
  <c r="J270" i="6"/>
  <c r="BK301" i="6"/>
  <c r="J237" i="6"/>
  <c r="J310" i="6"/>
  <c r="BK196" i="6"/>
  <c r="BK322" i="6"/>
  <c r="BK170" i="6"/>
  <c r="J325" i="6"/>
  <c r="J227" i="6"/>
  <c r="J328" i="6"/>
  <c r="J224" i="6"/>
  <c r="BK325" i="6"/>
  <c r="J206" i="6"/>
  <c r="BK136" i="6"/>
  <c r="J291" i="6"/>
  <c r="J154" i="6"/>
  <c r="J278" i="7"/>
  <c r="BK148" i="7"/>
  <c r="J162" i="7"/>
  <c r="BK196" i="7"/>
  <c r="BK291" i="7"/>
  <c r="BK151" i="7"/>
  <c r="J297" i="7"/>
  <c r="BK224" i="7"/>
  <c r="J326" i="7"/>
  <c r="BK285" i="7"/>
  <c r="J206" i="7"/>
  <c r="J314" i="7"/>
  <c r="BK170" i="7"/>
  <c r="J370" i="7"/>
  <c r="BK145" i="7"/>
  <c r="BK389" i="8"/>
  <c r="J339" i="8"/>
  <c r="J177" i="8"/>
  <c r="BK405" i="8"/>
  <c r="BK348" i="8"/>
  <c r="BK273" i="8"/>
  <c r="BK138" i="8"/>
  <c r="J324" i="8"/>
  <c r="J180" i="8"/>
  <c r="BK402" i="8"/>
  <c r="BK306" i="8"/>
  <c r="BK230" i="8"/>
  <c r="BK441" i="8"/>
  <c r="J369" i="8"/>
  <c r="BK309" i="8"/>
  <c r="J408" i="8"/>
  <c r="BK329" i="8"/>
  <c r="J269" i="8"/>
  <c r="BK185" i="8"/>
  <c r="BK296" i="8"/>
  <c r="J160" i="8"/>
  <c r="J380" i="9"/>
  <c r="J317" i="9"/>
  <c r="BK247" i="9"/>
  <c r="J163" i="9"/>
  <c r="BK425" i="9"/>
  <c r="BK371" i="9"/>
  <c r="BK237" i="9"/>
  <c r="J464" i="9"/>
  <c r="J403" i="9"/>
  <c r="J281" i="9"/>
  <c r="BK154" i="9"/>
  <c r="BK461" i="9"/>
  <c r="BK400" i="9"/>
  <c r="J260" i="9"/>
  <c r="J377" i="9"/>
  <c r="J303" i="9"/>
  <c r="J214" i="9"/>
  <c r="BK435" i="9"/>
  <c r="J383" i="9"/>
  <c r="J203" i="9"/>
  <c r="J151" i="9"/>
  <c r="J347" i="9"/>
  <c r="J206" i="9"/>
  <c r="J354" i="9"/>
  <c r="J250" i="9"/>
  <c r="BK298" i="10"/>
  <c r="BK147" i="10"/>
  <c r="J326" i="10"/>
  <c r="BK172" i="10"/>
  <c r="J286" i="10"/>
  <c r="J198" i="10"/>
  <c r="BK370" i="10"/>
  <c r="BK286" i="10"/>
  <c r="BK187" i="10"/>
  <c r="J350" i="11"/>
  <c r="J196" i="11"/>
  <c r="BK313" i="11"/>
  <c r="BK186" i="11"/>
  <c r="J394" i="11"/>
  <c r="J335" i="11"/>
  <c r="J386" i="11"/>
  <c r="BK299" i="11"/>
  <c r="BK237" i="11"/>
  <c r="BK366" i="11"/>
  <c r="BK329" i="11"/>
  <c r="J242" i="11"/>
  <c r="J326" i="11"/>
  <c r="BK283" i="11"/>
  <c r="BK170" i="11"/>
  <c r="BK270" i="11"/>
  <c r="J136" i="11"/>
  <c r="J320" i="11"/>
  <c r="J224" i="11"/>
  <c r="BK408" i="12"/>
  <c r="J310" i="12"/>
  <c r="BK445" i="12"/>
  <c r="J301" i="12"/>
  <c r="BK195" i="12"/>
  <c r="BK418" i="12"/>
  <c r="BK370" i="12"/>
  <c r="BK268" i="12"/>
  <c r="J184" i="12"/>
  <c r="BK428" i="12"/>
  <c r="J356" i="12"/>
  <c r="BK231" i="12"/>
  <c r="J457" i="12"/>
  <c r="BK353" i="12"/>
  <c r="BK218" i="12"/>
  <c r="J384" i="12"/>
  <c r="J210" i="12"/>
  <c r="J393" i="12"/>
  <c r="J285" i="12"/>
  <c r="BK213" i="12"/>
  <c r="BK396" i="12"/>
  <c r="J347" i="12"/>
  <c r="J261" i="12"/>
  <c r="BK144" i="12"/>
  <c r="J449" i="13"/>
  <c r="BK385" i="13"/>
  <c r="J298" i="13"/>
  <c r="BK194" i="13"/>
  <c r="J135" i="13"/>
  <c r="BK370" i="13"/>
  <c r="BK350" i="13"/>
  <c r="J224" i="13"/>
  <c r="BK478" i="13"/>
  <c r="J385" i="13"/>
  <c r="BK291" i="13"/>
  <c r="J148" i="13"/>
  <c r="J395" i="13"/>
  <c r="BK235" i="13"/>
  <c r="BK439" i="13"/>
  <c r="J312" i="13"/>
  <c r="BK217" i="13"/>
  <c r="J426" i="13"/>
  <c r="J370" i="13"/>
  <c r="BK285" i="13"/>
  <c r="J219" i="13"/>
  <c r="BK405" i="13"/>
  <c r="J339" i="13"/>
  <c r="BK294" i="13"/>
  <c r="BK135" i="13"/>
  <c r="BK419" i="13"/>
  <c r="J333" i="13"/>
  <c r="J235" i="13"/>
  <c r="BK478" i="14"/>
  <c r="J395" i="14"/>
  <c r="J381" i="14"/>
  <c r="BK358" i="14"/>
  <c r="J308" i="14"/>
  <c r="J255" i="14"/>
  <c r="J154" i="14"/>
  <c r="J436" i="14"/>
  <c r="J422" i="14"/>
  <c r="BK404" i="14"/>
  <c r="J369" i="14"/>
  <c r="BK332" i="14"/>
  <c r="J297" i="14"/>
  <c r="J238" i="14"/>
  <c r="J142" i="14"/>
  <c r="BK463" i="14"/>
  <c r="BK419" i="14"/>
  <c r="BK385" i="14"/>
  <c r="J356" i="14"/>
  <c r="J301" i="14"/>
  <c r="J199" i="14"/>
  <c r="BK492" i="14"/>
  <c r="BK443" i="14"/>
  <c r="BK329" i="14"/>
  <c r="J235" i="14"/>
  <c r="BK311" i="14"/>
  <c r="BK214" i="14"/>
  <c r="BK433" i="15"/>
  <c r="J243" i="15"/>
  <c r="BK141" i="15"/>
  <c r="BK373" i="15"/>
  <c r="BK332" i="15"/>
  <c r="BK267" i="15"/>
  <c r="BK178" i="15"/>
  <c r="BK400" i="15"/>
  <c r="BK345" i="15"/>
  <c r="J295" i="15"/>
  <c r="J256" i="15"/>
  <c r="BK222" i="15"/>
  <c r="J138" i="15"/>
  <c r="J422" i="15"/>
  <c r="J365" i="15"/>
  <c r="BK173" i="15"/>
  <c r="BK167" i="16"/>
  <c r="BK511" i="16"/>
  <c r="J406" i="16"/>
  <c r="J345" i="16"/>
  <c r="BK246" i="16"/>
  <c r="BK142" i="16"/>
  <c r="J497" i="16"/>
  <c r="J440" i="16"/>
  <c r="BK358" i="16"/>
  <c r="BK291" i="16"/>
  <c r="J514" i="16"/>
  <c r="BK446" i="16"/>
  <c r="J397" i="16"/>
  <c r="BK374" i="16"/>
  <c r="J288" i="16"/>
  <c r="J170" i="16"/>
  <c r="BK468" i="16"/>
  <c r="BK409" i="16"/>
  <c r="J294" i="16"/>
  <c r="BK231" i="16"/>
  <c r="J179" i="16"/>
  <c r="BK139" i="16"/>
  <c r="BK435" i="16"/>
  <c r="J409" i="16"/>
  <c r="J307" i="16"/>
  <c r="J251" i="16"/>
  <c r="J491" i="16"/>
  <c r="J340" i="16"/>
  <c r="J218" i="16"/>
  <c r="J139" i="16"/>
  <c r="J332" i="17"/>
  <c r="BK279" i="17"/>
  <c r="J148" i="17"/>
  <c r="J231" i="17"/>
  <c r="BK186" i="17"/>
  <c r="J142" i="17"/>
  <c r="BK321" i="17"/>
  <c r="BK260" i="17"/>
  <c r="J151" i="17"/>
  <c r="J263" i="17"/>
  <c r="J344" i="17"/>
  <c r="BK286" i="17"/>
  <c r="BK201" i="17"/>
  <c r="BK380" i="17"/>
  <c r="J346" i="17"/>
  <c r="J298" i="17"/>
  <c r="BK176" i="17"/>
  <c r="BK371" i="17"/>
  <c r="BK295" i="17"/>
  <c r="BK231" i="17"/>
  <c r="BK162" i="17"/>
  <c r="BK295" i="18"/>
  <c r="J173" i="18"/>
  <c r="J137" i="18"/>
  <c r="J181" i="18"/>
  <c r="BK285" i="18"/>
  <c r="J190" i="18"/>
  <c r="J298" i="18"/>
  <c r="BK301" i="18"/>
  <c r="J226" i="18"/>
  <c r="J304" i="18"/>
  <c r="BK226" i="18"/>
  <c r="J134" i="18"/>
  <c r="J241" i="18"/>
  <c r="BK176" i="19"/>
  <c r="J156" i="19"/>
  <c r="J171" i="19"/>
  <c r="BK156" i="19"/>
  <c r="BK133" i="19"/>
  <c r="BK151" i="20"/>
  <c r="J172" i="20"/>
  <c r="J181" i="20"/>
  <c r="BK184" i="20"/>
  <c r="BK134" i="20"/>
  <c r="BK202" i="20"/>
  <c r="BK172" i="21"/>
  <c r="J219" i="21"/>
  <c r="J255" i="21"/>
  <c r="J178" i="21"/>
  <c r="J133" i="21"/>
  <c r="J205" i="21"/>
  <c r="BK145" i="21"/>
  <c r="BK199" i="21"/>
  <c r="BK142" i="21"/>
  <c r="BK228" i="21"/>
  <c r="J231" i="21"/>
  <c r="J258" i="21"/>
  <c r="J187" i="21"/>
  <c r="BK290" i="22"/>
  <c r="BK227" i="22"/>
  <c r="BK149" i="22"/>
  <c r="J278" i="22"/>
  <c r="BK200" i="22"/>
  <c r="BK320" i="22"/>
  <c r="J275" i="22"/>
  <c r="J170" i="22"/>
  <c r="BK269" i="22"/>
  <c r="BK170" i="22"/>
  <c r="J317" i="22"/>
  <c r="J239" i="22"/>
  <c r="BK209" i="22"/>
  <c r="J152" i="22"/>
  <c r="BK263" i="22"/>
  <c r="BK221" i="22"/>
  <c r="BK140" i="22"/>
  <c r="BK185" i="22"/>
  <c r="BK440" i="23"/>
  <c r="J367" i="23"/>
  <c r="BK279" i="23"/>
  <c r="J182" i="23"/>
  <c r="BK436" i="23"/>
  <c r="J388" i="23"/>
  <c r="J328" i="23"/>
  <c r="BK202" i="23"/>
  <c r="BK444" i="23"/>
  <c r="J391" i="23"/>
  <c r="J315" i="23"/>
  <c r="J224" i="23"/>
  <c r="BK171" i="23"/>
  <c r="BK408" i="23"/>
  <c r="J340" i="23"/>
  <c r="BK142" i="23"/>
  <c r="BK442" i="23"/>
  <c r="BK399" i="23"/>
  <c r="BK289" i="23"/>
  <c r="J235" i="23"/>
  <c r="BK159" i="23"/>
  <c r="J386" i="23"/>
  <c r="J292" i="23"/>
  <c r="BK151" i="23"/>
  <c r="BK415" i="23"/>
  <c r="J335" i="23"/>
  <c r="BK267" i="23"/>
  <c r="BK132" i="23"/>
  <c r="BK419" i="23"/>
  <c r="BK343" i="23"/>
  <c r="BK312" i="23"/>
  <c r="BK251" i="23"/>
  <c r="J151" i="23"/>
  <c r="BK144" i="2"/>
  <c r="BK175" i="3"/>
  <c r="J518" i="3"/>
  <c r="J459" i="3"/>
  <c r="BK335" i="3"/>
  <c r="BK199" i="3"/>
  <c r="BK518" i="3"/>
  <c r="BK450" i="3"/>
  <c r="J404" i="3"/>
  <c r="J302" i="3"/>
  <c r="BK186" i="3"/>
  <c r="J419" i="3"/>
  <c r="J326" i="3"/>
  <c r="BK194" i="3"/>
  <c r="J363" i="3"/>
  <c r="BK262" i="3"/>
  <c r="BK456" i="3"/>
  <c r="BK390" i="3"/>
  <c r="BK287" i="3"/>
  <c r="J212" i="3"/>
  <c r="BK138" i="3"/>
  <c r="BK417" i="4"/>
  <c r="J351" i="4"/>
  <c r="J269" i="4"/>
  <c r="BK177" i="4"/>
  <c r="BK402" i="4"/>
  <c r="J256" i="4"/>
  <c r="BK206" i="4"/>
  <c r="J460" i="4"/>
  <c r="J359" i="4"/>
  <c r="BK297" i="4"/>
  <c r="BK218" i="4"/>
  <c r="J384" i="4"/>
  <c r="BK335" i="4"/>
  <c r="J223" i="4"/>
  <c r="BK148" i="4"/>
  <c r="BK421" i="4"/>
  <c r="BK348" i="4"/>
  <c r="J166" i="4"/>
  <c r="J414" i="4"/>
  <c r="J370" i="4"/>
  <c r="BK262" i="4"/>
  <c r="BK151" i="4"/>
  <c r="BK381" i="4"/>
  <c r="J328" i="4"/>
  <c r="BK286" i="4"/>
  <c r="J148" i="4"/>
  <c r="BK405" i="5"/>
  <c r="BK379" i="5"/>
  <c r="BK343" i="5"/>
  <c r="BK195" i="5"/>
  <c r="J439" i="5"/>
  <c r="BK359" i="5"/>
  <c r="J239" i="5"/>
  <c r="BK410" i="5"/>
  <c r="BK350" i="5"/>
  <c r="BK305" i="5"/>
  <c r="J171" i="5"/>
  <c r="BK435" i="5"/>
  <c r="J392" i="5"/>
  <c r="J305" i="5"/>
  <c r="J174" i="5"/>
  <c r="J424" i="5"/>
  <c r="J341" i="5"/>
  <c r="J291" i="5"/>
  <c r="BK215" i="5"/>
  <c r="J308" i="5"/>
  <c r="J297" i="5"/>
  <c r="BK200" i="5"/>
  <c r="BK210" i="5"/>
  <c r="BK353" i="6"/>
  <c r="BK256" i="6"/>
  <c r="BK335" i="6"/>
  <c r="J219" i="6"/>
  <c r="J331" i="6"/>
  <c r="J180" i="6"/>
  <c r="BK263" i="6"/>
  <c r="BK151" i="6"/>
  <c r="J335" i="6"/>
  <c r="J230" i="6"/>
  <c r="BK361" i="6"/>
  <c r="BK230" i="6"/>
  <c r="J260" i="6"/>
  <c r="J183" i="6"/>
  <c r="BK369" i="6"/>
  <c r="BK206" i="6"/>
  <c r="J311" i="7"/>
  <c r="J260" i="7"/>
  <c r="BK297" i="7"/>
  <c r="J154" i="7"/>
  <c r="BK209" i="7"/>
  <c r="J148" i="7"/>
  <c r="J256" i="7"/>
  <c r="J142" i="7"/>
  <c r="J276" i="7"/>
  <c r="BK157" i="7"/>
  <c r="BK308" i="7"/>
  <c r="J219" i="7"/>
  <c r="BK329" i="7"/>
  <c r="J209" i="7"/>
  <c r="J374" i="7"/>
  <c r="BK454" i="8"/>
  <c r="J412" i="8"/>
  <c r="J356" i="8"/>
  <c r="J306" i="8"/>
  <c r="BK157" i="8"/>
  <c r="J399" i="8"/>
  <c r="BK277" i="8"/>
  <c r="J163" i="8"/>
  <c r="BK415" i="8"/>
  <c r="J313" i="8"/>
  <c r="J195" i="8"/>
  <c r="BK445" i="8"/>
  <c r="J345" i="8"/>
  <c r="BK293" i="8"/>
  <c r="J222" i="8"/>
  <c r="BK141" i="8"/>
  <c r="BK392" i="8"/>
  <c r="J326" i="8"/>
  <c r="BK217" i="8"/>
  <c r="BK356" i="8"/>
  <c r="J290" i="8"/>
  <c r="BK145" i="8"/>
  <c r="J353" i="8"/>
  <c r="BK284" i="8"/>
  <c r="J406" i="9"/>
  <c r="BK320" i="9"/>
  <c r="J224" i="9"/>
  <c r="J154" i="9"/>
  <c r="J432" i="9"/>
  <c r="BK284" i="9"/>
  <c r="BK195" i="9"/>
  <c r="BK444" i="9"/>
  <c r="BK380" i="9"/>
  <c r="J313" i="9"/>
  <c r="BK219" i="9"/>
  <c r="BK457" i="9"/>
  <c r="BK377" i="9"/>
  <c r="J247" i="9"/>
  <c r="J412" i="9"/>
  <c r="BK300" i="9"/>
  <c r="BK229" i="9"/>
  <c r="BK386" i="9"/>
  <c r="J300" i="9"/>
  <c r="J409" i="9"/>
  <c r="J339" i="9"/>
  <c r="J189" i="9"/>
  <c r="BK313" i="9"/>
  <c r="J166" i="9"/>
  <c r="BK295" i="10"/>
  <c r="J167" i="10"/>
  <c r="J295" i="10"/>
  <c r="BK193" i="10"/>
  <c r="BK265" i="10"/>
  <c r="BK159" i="10"/>
  <c r="J367" i="10"/>
  <c r="J269" i="10"/>
  <c r="J150" i="10"/>
  <c r="J313" i="11"/>
  <c r="J186" i="11"/>
  <c r="BK260" i="11"/>
  <c r="J405" i="11"/>
  <c r="J286" i="11"/>
  <c r="J373" i="11"/>
  <c r="J283" i="11"/>
  <c r="J398" i="11"/>
  <c r="J266" i="11"/>
  <c r="BK196" i="11"/>
  <c r="BK373" i="11"/>
  <c r="BK296" i="11"/>
  <c r="J206" i="11"/>
  <c r="J317" i="11"/>
  <c r="J347" i="11"/>
  <c r="BK280" i="11"/>
  <c r="J175" i="11"/>
  <c r="J389" i="12"/>
  <c r="BK307" i="12"/>
  <c r="BK190" i="12"/>
  <c r="BK449" i="12"/>
  <c r="BK322" i="12"/>
  <c r="BK210" i="12"/>
  <c r="J415" i="12"/>
  <c r="BK319" i="12"/>
  <c r="J265" i="12"/>
  <c r="BK155" i="12"/>
  <c r="BK411" i="12"/>
  <c r="J350" i="12"/>
  <c r="J213" i="12"/>
  <c r="BK437" i="12"/>
  <c r="J344" i="12"/>
  <c r="BK255" i="12"/>
  <c r="J418" i="12"/>
  <c r="J295" i="12"/>
  <c r="BK405" i="12"/>
  <c r="J370" i="12"/>
  <c r="BK282" i="12"/>
  <c r="J147" i="12"/>
  <c r="BK241" i="12"/>
  <c r="J169" i="12"/>
  <c r="J445" i="13"/>
  <c r="BK378" i="13"/>
  <c r="J278" i="13"/>
  <c r="BK191" i="13"/>
  <c r="J478" i="13"/>
  <c r="BK372" i="13"/>
  <c r="BK330" i="13"/>
  <c r="J173" i="13"/>
  <c r="BK414" i="13"/>
  <c r="BK316" i="13"/>
  <c r="BK209" i="13"/>
  <c r="BK145" i="13"/>
  <c r="J393" i="13"/>
  <c r="BK269" i="13"/>
  <c r="BK457" i="13"/>
  <c r="J324" i="13"/>
  <c r="BK272" i="13"/>
  <c r="J419" i="13"/>
  <c r="J383" i="13"/>
  <c r="J288" i="13"/>
  <c r="BK224" i="13"/>
  <c r="J429" i="13"/>
  <c r="BK302" i="13"/>
  <c r="J170" i="13"/>
  <c r="BK424" i="13"/>
  <c r="J336" i="13"/>
  <c r="J262" i="13"/>
  <c r="BK466" i="14"/>
  <c r="BK422" i="14"/>
  <c r="BK366" i="14"/>
  <c r="J338" i="14"/>
  <c r="J294" i="14"/>
  <c r="BK265" i="14"/>
  <c r="BK162" i="14"/>
  <c r="J453" i="14"/>
  <c r="J411" i="14"/>
  <c r="J379" i="14"/>
  <c r="BK335" i="14"/>
  <c r="BK255" i="14"/>
  <c r="BK154" i="14"/>
  <c r="BK456" i="14"/>
  <c r="J404" i="14"/>
  <c r="BK381" i="14"/>
  <c r="BK347" i="14"/>
  <c r="BK259" i="14"/>
  <c r="BK168" i="14"/>
  <c r="J487" i="14"/>
  <c r="BK439" i="14"/>
  <c r="BK369" i="14"/>
  <c r="J291" i="14"/>
  <c r="BK173" i="14"/>
  <c r="J324" i="14"/>
  <c r="BK217" i="14"/>
  <c r="BK165" i="14"/>
  <c r="J414" i="15"/>
  <c r="BK211" i="15"/>
  <c r="BK397" i="15"/>
  <c r="BK365" i="15"/>
  <c r="BK313" i="15"/>
  <c r="J253" i="15"/>
  <c r="J166" i="15"/>
  <c r="BK404" i="15"/>
  <c r="BK349" i="15"/>
  <c r="BK310" i="15"/>
  <c r="J263" i="15"/>
  <c r="J219" i="15"/>
  <c r="J163" i="15"/>
  <c r="BK430" i="15"/>
  <c r="J347" i="15"/>
  <c r="J383" i="15"/>
  <c r="J324" i="15"/>
  <c r="BK243" i="15"/>
  <c r="BK219" i="15"/>
  <c r="J196" i="15"/>
  <c r="J178" i="15"/>
  <c r="J572" i="16"/>
  <c r="BK508" i="16"/>
  <c r="J466" i="16"/>
  <c r="BK394" i="16"/>
  <c r="J374" i="16"/>
  <c r="J313" i="16"/>
  <c r="BK182" i="16"/>
  <c r="J567" i="16"/>
  <c r="J500" i="16"/>
  <c r="BK449" i="16"/>
  <c r="J364" i="16"/>
  <c r="J297" i="16"/>
  <c r="BK173" i="16"/>
  <c r="J511" i="16"/>
  <c r="J443" i="16"/>
  <c r="BK348" i="16"/>
  <c r="J231" i="16"/>
  <c r="J577" i="16"/>
  <c r="J470" i="16"/>
  <c r="J426" i="16"/>
  <c r="BK370" i="16"/>
  <c r="BK269" i="16"/>
  <c r="BK152" i="16"/>
  <c r="BK520" i="16"/>
  <c r="J429" i="16"/>
  <c r="J367" i="16"/>
  <c r="J277" i="16"/>
  <c r="BK190" i="16"/>
  <c r="BK560" i="16"/>
  <c r="BK443" i="16"/>
  <c r="BK376" i="16"/>
  <c r="BK304" i="16"/>
  <c r="BK218" i="16"/>
  <c r="BK476" i="16"/>
  <c r="BK364" i="16"/>
  <c r="J185" i="16"/>
  <c r="BK368" i="17"/>
  <c r="BK324" i="17"/>
  <c r="BK257" i="17"/>
  <c r="J321" i="17"/>
  <c r="J269" i="17"/>
  <c r="J176" i="17"/>
  <c r="BK342" i="17"/>
  <c r="BK263" i="17"/>
  <c r="BK145" i="17"/>
  <c r="BK340" i="17"/>
  <c r="J159" i="17"/>
  <c r="BK292" i="17"/>
  <c r="BK234" i="17"/>
  <c r="BK364" i="17"/>
  <c r="J289" i="17"/>
  <c r="BK390" i="17"/>
  <c r="J355" i="17"/>
  <c r="J221" i="17"/>
  <c r="J140" i="17"/>
  <c r="BK238" i="18"/>
  <c r="J149" i="18"/>
  <c r="BK187" i="18"/>
  <c r="J267" i="18"/>
  <c r="BK155" i="18"/>
  <c r="BK255" i="18"/>
  <c r="J314" i="18"/>
  <c r="BK173" i="18"/>
  <c r="J281" i="18"/>
  <c r="BK163" i="18"/>
  <c r="BK307" i="18"/>
  <c r="BK211" i="18"/>
  <c r="J168" i="19"/>
  <c r="J165" i="19"/>
  <c r="J145" i="19"/>
  <c r="J154" i="19"/>
  <c r="BK135" i="19"/>
  <c r="BK205" i="20"/>
  <c r="BK137" i="20"/>
  <c r="BK157" i="20"/>
  <c r="J167" i="20"/>
  <c r="BK160" i="20"/>
  <c r="BK186" i="20"/>
  <c r="J160" i="20"/>
  <c r="BK219" i="21"/>
  <c r="BK133" i="21"/>
  <c r="BK157" i="21"/>
  <c r="J216" i="21"/>
  <c r="J237" i="21"/>
  <c r="BK184" i="21"/>
  <c r="BK225" i="21"/>
  <c r="BK261" i="21"/>
  <c r="BK169" i="21"/>
  <c r="BK160" i="21"/>
  <c r="J228" i="21"/>
  <c r="J338" i="22"/>
  <c r="BK242" i="22"/>
  <c r="J161" i="22"/>
  <c r="J311" i="22"/>
  <c r="J242" i="22"/>
  <c r="J143" i="22"/>
  <c r="J335" i="22"/>
  <c r="BK266" i="22"/>
  <c r="BK158" i="22"/>
  <c r="J290" i="22"/>
  <c r="BK179" i="22"/>
  <c r="J329" i="22"/>
  <c r="BK248" i="22"/>
  <c r="J197" i="22"/>
  <c r="J332" i="22"/>
  <c r="J305" i="22"/>
  <c r="BK245" i="22"/>
  <c r="J206" i="22"/>
  <c r="J176" i="22"/>
  <c r="BK236" i="22"/>
  <c r="J469" i="23"/>
  <c r="BK374" i="23"/>
  <c r="BK281" i="23"/>
  <c r="J251" i="23"/>
  <c r="BK455" i="23"/>
  <c r="J396" i="23"/>
  <c r="J333" i="23"/>
  <c r="J265" i="23"/>
  <c r="BK182" i="23"/>
  <c r="J438" i="23"/>
  <c r="J361" i="23"/>
  <c r="J307" i="23"/>
  <c r="J200" i="23"/>
  <c r="BK476" i="23"/>
  <c r="BK394" i="23"/>
  <c r="BK310" i="23"/>
  <c r="BK269" i="23"/>
  <c r="BK424" i="23"/>
  <c r="J363" i="23"/>
  <c r="BK277" i="23"/>
  <c r="BK231" i="23"/>
  <c r="J171" i="23"/>
  <c r="J415" i="23"/>
  <c r="J320" i="23"/>
  <c r="BK247" i="23"/>
  <c r="J132" i="23"/>
  <c r="BK410" i="23"/>
  <c r="BK317" i="23"/>
  <c r="J238" i="23"/>
  <c r="BK139" i="23"/>
  <c r="BK391" i="23"/>
  <c r="J346" i="23"/>
  <c r="BK320" i="23"/>
  <c r="J295" i="23"/>
  <c r="J174" i="23"/>
  <c r="J146" i="2"/>
  <c r="J191" i="3"/>
  <c r="BK141" i="3"/>
  <c r="BK468" i="3"/>
  <c r="J366" i="3"/>
  <c r="BK235" i="3"/>
  <c r="BK145" i="3"/>
  <c r="J437" i="3"/>
  <c r="J382" i="3"/>
  <c r="BK276" i="3"/>
  <c r="J151" i="3"/>
  <c r="J387" i="3"/>
  <c r="BK247" i="3"/>
  <c r="BK154" i="3"/>
  <c r="J385" i="3"/>
  <c r="J472" i="3"/>
  <c r="BK422" i="3"/>
  <c r="J306" i="3"/>
  <c r="J223" i="3"/>
  <c r="BK157" i="3"/>
  <c r="BK427" i="4"/>
  <c r="J363" i="4"/>
  <c r="BK306" i="4"/>
  <c r="J463" i="4"/>
  <c r="J378" i="4"/>
  <c r="BK233" i="4"/>
  <c r="J154" i="4"/>
  <c r="J405" i="4"/>
  <c r="BK321" i="4"/>
  <c r="BK223" i="4"/>
  <c r="BK393" i="4"/>
  <c r="J318" i="4"/>
  <c r="J185" i="4"/>
  <c r="BK463" i="4"/>
  <c r="BK390" i="4"/>
  <c r="BK345" i="4"/>
  <c r="J424" i="4"/>
  <c r="J381" i="4"/>
  <c r="J282" i="4"/>
  <c r="J174" i="4"/>
  <c r="J437" i="4"/>
  <c r="J342" i="4"/>
  <c r="J246" i="4"/>
  <c r="J138" i="4"/>
  <c r="BK398" i="5"/>
  <c r="J373" i="5"/>
  <c r="J325" i="5"/>
  <c r="BK189" i="5"/>
  <c r="BK431" i="5"/>
  <c r="J362" i="5"/>
  <c r="J200" i="5"/>
  <c r="BK373" i="5"/>
  <c r="J317" i="5"/>
  <c r="J251" i="5"/>
  <c r="BK154" i="5"/>
  <c r="BK395" i="5"/>
  <c r="J332" i="5"/>
  <c r="BK192" i="5"/>
  <c r="J431" i="5"/>
  <c r="J335" i="5"/>
  <c r="BK278" i="5"/>
  <c r="BK151" i="5"/>
  <c r="BK320" i="5"/>
  <c r="J414" i="5"/>
  <c r="BK239" i="5"/>
  <c r="BK272" i="5"/>
  <c r="BK184" i="5"/>
  <c r="J307" i="6"/>
  <c r="J349" i="6"/>
  <c r="BK260" i="6"/>
  <c r="J175" i="6"/>
  <c r="J209" i="6"/>
  <c r="BK357" i="6"/>
  <c r="J242" i="6"/>
  <c r="BK349" i="6"/>
  <c r="BK288" i="6"/>
  <c r="J191" i="6"/>
  <c r="J319" i="6"/>
  <c r="J151" i="6"/>
  <c r="BK310" i="6"/>
  <c r="J201" i="6"/>
  <c r="BK373" i="6"/>
  <c r="J256" i="6"/>
  <c r="J308" i="7"/>
  <c r="BK248" i="7"/>
  <c r="J294" i="7"/>
  <c r="J201" i="7"/>
  <c r="J317" i="7"/>
  <c r="BK183" i="7"/>
  <c r="BK263" i="7"/>
  <c r="BK175" i="7"/>
  <c r="BK320" i="7"/>
  <c r="BK139" i="7"/>
  <c r="BK288" i="7"/>
  <c r="J214" i="7"/>
  <c r="BK362" i="7"/>
  <c r="BK302" i="7"/>
  <c r="J180" i="7"/>
  <c r="J383" i="8"/>
  <c r="J172" i="8"/>
  <c r="BK412" i="8"/>
  <c r="BK345" i="8"/>
  <c r="BK166" i="8"/>
  <c r="BK429" i="8"/>
  <c r="J342" i="8"/>
  <c r="J273" i="8"/>
  <c r="BK201" i="8"/>
  <c r="BK148" i="8"/>
  <c r="BK360" i="8"/>
  <c r="J319" i="8"/>
  <c r="BK240" i="8"/>
  <c r="J166" i="8"/>
  <c r="BK395" i="8"/>
  <c r="J317" i="8"/>
  <c r="J190" i="8"/>
  <c r="BK377" i="8"/>
  <c r="J258" i="8"/>
  <c r="BK163" i="8"/>
  <c r="BK369" i="8"/>
  <c r="J248" i="8"/>
  <c r="J400" i="9"/>
  <c r="BK344" i="9"/>
  <c r="J277" i="9"/>
  <c r="J192" i="9"/>
  <c r="J449" i="9"/>
  <c r="BK394" i="9"/>
  <c r="BK290" i="9"/>
  <c r="BK224" i="9"/>
  <c r="J473" i="9"/>
  <c r="BK336" i="9"/>
  <c r="J232" i="9"/>
  <c r="J148" i="9"/>
  <c r="J422" i="9"/>
  <c r="BK366" i="9"/>
  <c r="BK174" i="9"/>
  <c r="BK419" i="9"/>
  <c r="J284" i="9"/>
  <c r="J184" i="9"/>
  <c r="J397" i="9"/>
  <c r="J320" i="9"/>
  <c r="J229" i="9"/>
  <c r="J368" i="9"/>
  <c r="J336" i="9"/>
  <c r="J219" i="9"/>
  <c r="J366" i="9"/>
  <c r="BK265" i="9"/>
  <c r="BK145" i="9"/>
  <c r="J262" i="10"/>
  <c r="BK320" i="10"/>
  <c r="BK363" i="10"/>
  <c r="J292" i="10"/>
  <c r="J227" i="10"/>
  <c r="BK379" i="10"/>
  <c r="BK348" i="10"/>
  <c r="BK216" i="10"/>
  <c r="BK390" i="11"/>
  <c r="J299" i="11"/>
  <c r="BK145" i="11"/>
  <c r="BK277" i="11"/>
  <c r="BK175" i="11"/>
  <c r="J344" i="11"/>
  <c r="BK151" i="11"/>
  <c r="J341" i="11"/>
  <c r="BK256" i="11"/>
  <c r="BK206" i="11"/>
  <c r="J359" i="11"/>
  <c r="BK305" i="11"/>
  <c r="BK165" i="11"/>
  <c r="BK310" i="11"/>
  <c r="J237" i="11"/>
  <c r="BK148" i="11"/>
  <c r="BK183" i="11"/>
  <c r="BK356" i="11"/>
  <c r="J296" i="11"/>
  <c r="J139" i="11"/>
  <c r="BK356" i="12"/>
  <c r="J275" i="12"/>
  <c r="BK460" i="12"/>
  <c r="J367" i="12"/>
  <c r="J258" i="12"/>
  <c r="J437" i="12"/>
  <c r="BK376" i="12"/>
  <c r="BK310" i="12"/>
  <c r="J200" i="12"/>
  <c r="J449" i="12"/>
  <c r="BK379" i="12"/>
  <c r="BK287" i="12"/>
  <c r="BK147" i="12"/>
  <c r="J405" i="12"/>
  <c r="BK328" i="12"/>
  <c r="J205" i="12"/>
  <c r="J379" i="12"/>
  <c r="BK285" i="12"/>
  <c r="BK415" i="12"/>
  <c r="BK350" i="12"/>
  <c r="BK299" i="12"/>
  <c r="J161" i="12"/>
  <c r="BK361" i="12"/>
  <c r="J287" i="12"/>
  <c r="J150" i="12"/>
  <c r="BK402" i="13"/>
  <c r="BK339" i="13"/>
  <c r="BK248" i="13"/>
  <c r="BK148" i="13"/>
  <c r="J442" i="13"/>
  <c r="BK357" i="13"/>
  <c r="J199" i="13"/>
  <c r="BK436" i="13"/>
  <c r="J364" i="13"/>
  <c r="BK275" i="13"/>
  <c r="J191" i="13"/>
  <c r="J432" i="13"/>
  <c r="J347" i="13"/>
  <c r="BK183" i="13"/>
  <c r="J354" i="13"/>
  <c r="BK306" i="13"/>
  <c r="J183" i="13"/>
  <c r="J399" i="13"/>
  <c r="BK333" i="13"/>
  <c r="BK266" i="13"/>
  <c r="BK391" i="13"/>
  <c r="J316" i="13"/>
  <c r="J486" i="13"/>
  <c r="BK416" i="13"/>
  <c r="J275" i="13"/>
  <c r="J492" i="14"/>
  <c r="J443" i="14"/>
  <c r="BK389" i="14"/>
  <c r="J361" i="14"/>
  <c r="J329" i="14"/>
  <c r="BK275" i="14"/>
  <c r="J217" i="14"/>
  <c r="BK433" i="14"/>
  <c r="BK406" i="14"/>
  <c r="J353" i="14"/>
  <c r="BK269" i="14"/>
  <c r="J178" i="14"/>
  <c r="J475" i="14"/>
  <c r="J441" i="14"/>
  <c r="BK398" i="14"/>
  <c r="BK383" i="14"/>
  <c r="BK350" i="14"/>
  <c r="J281" i="14"/>
  <c r="BK204" i="14"/>
  <c r="BK138" i="14"/>
  <c r="J433" i="14"/>
  <c r="BK364" i="14"/>
  <c r="BK284" i="14"/>
  <c r="BK170" i="14"/>
  <c r="J320" i="14"/>
  <c r="BK262" i="14"/>
  <c r="BK209" i="14"/>
  <c r="J148" i="14"/>
  <c r="BK282" i="15"/>
  <c r="J147" i="15"/>
  <c r="J377" i="15"/>
  <c r="J343" i="15"/>
  <c r="BK285" i="15"/>
  <c r="J229" i="15"/>
  <c r="BK422" i="15"/>
  <c r="J363" i="15"/>
  <c r="J318" i="15"/>
  <c r="BK289" i="15"/>
  <c r="J249" i="15"/>
  <c r="BK135" i="15"/>
  <c r="J379" i="15"/>
  <c r="J191" i="15"/>
  <c r="J360" i="15"/>
  <c r="BK292" i="15"/>
  <c r="J222" i="15"/>
  <c r="J186" i="15"/>
  <c r="J161" i="15"/>
  <c r="J547" i="16"/>
  <c r="BK497" i="16"/>
  <c r="J459" i="16"/>
  <c r="J378" i="16"/>
  <c r="J284" i="16"/>
  <c r="J158" i="16"/>
  <c r="J556" i="16"/>
  <c r="J506" i="16"/>
  <c r="J400" i="16"/>
  <c r="BK300" i="16"/>
  <c r="J203" i="16"/>
  <c r="BK523" i="16"/>
  <c r="J476" i="16"/>
  <c r="J383" i="16"/>
  <c r="J316" i="16"/>
  <c r="BK195" i="16"/>
  <c r="BK530" i="16"/>
  <c r="J449" i="16"/>
  <c r="J380" i="16"/>
  <c r="BK297" i="16"/>
  <c r="J198" i="16"/>
  <c r="BK556" i="16"/>
  <c r="BK466" i="16"/>
  <c r="J370" i="16"/>
  <c r="J272" i="16"/>
  <c r="BK170" i="16"/>
  <c r="J553" i="16"/>
  <c r="J446" i="16"/>
  <c r="J412" i="16"/>
  <c r="BK329" i="16"/>
  <c r="BK277" i="16"/>
  <c r="BK158" i="16"/>
  <c r="BK455" i="16"/>
  <c r="BK345" i="16"/>
  <c r="J195" i="16"/>
  <c r="BK397" i="17"/>
  <c r="J334" i="17"/>
  <c r="BK301" i="17"/>
  <c r="BK211" i="17"/>
  <c r="J309" i="17"/>
  <c r="J181" i="17"/>
  <c r="J162" i="17"/>
  <c r="BK282" i="17"/>
  <c r="BK221" i="17"/>
  <c r="J371" i="17"/>
  <c r="J245" i="17"/>
  <c r="BK338" i="17"/>
  <c r="BK245" i="17"/>
  <c r="J154" i="17"/>
  <c r="J342" i="17"/>
  <c r="J286" i="17"/>
  <c r="BK148" i="17"/>
  <c r="J364" i="17"/>
  <c r="BK248" i="17"/>
  <c r="BK165" i="17"/>
  <c r="BK321" i="18"/>
  <c r="J262" i="18"/>
  <c r="J152" i="18"/>
  <c r="BK193" i="18"/>
  <c r="BK277" i="18"/>
  <c r="J184" i="18"/>
  <c r="BK314" i="18"/>
  <c r="BK178" i="18"/>
  <c r="J292" i="18"/>
  <c r="J199" i="18"/>
  <c r="BK241" i="18"/>
  <c r="J158" i="18"/>
  <c r="BK267" i="18"/>
  <c r="J193" i="18"/>
  <c r="J137" i="19"/>
  <c r="BK165" i="19"/>
  <c r="J176" i="19"/>
  <c r="J135" i="19"/>
  <c r="J130" i="19"/>
  <c r="BK163" i="20"/>
  <c r="BK192" i="20"/>
  <c r="J148" i="20"/>
  <c r="J157" i="20"/>
  <c r="BK154" i="20"/>
  <c r="J178" i="20"/>
  <c r="BK148" i="20"/>
  <c r="J252" i="21"/>
  <c r="J193" i="21"/>
  <c r="J222" i="21"/>
  <c r="J157" i="21"/>
  <c r="BK216" i="21"/>
  <c r="J175" i="21"/>
  <c r="J208" i="21"/>
  <c r="BK243" i="21"/>
  <c r="BK130" i="21"/>
  <c r="BK148" i="21"/>
  <c r="BK205" i="21"/>
  <c r="J323" i="22"/>
  <c r="J248" i="22"/>
  <c r="J155" i="22"/>
  <c r="J287" i="22"/>
  <c r="J224" i="22"/>
  <c r="J146" i="22"/>
  <c r="BK284" i="22"/>
  <c r="BK287" i="22"/>
  <c r="J194" i="22"/>
  <c r="BK128" i="22"/>
  <c r="J233" i="22"/>
  <c r="J164" i="22"/>
  <c r="BK281" i="22"/>
  <c r="BK224" i="22"/>
  <c r="J179" i="22"/>
  <c r="BK326" i="22"/>
  <c r="J172" i="2"/>
  <c r="J168" i="2"/>
  <c r="BK160" i="2"/>
  <c r="J157" i="2"/>
  <c r="BK152" i="2"/>
  <c r="J150" i="2"/>
  <c r="J148" i="2"/>
  <c r="J199" i="3"/>
  <c r="J527" i="3"/>
  <c r="J373" i="3"/>
  <c r="J247" i="3"/>
  <c r="BK511" i="3"/>
  <c r="J424" i="3"/>
  <c r="BK359" i="3"/>
  <c r="J270" i="3"/>
  <c r="BK148" i="3"/>
  <c r="BK404" i="3"/>
  <c r="J339" i="3"/>
  <c r="BK229" i="3"/>
  <c r="BK478" i="3"/>
  <c r="BK342" i="3"/>
  <c r="BK226" i="3"/>
  <c r="J416" i="3"/>
  <c r="BK376" i="3"/>
  <c r="BK270" i="3"/>
  <c r="BK178" i="3"/>
  <c r="J477" i="4"/>
  <c r="J402" i="4"/>
  <c r="BK356" i="4"/>
  <c r="J274" i="4"/>
  <c r="BK196" i="4"/>
  <c r="J411" i="4"/>
  <c r="BK259" i="4"/>
  <c r="J180" i="4"/>
  <c r="J430" i="4"/>
  <c r="J303" i="4"/>
  <c r="BK241" i="4"/>
  <c r="BK408" i="4"/>
  <c r="BK328" i="4"/>
  <c r="J233" i="4"/>
  <c r="J160" i="4"/>
  <c r="BK456" i="4"/>
  <c r="J368" i="4"/>
  <c r="J196" i="4"/>
  <c r="BK387" i="4"/>
  <c r="J286" i="4"/>
  <c r="J188" i="4"/>
  <c r="J446" i="4"/>
  <c r="J354" i="4"/>
  <c r="J297" i="4"/>
  <c r="J201" i="4"/>
  <c r="J177" i="4"/>
  <c r="BK382" i="5"/>
  <c r="J314" i="5"/>
  <c r="BK223" i="5"/>
  <c r="J145" i="5"/>
  <c r="J379" i="5"/>
  <c r="BK251" i="5"/>
  <c r="BK376" i="5"/>
  <c r="J320" i="5"/>
  <c r="BK233" i="5"/>
  <c r="J405" i="5"/>
  <c r="J346" i="5"/>
  <c r="BK294" i="5"/>
  <c r="BK163" i="5"/>
  <c r="J398" i="5"/>
  <c r="J281" i="5"/>
  <c r="BK364" i="5"/>
  <c r="BK291" i="5"/>
  <c r="J184" i="5"/>
  <c r="J257" i="5"/>
  <c r="J138" i="5"/>
  <c r="BK145" i="5"/>
  <c r="J165" i="6"/>
  <c r="BK313" i="6"/>
  <c r="BK252" i="6"/>
  <c r="BK183" i="6"/>
  <c r="BK291" i="6"/>
  <c r="BK328" i="6"/>
  <c r="J248" i="6"/>
  <c r="J148" i="6"/>
  <c r="J283" i="6"/>
  <c r="BK201" i="6"/>
  <c r="BK331" i="6"/>
  <c r="J263" i="6"/>
  <c r="BK139" i="6"/>
  <c r="BK224" i="6"/>
  <c r="J139" i="6"/>
  <c r="J301" i="6"/>
  <c r="BK186" i="6"/>
  <c r="J302" i="7"/>
  <c r="BK214" i="7"/>
  <c r="BK230" i="7"/>
  <c r="J145" i="7"/>
  <c r="J274" i="7"/>
  <c r="J157" i="7"/>
  <c r="J227" i="7"/>
  <c r="J350" i="7"/>
  <c r="BK278" i="7"/>
  <c r="BK165" i="7"/>
  <c r="BK311" i="7"/>
  <c r="BK237" i="7"/>
  <c r="BK358" i="7"/>
  <c r="BK274" i="7"/>
  <c r="BK136" i="7"/>
  <c r="BK380" i="8"/>
  <c r="BK269" i="8"/>
  <c r="J434" i="8"/>
  <c r="J366" i="8"/>
  <c r="J245" i="8"/>
  <c r="J151" i="8"/>
  <c r="BK353" i="8"/>
  <c r="BK281" i="8"/>
  <c r="J185" i="8"/>
  <c r="J441" i="8"/>
  <c r="J332" i="8"/>
  <c r="BK251" i="8"/>
  <c r="J157" i="8"/>
  <c r="BK408" i="8"/>
  <c r="BK339" i="8"/>
  <c r="BK235" i="8"/>
  <c r="J389" i="8"/>
  <c r="BK287" i="8"/>
  <c r="J148" i="8"/>
  <c r="BK366" i="8"/>
  <c r="J277" i="8"/>
  <c r="J389" i="9"/>
  <c r="J330" i="9"/>
  <c r="BK253" i="9"/>
  <c r="BK464" i="9"/>
  <c r="BK389" i="9"/>
  <c r="BK179" i="9"/>
  <c r="J425" i="9"/>
  <c r="BK347" i="9"/>
  <c r="BK269" i="9"/>
  <c r="BK141" i="9"/>
  <c r="J415" i="9"/>
  <c r="J324" i="9"/>
  <c r="BK214" i="9"/>
  <c r="BK449" i="9"/>
  <c r="J327" i="9"/>
  <c r="J157" i="9"/>
  <c r="J392" i="9"/>
  <c r="BK317" i="9"/>
  <c r="BK209" i="9"/>
  <c r="J386" i="9"/>
  <c r="J287" i="9"/>
  <c r="BK166" i="9"/>
  <c r="BK339" i="9"/>
  <c r="J209" i="9"/>
  <c r="J302" i="10"/>
  <c r="J177" i="10"/>
  <c r="J348" i="10"/>
  <c r="BK251" i="10"/>
  <c r="J341" i="10"/>
  <c r="BK276" i="10"/>
  <c r="BK182" i="10"/>
  <c r="J374" i="10"/>
  <c r="J323" i="10"/>
  <c r="BK234" i="10"/>
  <c r="BK156" i="10"/>
  <c r="BK369" i="11"/>
  <c r="J252" i="11"/>
  <c r="BK332" i="11"/>
  <c r="BK248" i="11"/>
  <c r="BK402" i="11"/>
  <c r="J270" i="11"/>
  <c r="BK398" i="11"/>
  <c r="J308" i="11"/>
  <c r="BK263" i="11"/>
  <c r="J165" i="11"/>
  <c r="BK350" i="11"/>
  <c r="J248" i="11"/>
  <c r="J142" i="11"/>
  <c r="BK308" i="11"/>
  <c r="BK154" i="11"/>
  <c r="BK252" i="11"/>
  <c r="J363" i="11"/>
  <c r="J263" i="11"/>
  <c r="BK142" i="11"/>
  <c r="J401" i="12"/>
  <c r="BK316" i="12"/>
  <c r="J247" i="12"/>
  <c r="J413" i="12"/>
  <c r="BK341" i="12"/>
  <c r="BK251" i="12"/>
  <c r="J460" i="12"/>
  <c r="J403" i="12"/>
  <c r="J341" i="12"/>
  <c r="J251" i="12"/>
  <c r="BK169" i="12"/>
  <c r="J425" i="12"/>
  <c r="J391" i="12"/>
  <c r="BK304" i="12"/>
  <c r="BK200" i="12"/>
  <c r="J411" i="12"/>
  <c r="BK292" i="12"/>
  <c r="BK150" i="12"/>
  <c r="J304" i="12"/>
  <c r="J135" i="12"/>
  <c r="J381" i="12"/>
  <c r="J319" i="12"/>
  <c r="J155" i="12"/>
  <c r="BK336" i="12"/>
  <c r="J282" i="12"/>
  <c r="J179" i="12"/>
  <c r="BK486" i="13"/>
  <c r="BK411" i="13"/>
  <c r="BK362" i="13"/>
  <c r="J252" i="13"/>
  <c r="BK142" i="13"/>
  <c r="BK399" i="13"/>
  <c r="BK345" i="13"/>
  <c r="J217" i="13"/>
  <c r="J481" i="13"/>
  <c r="BK397" i="13"/>
  <c r="BK242" i="13"/>
  <c r="J168" i="13"/>
  <c r="J375" i="13"/>
  <c r="J214" i="13"/>
  <c r="BK393" i="13"/>
  <c r="J327" i="13"/>
  <c r="BK278" i="13"/>
  <c r="J138" i="13"/>
  <c r="J405" i="13"/>
  <c r="BK342" i="13"/>
  <c r="J259" i="13"/>
  <c r="J142" i="13"/>
  <c r="J366" i="13"/>
  <c r="BK173" i="13"/>
  <c r="J439" i="13"/>
  <c r="BK321" i="13"/>
  <c r="BK252" i="13"/>
  <c r="BK487" i="14"/>
  <c r="J439" i="14"/>
  <c r="J383" i="14"/>
  <c r="J347" i="14"/>
  <c r="BK320" i="14"/>
  <c r="BK281" i="14"/>
  <c r="BK157" i="14"/>
  <c r="BK441" i="14"/>
  <c r="J425" i="14"/>
  <c r="J377" i="14"/>
  <c r="J344" i="14"/>
  <c r="J275" i="14"/>
  <c r="J170" i="14"/>
  <c r="J471" i="14"/>
  <c r="BK436" i="14"/>
  <c r="J401" i="14"/>
  <c r="J372" i="14"/>
  <c r="BK317" i="14"/>
  <c r="BK235" i="14"/>
  <c r="J183" i="14"/>
  <c r="BK471" i="14"/>
  <c r="J409" i="14"/>
  <c r="BK297" i="14"/>
  <c r="J191" i="14"/>
  <c r="BK148" i="14"/>
  <c r="J269" i="14"/>
  <c r="J397" i="15"/>
  <c r="BK394" i="15"/>
  <c r="BK388" i="15"/>
  <c r="BK385" i="15"/>
  <c r="J375" i="15"/>
  <c r="BK371" i="15"/>
  <c r="J358" i="15"/>
  <c r="BK353" i="15"/>
  <c r="BK351" i="15"/>
  <c r="BK343" i="15"/>
  <c r="J339" i="15"/>
  <c r="J335" i="15"/>
  <c r="J332" i="15"/>
  <c r="J321" i="15"/>
  <c r="J310" i="15"/>
  <c r="J301" i="15"/>
  <c r="BK298" i="15"/>
  <c r="J292" i="15"/>
  <c r="J279" i="15"/>
  <c r="BK277" i="15"/>
  <c r="BK263" i="15"/>
  <c r="J259" i="15"/>
  <c r="BK256" i="15"/>
  <c r="BK249" i="15"/>
  <c r="BK161" i="15"/>
  <c r="BK150" i="15"/>
  <c r="BK147" i="15"/>
  <c r="J144" i="15"/>
  <c r="J135" i="15"/>
  <c r="J430" i="15"/>
  <c r="BK426" i="15"/>
  <c r="BK418" i="15"/>
  <c r="J407" i="15"/>
  <c r="BK391" i="15"/>
  <c r="BK383" i="15"/>
  <c r="BK377" i="15"/>
  <c r="J371" i="15"/>
  <c r="BK367" i="15"/>
  <c r="BK358" i="15"/>
  <c r="J351" i="15"/>
  <c r="J349" i="15"/>
  <c r="J345" i="15"/>
  <c r="BK341" i="15"/>
  <c r="J329" i="15"/>
  <c r="J326" i="15"/>
  <c r="BK321" i="15"/>
  <c r="BK315" i="15"/>
  <c r="J313" i="15"/>
  <c r="BK304" i="15"/>
  <c r="BK301" i="15"/>
  <c r="BK287" i="15"/>
  <c r="J285" i="15"/>
  <c r="BK216" i="15"/>
  <c r="J404" i="15"/>
  <c r="BK355" i="15"/>
  <c r="J289" i="15"/>
  <c r="BK138" i="15"/>
  <c r="J369" i="15"/>
  <c r="BK324" i="15"/>
  <c r="J287" i="15"/>
  <c r="BK235" i="15"/>
  <c r="J150" i="15"/>
  <c r="J433" i="15"/>
  <c r="J373" i="15"/>
  <c r="J171" i="15"/>
  <c r="J367" i="15"/>
  <c r="BK295" i="15"/>
  <c r="J235" i="15"/>
  <c r="J201" i="15"/>
  <c r="J155" i="15"/>
  <c r="J520" i="16"/>
  <c r="J479" i="16"/>
  <c r="J435" i="16"/>
  <c r="BK367" i="16"/>
  <c r="J281" i="16"/>
  <c r="BK179" i="16"/>
  <c r="J560" i="16"/>
  <c r="BK488" i="16"/>
  <c r="J423" i="16"/>
  <c r="BK323" i="16"/>
  <c r="J269" i="16"/>
  <c r="J526" i="16"/>
  <c r="J485" i="16"/>
  <c r="BK391" i="16"/>
  <c r="BK342" i="16"/>
  <c r="BK223" i="16"/>
  <c r="J533" i="16"/>
  <c r="J455" i="16"/>
  <c r="BK378" i="16"/>
  <c r="BK307" i="16"/>
  <c r="BK203" i="16"/>
  <c r="BK526" i="16"/>
  <c r="J451" i="16"/>
  <c r="BK389" i="16"/>
  <c r="BK264" i="16"/>
  <c r="J173" i="16"/>
  <c r="J582" i="16"/>
  <c r="J457" i="16"/>
  <c r="BK406" i="16"/>
  <c r="J323" i="16"/>
  <c r="BK146" i="16"/>
  <c r="BK440" i="16"/>
  <c r="BK326" i="16"/>
  <c r="J228" i="16"/>
  <c r="J390" i="17"/>
  <c r="BK327" i="17"/>
  <c r="J226" i="17"/>
  <c r="BK394" i="17"/>
  <c r="J273" i="17"/>
  <c r="J168" i="17"/>
  <c r="BK344" i="17"/>
  <c r="BK304" i="17"/>
  <c r="BK240" i="17"/>
  <c r="J376" i="17"/>
  <c r="BK289" i="17"/>
  <c r="BK357" i="17"/>
  <c r="BK334" i="17"/>
  <c r="J206" i="17"/>
  <c r="J368" i="17"/>
  <c r="J327" i="17"/>
  <c r="BK253" i="17"/>
  <c r="BK376" i="17"/>
  <c r="J324" i="17"/>
  <c r="J211" i="17"/>
  <c r="BK130" i="17"/>
  <c r="J285" i="18"/>
  <c r="J217" i="18"/>
  <c r="BK143" i="18"/>
  <c r="BK281" i="18"/>
  <c r="BK317" i="18"/>
  <c r="J187" i="18"/>
  <c r="BK274" i="18"/>
  <c r="BK190" i="18"/>
  <c r="BK217" i="18"/>
  <c r="BK262" i="18"/>
  <c r="BK184" i="18"/>
  <c r="J321" i="18"/>
  <c r="J238" i="18"/>
  <c r="BK158" i="19"/>
  <c r="BK130" i="19"/>
  <c r="J142" i="19"/>
  <c r="BK139" i="19"/>
  <c r="J148" i="19"/>
  <c r="J154" i="20"/>
  <c r="BK196" i="20"/>
  <c r="J184" i="20"/>
  <c r="J151" i="20"/>
  <c r="BK145" i="20"/>
  <c r="J176" i="20"/>
  <c r="J141" i="20"/>
  <c r="J210" i="21"/>
  <c r="BK231" i="21"/>
  <c r="J163" i="21"/>
  <c r="BK187" i="21"/>
  <c r="BK213" i="21"/>
  <c r="J243" i="21"/>
  <c r="J160" i="21"/>
  <c r="BK252" i="21"/>
  <c r="J240" i="21"/>
  <c r="BK151" i="21"/>
  <c r="J225" i="21"/>
  <c r="BK311" i="22"/>
  <c r="J254" i="22"/>
  <c r="J215" i="22"/>
  <c r="J302" i="22"/>
  <c r="BK206" i="22"/>
  <c r="BK341" i="22"/>
  <c r="BK308" i="22"/>
  <c r="BK176" i="22"/>
  <c r="BK323" i="22"/>
  <c r="BK191" i="22"/>
  <c r="J131" i="22"/>
  <c r="BK260" i="22"/>
  <c r="BK155" i="22"/>
  <c r="BK314" i="22"/>
  <c r="BK257" i="22"/>
  <c r="J212" i="22"/>
  <c r="BK131" i="22"/>
  <c r="BK164" i="22"/>
  <c r="BK371" i="23"/>
  <c r="BK263" i="23"/>
  <c r="J473" i="23"/>
  <c r="BK417" i="23"/>
  <c r="J343" i="23"/>
  <c r="J312" i="23"/>
  <c r="BK192" i="23"/>
  <c r="BK473" i="23"/>
  <c r="J405" i="23"/>
  <c r="BK337" i="23"/>
  <c r="BK305" i="23"/>
  <c r="BK215" i="23"/>
  <c r="J142" i="23"/>
  <c r="BK426" i="23"/>
  <c r="BK367" i="23"/>
  <c r="BK303" i="23"/>
  <c r="J187" i="23"/>
  <c r="J455" i="23"/>
  <c r="J402" i="23"/>
  <c r="J348" i="23"/>
  <c r="J272" i="23"/>
  <c r="BK224" i="23"/>
  <c r="J192" i="23"/>
  <c r="J432" i="23"/>
  <c r="J371" i="23"/>
  <c r="BK300" i="23"/>
  <c r="BK258" i="23"/>
  <c r="BK430" i="23"/>
  <c r="BK363" i="23"/>
  <c r="J310" i="23"/>
  <c r="BK272" i="23"/>
  <c r="BK154" i="23"/>
  <c r="J358" i="23"/>
  <c r="J330" i="23"/>
  <c r="J303" i="23"/>
  <c r="BK265" i="23"/>
  <c r="J159" i="23"/>
  <c r="BK170" i="2"/>
  <c r="BK168" i="2"/>
  <c r="J164" i="2"/>
  <c r="BK157" i="2"/>
  <c r="J154" i="2"/>
  <c r="BK150" i="2"/>
  <c r="J144" i="2"/>
  <c r="BK163" i="3"/>
  <c r="BK481" i="3"/>
  <c r="BK419" i="3"/>
  <c r="J310" i="3"/>
  <c r="J148" i="3"/>
  <c r="J456" i="3"/>
  <c r="J413" i="3"/>
  <c r="J345" i="3"/>
  <c r="BK223" i="3"/>
  <c r="J172" i="3"/>
  <c r="BK462" i="3"/>
  <c r="J332" i="3"/>
  <c r="BK220" i="3"/>
  <c r="J475" i="3"/>
  <c r="J279" i="3"/>
  <c r="BK459" i="3"/>
  <c r="J392" i="3"/>
  <c r="BK293" i="3"/>
  <c r="J217" i="3"/>
  <c r="J154" i="3"/>
  <c r="J434" i="4"/>
  <c r="BK339" i="4"/>
  <c r="BK246" i="4"/>
  <c r="J456" i="4"/>
  <c r="J306" i="4"/>
  <c r="BK215" i="4"/>
  <c r="J467" i="4"/>
  <c r="J393" i="4"/>
  <c r="BK269" i="4"/>
  <c r="J171" i="4"/>
  <c r="BK342" i="4"/>
  <c r="J241" i="4"/>
  <c r="BK193" i="4"/>
  <c r="BK472" i="4"/>
  <c r="BK405" i="4"/>
  <c r="BK359" i="4"/>
  <c r="BK201" i="4"/>
  <c r="J417" i="4"/>
  <c r="BK375" i="4"/>
  <c r="J251" i="4"/>
  <c r="BK138" i="4"/>
  <c r="J375" i="4"/>
  <c r="J324" i="4"/>
  <c r="J300" i="4"/>
  <c r="BK212" i="4"/>
  <c r="BK160" i="4"/>
  <c r="BK392" i="5"/>
  <c r="BK332" i="5"/>
  <c r="BK236" i="5"/>
  <c r="J151" i="5"/>
  <c r="BK419" i="5"/>
  <c r="BK317" i="5"/>
  <c r="J428" i="5"/>
  <c r="J356" i="5"/>
  <c r="BK261" i="5"/>
  <c r="J163" i="5"/>
  <c r="BK414" i="5"/>
  <c r="BK341" i="5"/>
  <c r="J215" i="5"/>
  <c r="J141" i="5"/>
  <c r="BK362" i="5"/>
  <c r="J301" i="5"/>
  <c r="J246" i="5"/>
  <c r="J329" i="5"/>
  <c r="J195" i="5"/>
  <c r="BK275" i="5"/>
  <c r="BK141" i="5"/>
  <c r="J157" i="5"/>
  <c r="J277" i="6"/>
  <c r="J142" i="6"/>
  <c r="BK248" i="6"/>
  <c r="J353" i="6"/>
  <c r="BK280" i="6"/>
  <c r="J313" i="6"/>
  <c r="BK191" i="6"/>
  <c r="J345" i="6"/>
  <c r="J280" i="6"/>
  <c r="BK365" i="6"/>
  <c r="BK307" i="6"/>
  <c r="BK180" i="6"/>
  <c r="BK242" i="6"/>
  <c r="BK165" i="6"/>
  <c r="BK319" i="6"/>
  <c r="BK157" i="6"/>
  <c r="BK294" i="7"/>
  <c r="J354" i="7"/>
  <c r="J224" i="7"/>
  <c r="BK276" i="7"/>
  <c r="J186" i="7"/>
  <c r="BK317" i="7"/>
  <c r="J196" i="7"/>
  <c r="BK305" i="7"/>
  <c r="J362" i="7"/>
  <c r="J305" i="7"/>
  <c r="BK260" i="7"/>
  <c r="J336" i="7"/>
  <c r="J263" i="7"/>
  <c r="BK370" i="7"/>
  <c r="BK434" i="8"/>
  <c r="BK332" i="8"/>
  <c r="J240" i="8"/>
  <c r="BK154" i="8"/>
  <c r="BK386" i="8"/>
  <c r="J284" i="8"/>
  <c r="BK160" i="8"/>
  <c r="BK399" i="8"/>
  <c r="BK336" i="8"/>
  <c r="J235" i="8"/>
  <c r="BK169" i="8"/>
  <c r="J371" i="8"/>
  <c r="BK300" i="8"/>
  <c r="J198" i="8"/>
  <c r="J454" i="8"/>
  <c r="BK374" i="8"/>
  <c r="J293" i="8"/>
  <c r="BK180" i="8"/>
  <c r="J309" i="8"/>
  <c r="J201" i="8"/>
  <c r="J141" i="8"/>
  <c r="BK326" i="8"/>
  <c r="J440" i="9"/>
  <c r="BK360" i="9"/>
  <c r="BK303" i="9"/>
  <c r="J200" i="9"/>
  <c r="BK151" i="9"/>
  <c r="BK403" i="9"/>
  <c r="BK281" i="9"/>
  <c r="BK138" i="9"/>
  <c r="BK412" i="9"/>
  <c r="J342" i="9"/>
  <c r="J253" i="9"/>
  <c r="J478" i="9"/>
  <c r="BK409" i="9"/>
  <c r="BK287" i="9"/>
  <c r="BK454" i="9"/>
  <c r="BK342" i="9"/>
  <c r="BK273" i="9"/>
  <c r="J461" i="9"/>
  <c r="J351" i="9"/>
  <c r="BK232" i="9"/>
  <c r="BK406" i="9"/>
  <c r="BK296" i="9"/>
  <c r="J145" i="9"/>
  <c r="J273" i="9"/>
  <c r="J255" i="10"/>
  <c r="J234" i="10"/>
  <c r="J208" i="10"/>
  <c r="BK198" i="10"/>
  <c r="J164" i="10"/>
  <c r="J156" i="10"/>
  <c r="J153" i="10"/>
  <c r="BK150" i="10"/>
  <c r="J141" i="10"/>
  <c r="J338" i="10"/>
  <c r="J335" i="10"/>
  <c r="J308" i="10"/>
  <c r="BK305" i="10"/>
  <c r="BK280" i="10"/>
  <c r="J259" i="10"/>
  <c r="BK247" i="10"/>
  <c r="BK224" i="10"/>
  <c r="BK221" i="10"/>
  <c r="J213" i="10"/>
  <c r="J193" i="10"/>
  <c r="J172" i="10"/>
  <c r="BK141" i="10"/>
  <c r="J355" i="10"/>
  <c r="BK323" i="10"/>
  <c r="BK317" i="10"/>
  <c r="J314" i="10"/>
  <c r="J305" i="10"/>
  <c r="J289" i="10"/>
  <c r="J247" i="10"/>
  <c r="BK213" i="10"/>
  <c r="J190" i="10"/>
  <c r="J187" i="10"/>
  <c r="J144" i="10"/>
  <c r="J363" i="10"/>
  <c r="J359" i="10"/>
  <c r="BK355" i="10"/>
  <c r="BK335" i="10"/>
  <c r="BK332" i="10"/>
  <c r="BK329" i="10"/>
  <c r="BK311" i="10"/>
  <c r="J298" i="10"/>
  <c r="J280" i="10"/>
  <c r="J276" i="10"/>
  <c r="BK273" i="10"/>
  <c r="BK242" i="10"/>
  <c r="J224" i="10"/>
  <c r="BK190" i="10"/>
  <c r="BK177" i="10"/>
  <c r="BK164" i="10"/>
  <c r="BK153" i="10"/>
  <c r="J138" i="10"/>
  <c r="J135" i="10"/>
  <c r="BK351" i="10"/>
  <c r="BK345" i="10"/>
  <c r="J320" i="10"/>
  <c r="J317" i="10"/>
  <c r="BK314" i="10"/>
  <c r="BK302" i="10"/>
  <c r="BK289" i="10"/>
  <c r="BK255" i="10"/>
  <c r="J251" i="10"/>
  <c r="J239" i="10"/>
  <c r="J182" i="10"/>
  <c r="BK367" i="10"/>
  <c r="BK259" i="10"/>
  <c r="J147" i="10"/>
  <c r="J311" i="10"/>
  <c r="J221" i="10"/>
  <c r="BK374" i="10"/>
  <c r="BK359" i="10"/>
  <c r="BK227" i="10"/>
  <c r="BK326" i="11"/>
  <c r="BK219" i="11"/>
  <c r="BK320" i="11"/>
  <c r="J209" i="11"/>
  <c r="BK139" i="11"/>
  <c r="J353" i="11"/>
  <c r="BK162" i="11"/>
  <c r="BK323" i="11"/>
  <c r="J280" i="11"/>
  <c r="J402" i="11"/>
  <c r="BK335" i="11"/>
  <c r="BK227" i="11"/>
  <c r="BK353" i="11"/>
  <c r="BK242" i="11"/>
  <c r="J180" i="11"/>
  <c r="BK293" i="11"/>
  <c r="J390" i="11"/>
  <c r="J305" i="11"/>
  <c r="J256" i="11"/>
  <c r="BK413" i="12"/>
  <c r="J333" i="12"/>
  <c r="J241" i="12"/>
  <c r="J428" i="12"/>
  <c r="J339" i="12"/>
  <c r="J231" i="12"/>
  <c r="BK425" i="12"/>
  <c r="J353" i="12"/>
  <c r="BK275" i="12"/>
  <c r="BK179" i="12"/>
  <c r="BK422" i="12"/>
  <c r="J307" i="12"/>
  <c r="J174" i="12"/>
  <c r="BK403" i="12"/>
  <c r="BK339" i="12"/>
  <c r="J422" i="12"/>
  <c r="J322" i="12"/>
  <c r="BK187" i="12"/>
  <c r="J387" i="12"/>
  <c r="J289" i="12"/>
  <c r="BK223" i="12"/>
  <c r="BK393" i="12"/>
  <c r="J299" i="12"/>
  <c r="J190" i="12"/>
  <c r="BK138" i="12"/>
  <c r="BK429" i="13"/>
  <c r="BK354" i="13"/>
  <c r="J204" i="13"/>
  <c r="BK471" i="13"/>
  <c r="BK395" i="13"/>
  <c r="J362" i="13"/>
  <c r="J285" i="13"/>
  <c r="J151" i="13"/>
  <c r="BK426" i="13"/>
  <c r="BK327" i="13"/>
  <c r="J229" i="13"/>
  <c r="J178" i="13"/>
  <c r="BK466" i="13"/>
  <c r="J368" i="13"/>
  <c r="BK229" i="13"/>
  <c r="J145" i="13"/>
  <c r="J345" i="13"/>
  <c r="J294" i="13"/>
  <c r="J471" i="13"/>
  <c r="J408" i="13"/>
  <c r="J352" i="13"/>
  <c r="BK281" i="13"/>
  <c r="BK199" i="13"/>
  <c r="J424" i="13"/>
  <c r="J350" i="13"/>
  <c r="J242" i="13"/>
  <c r="BK481" i="13"/>
  <c r="BK408" i="13"/>
  <c r="BK298" i="13"/>
  <c r="J497" i="14"/>
  <c r="J450" i="14"/>
  <c r="BK393" i="14"/>
  <c r="BK379" i="14"/>
  <c r="J350" i="14"/>
  <c r="J326" i="14"/>
  <c r="J272" i="14"/>
  <c r="BK194" i="14"/>
  <c r="BK446" i="14"/>
  <c r="J419" i="14"/>
  <c r="J398" i="14"/>
  <c r="BK341" i="14"/>
  <c r="BK272" i="14"/>
  <c r="J222" i="14"/>
  <c r="BK483" i="14"/>
  <c r="BK450" i="14"/>
  <c r="J406" i="14"/>
  <c r="BK387" i="14"/>
  <c r="BK353" i="14"/>
  <c r="J214" i="14"/>
  <c r="J165" i="14"/>
  <c r="BK475" i="14"/>
  <c r="BK425" i="14"/>
  <c r="J332" i="14"/>
  <c r="J278" i="14"/>
  <c r="J168" i="14"/>
  <c r="BK314" i="14"/>
  <c r="J259" i="14"/>
  <c r="J204" i="14"/>
  <c r="BK145" i="14"/>
  <c r="J410" i="15"/>
  <c r="J204" i="15"/>
  <c r="J391" i="15"/>
  <c r="BK360" i="15"/>
  <c r="BK326" i="15"/>
  <c r="BK270" i="15"/>
  <c r="J181" i="15"/>
  <c r="BK379" i="15"/>
  <c r="J315" i="15"/>
  <c r="J277" i="15"/>
  <c r="J239" i="15"/>
  <c r="J173" i="15"/>
  <c r="J442" i="15"/>
  <c r="J394" i="15"/>
  <c r="J341" i="15"/>
  <c r="BK158" i="15"/>
  <c r="J337" i="15"/>
  <c r="BK253" i="15"/>
  <c r="J211" i="15"/>
  <c r="J175" i="15"/>
  <c r="J563" i="16"/>
  <c r="J503" i="16"/>
  <c r="BK461" i="16"/>
  <c r="J386" i="16"/>
  <c r="J361" i="16"/>
  <c r="BK259" i="16"/>
  <c r="J146" i="16"/>
  <c r="BK542" i="16"/>
  <c r="BK414" i="16"/>
  <c r="BK355" i="16"/>
  <c r="BK294" i="16"/>
  <c r="J164" i="16"/>
  <c r="BK503" i="16"/>
  <c r="BK397" i="16"/>
  <c r="J304" i="16"/>
  <c r="J182" i="16"/>
  <c r="BK482" i="16"/>
  <c r="J420" i="16"/>
  <c r="J332" i="16"/>
  <c r="BK185" i="16"/>
  <c r="BK547" i="16"/>
  <c r="BK459" i="16"/>
  <c r="J403" i="16"/>
  <c r="BK310" i="16"/>
  <c r="BK254" i="16"/>
  <c r="J152" i="16"/>
  <c r="J494" i="16"/>
  <c r="J414" i="16"/>
  <c r="J342" i="16"/>
  <c r="J300" i="16"/>
  <c r="J246" i="16"/>
  <c r="BK533" i="16"/>
  <c r="BK429" i="16"/>
  <c r="J254" i="16"/>
  <c r="BK352" i="17"/>
  <c r="J304" i="17"/>
  <c r="BK214" i="17"/>
  <c r="BK312" i="17"/>
  <c r="J186" i="17"/>
  <c r="BK168" i="17"/>
  <c r="BK332" i="17"/>
  <c r="J253" i="17"/>
  <c r="J165" i="17"/>
  <c r="J349" i="17"/>
  <c r="J145" i="17"/>
  <c r="J336" i="17"/>
  <c r="J240" i="17"/>
  <c r="BK151" i="17"/>
  <c r="BK315" i="17"/>
  <c r="J260" i="17"/>
  <c r="J394" i="17"/>
  <c r="BK361" i="17"/>
  <c r="J257" i="17"/>
  <c r="J201" i="17"/>
  <c r="BK325" i="18"/>
  <c r="BK220" i="18"/>
  <c r="BK304" i="18"/>
  <c r="BK292" i="18"/>
  <c r="J220" i="18"/>
  <c r="J140" i="18"/>
  <c r="J211" i="18"/>
  <c r="BK298" i="18"/>
  <c r="BK140" i="18"/>
  <c r="J244" i="18"/>
  <c r="J178" i="18"/>
  <c r="BK258" i="18"/>
  <c r="BK160" i="19"/>
  <c r="BK137" i="19"/>
  <c r="BK154" i="19"/>
  <c r="J158" i="19"/>
  <c r="J152" i="19"/>
  <c r="J199" i="20"/>
  <c r="BK189" i="20"/>
  <c r="J131" i="20"/>
  <c r="BK199" i="20"/>
  <c r="J186" i="20"/>
  <c r="J174" i="20"/>
  <c r="J184" i="21"/>
  <c r="BK222" i="21"/>
  <c r="J136" i="21"/>
  <c r="BK208" i="21"/>
  <c r="J148" i="21"/>
  <c r="J234" i="21"/>
  <c r="BK166" i="21"/>
  <c r="J202" i="21"/>
  <c r="J145" i="21"/>
  <c r="BK196" i="21"/>
  <c r="J261" i="21"/>
  <c r="J196" i="21"/>
  <c r="BK317" i="22"/>
  <c r="J281" i="22"/>
  <c r="BK197" i="22"/>
  <c r="BK134" i="22"/>
  <c r="J257" i="22"/>
  <c r="BK152" i="22"/>
  <c r="J314" i="22"/>
  <c r="BK296" i="22"/>
  <c r="J209" i="22"/>
  <c r="J140" i="22"/>
  <c r="J260" i="22"/>
  <c r="BK167" i="22"/>
  <c r="BK332" i="22"/>
  <c r="BK254" i="22"/>
  <c r="BK203" i="22"/>
  <c r="BK335" i="22"/>
  <c r="BK275" i="22"/>
  <c r="J236" i="22"/>
  <c r="BK188" i="22"/>
  <c r="J227" i="22"/>
  <c r="BK459" i="23"/>
  <c r="BK396" i="23"/>
  <c r="BK348" i="23"/>
  <c r="J247" i="23"/>
  <c r="BK450" i="23"/>
  <c r="J383" i="23"/>
  <c r="J297" i="23"/>
  <c r="J464" i="23"/>
  <c r="J399" i="23"/>
  <c r="J325" i="23"/>
  <c r="J231" i="23"/>
  <c r="BK187" i="23"/>
  <c r="J442" i="23"/>
  <c r="BK378" i="23"/>
  <c r="BK325" i="23"/>
  <c r="BK274" i="23"/>
  <c r="BK469" i="23"/>
  <c r="BK381" i="23"/>
  <c r="J305" i="23"/>
  <c r="BK244" i="23"/>
  <c r="J197" i="23"/>
  <c r="J440" i="23"/>
  <c r="BK365" i="23"/>
  <c r="J281" i="23"/>
  <c r="J161" i="23"/>
  <c r="BK422" i="23"/>
  <c r="BK358" i="23"/>
  <c r="J289" i="23"/>
  <c r="J207" i="23"/>
  <c r="J426" i="23"/>
  <c r="BK352" i="23"/>
  <c r="J322" i="23"/>
  <c r="J202" i="23"/>
  <c r="J129" i="23"/>
  <c r="J142" i="2"/>
  <c r="J140" i="2"/>
  <c r="BK138" i="2"/>
  <c r="J136" i="2"/>
  <c r="BK134" i="2"/>
  <c r="J134" i="2"/>
  <c r="BK132" i="2"/>
  <c r="J132" i="2"/>
  <c r="BK130" i="2"/>
  <c r="J130" i="2"/>
  <c r="BK128" i="2"/>
  <c r="J128" i="2"/>
  <c r="AS115" i="1"/>
  <c r="BK527" i="3"/>
  <c r="J500" i="3"/>
  <c r="J478" i="3"/>
  <c r="BK447" i="3"/>
  <c r="J439" i="3"/>
  <c r="J432" i="3"/>
  <c r="J426" i="3"/>
  <c r="BK399" i="3"/>
  <c r="J379" i="3"/>
  <c r="BK348" i="3"/>
  <c r="BK332" i="3"/>
  <c r="BK320" i="3"/>
  <c r="J262" i="3"/>
  <c r="J232" i="3"/>
  <c r="BK209" i="3"/>
  <c r="J207" i="3"/>
  <c r="BK172" i="3"/>
  <c r="J141" i="3"/>
  <c r="J522" i="3"/>
  <c r="BK496" i="3"/>
  <c r="BK410" i="3"/>
  <c r="J395" i="3"/>
  <c r="J390" i="3"/>
  <c r="BK373" i="3"/>
  <c r="BK326" i="3"/>
  <c r="J276" i="3"/>
  <c r="J253" i="3"/>
  <c r="J229" i="3"/>
  <c r="J220" i="3"/>
  <c r="BK183" i="3"/>
  <c r="J169" i="3"/>
  <c r="J163" i="3"/>
  <c r="J511" i="3"/>
  <c r="BK475" i="3"/>
  <c r="J444" i="3"/>
  <c r="J422" i="3"/>
  <c r="BK407" i="3"/>
  <c r="BK366" i="3"/>
  <c r="J313" i="3"/>
  <c r="BK232" i="3"/>
  <c r="J178" i="3"/>
  <c r="J484" i="3"/>
  <c r="BK432" i="3"/>
  <c r="J316" i="3"/>
  <c r="BK169" i="3"/>
  <c r="BK500" i="3"/>
  <c r="BK439" i="3"/>
  <c r="BK395" i="3"/>
  <c r="J299" i="3"/>
  <c r="J194" i="3"/>
  <c r="J435" i="3"/>
  <c r="BK329" i="3"/>
  <c r="J160" i="3"/>
  <c r="J335" i="3"/>
  <c r="BK437" i="3"/>
  <c r="BK379" i="3"/>
  <c r="BK299" i="3"/>
  <c r="J204" i="3"/>
  <c r="J472" i="4"/>
  <c r="BK396" i="4"/>
  <c r="BK366" i="4"/>
  <c r="BK324" i="4"/>
  <c r="J218" i="4"/>
  <c r="J141" i="4"/>
  <c r="BK437" i="4"/>
  <c r="J309" i="4"/>
  <c r="J228" i="4"/>
  <c r="BK163" i="4"/>
  <c r="BK451" i="4"/>
  <c r="J335" i="4"/>
  <c r="J277" i="4"/>
  <c r="J451" i="4"/>
  <c r="J339" i="4"/>
  <c r="BK282" i="4"/>
  <c r="BK171" i="4"/>
  <c r="J442" i="4"/>
  <c r="J372" i="4"/>
  <c r="J262" i="4"/>
  <c r="BK434" i="4"/>
  <c r="BK399" i="4"/>
  <c r="J345" i="4"/>
  <c r="BK238" i="4"/>
  <c r="BK166" i="4"/>
  <c r="J408" i="4"/>
  <c r="BK318" i="4"/>
  <c r="BK174" i="4"/>
  <c r="J145" i="4"/>
  <c r="BK389" i="5"/>
  <c r="BK338" i="5"/>
  <c r="BK265" i="5"/>
  <c r="J444" i="5"/>
  <c r="J376" i="5"/>
  <c r="J261" i="5"/>
  <c r="J154" i="5"/>
  <c r="J370" i="5"/>
  <c r="BK297" i="5"/>
  <c r="BK179" i="5"/>
  <c r="BK424" i="5"/>
  <c r="J364" i="5"/>
  <c r="J228" i="5"/>
  <c r="BK160" i="5"/>
  <c r="J389" i="5"/>
  <c r="BK329" i="5"/>
  <c r="J275" i="5"/>
  <c r="J353" i="5"/>
  <c r="BK301" i="5"/>
  <c r="BK228" i="5"/>
  <c r="BK281" i="5"/>
  <c r="J269" i="5"/>
  <c r="BK166" i="5"/>
  <c r="BK286" i="6"/>
  <c r="BK345" i="6"/>
  <c r="BK266" i="6"/>
  <c r="J214" i="6"/>
  <c r="BK295" i="6"/>
  <c r="BK175" i="6"/>
  <c r="J298" i="6"/>
  <c r="J186" i="6"/>
  <c r="BK341" i="6"/>
  <c r="J274" i="6"/>
  <c r="J357" i="6"/>
  <c r="BK298" i="6"/>
  <c r="BK145" i="6"/>
  <c r="BK209" i="6"/>
  <c r="J373" i="6"/>
  <c r="J286" i="6"/>
  <c r="BK350" i="7"/>
  <c r="BK154" i="7"/>
  <c r="BK256" i="7"/>
  <c r="BK339" i="7"/>
  <c r="J237" i="7"/>
  <c r="BK162" i="7"/>
  <c r="J248" i="7"/>
  <c r="J139" i="7"/>
  <c r="BK252" i="7"/>
  <c r="BK314" i="7"/>
  <c r="BK266" i="7"/>
  <c r="J136" i="7"/>
  <c r="BK326" i="7"/>
  <c r="BK206" i="7"/>
  <c r="J366" i="7"/>
  <c r="J332" i="7"/>
  <c r="J323" i="7"/>
  <c r="BK281" i="7"/>
  <c r="J191" i="7"/>
  <c r="J183" i="7"/>
  <c r="BK142" i="7"/>
  <c r="J445" i="8"/>
  <c r="J405" i="8"/>
  <c r="J329" i="8"/>
  <c r="BK245" i="8"/>
  <c r="J420" i="8"/>
  <c r="BK319" i="8"/>
  <c r="J217" i="8"/>
  <c r="J154" i="8"/>
  <c r="J395" i="8"/>
  <c r="BK248" i="8"/>
  <c r="BK190" i="8"/>
  <c r="BK420" i="8"/>
  <c r="J348" i="8"/>
  <c r="J281" i="8"/>
  <c r="BK227" i="8"/>
  <c r="J429" i="8"/>
  <c r="BK363" i="8"/>
  <c r="J300" i="8"/>
  <c r="BK198" i="8"/>
  <c r="BK303" i="8"/>
  <c r="BK195" i="8"/>
  <c r="J377" i="8"/>
  <c r="J303" i="8"/>
  <c r="BK204" i="8"/>
  <c r="BK357" i="9"/>
  <c r="BK306" i="9"/>
  <c r="J179" i="9"/>
  <c r="BK473" i="9"/>
  <c r="BK397" i="9"/>
  <c r="BK324" i="9"/>
  <c r="BK203" i="9"/>
  <c r="J457" i="9"/>
  <c r="BK383" i="9"/>
  <c r="J306" i="9"/>
  <c r="J171" i="9"/>
  <c r="J468" i="9"/>
  <c r="BK309" i="9"/>
  <c r="BK163" i="9"/>
  <c r="J363" i="9"/>
  <c r="J242" i="9"/>
  <c r="BK468" i="9"/>
  <c r="BK368" i="9"/>
  <c r="BK157" i="9"/>
  <c r="J360" i="9"/>
  <c r="J237" i="9"/>
  <c r="J138" i="9"/>
  <c r="BK293" i="9"/>
  <c r="BK189" i="9"/>
  <c r="BK269" i="10"/>
  <c r="BK138" i="10"/>
  <c r="BK308" i="10"/>
  <c r="BK208" i="10"/>
  <c r="J329" i="10"/>
  <c r="BK262" i="10"/>
  <c r="BK135" i="10"/>
  <c r="BK292" i="10"/>
  <c r="BK203" i="10"/>
  <c r="J377" i="11"/>
  <c r="BK266" i="11"/>
  <c r="BK405" i="11"/>
  <c r="J274" i="11"/>
  <c r="BK180" i="11"/>
  <c r="BK359" i="11"/>
  <c r="J183" i="11"/>
  <c r="J366" i="11"/>
  <c r="J289" i="11"/>
  <c r="J162" i="11"/>
  <c r="J356" i="11"/>
  <c r="J277" i="11"/>
  <c r="J157" i="11"/>
  <c r="BK224" i="11"/>
  <c r="BK338" i="11"/>
  <c r="J148" i="11"/>
  <c r="BK289" i="11"/>
  <c r="BK209" i="11"/>
  <c r="BK136" i="11"/>
  <c r="BK373" i="12"/>
  <c r="BK271" i="12"/>
  <c r="BK135" i="12"/>
  <c r="BK399" i="12"/>
  <c r="J328" i="12"/>
  <c r="J223" i="12"/>
  <c r="J432" i="12"/>
  <c r="BK381" i="12"/>
  <c r="BK313" i="12"/>
  <c r="J218" i="12"/>
  <c r="BK432" i="12"/>
  <c r="J363" i="12"/>
  <c r="BK247" i="12"/>
  <c r="BK141" i="12"/>
  <c r="BK391" i="12"/>
  <c r="J316" i="12"/>
  <c r="BK166" i="12"/>
  <c r="J365" i="12"/>
  <c r="J292" i="12"/>
  <c r="BK401" i="12"/>
  <c r="BK330" i="12"/>
  <c r="BK234" i="12"/>
  <c r="J138" i="12"/>
  <c r="BK333" i="12"/>
  <c r="J234" i="12"/>
  <c r="BK474" i="13"/>
  <c r="BK383" i="13"/>
  <c r="J318" i="13"/>
  <c r="BK165" i="13"/>
  <c r="J461" i="13"/>
  <c r="BK368" i="13"/>
  <c r="J302" i="13"/>
  <c r="BK157" i="13"/>
  <c r="BK422" i="13"/>
  <c r="J281" i="13"/>
  <c r="J194" i="13"/>
  <c r="J474" i="13"/>
  <c r="BK324" i="13"/>
  <c r="BK162" i="13"/>
  <c r="J357" i="13"/>
  <c r="J309" i="13"/>
  <c r="J248" i="13"/>
  <c r="BK449" i="13"/>
  <c r="J391" i="13"/>
  <c r="J306" i="13"/>
  <c r="J269" i="13"/>
  <c r="J154" i="13"/>
  <c r="BK388" i="13"/>
  <c r="BK309" i="13"/>
  <c r="BK178" i="13"/>
  <c r="J457" i="13"/>
  <c r="BK381" i="13"/>
  <c r="J291" i="13"/>
  <c r="BK168" i="13"/>
  <c r="J456" i="14"/>
  <c r="J387" i="14"/>
  <c r="BK344" i="14"/>
  <c r="J288" i="14"/>
  <c r="BK227" i="14"/>
  <c r="J138" i="14"/>
  <c r="J428" i="14"/>
  <c r="BK401" i="14"/>
  <c r="BK356" i="14"/>
  <c r="BK324" i="14"/>
  <c r="BK278" i="14"/>
  <c r="BK188" i="14"/>
  <c r="BK497" i="14"/>
  <c r="J459" i="14"/>
  <c r="J417" i="14"/>
  <c r="J389" i="14"/>
  <c r="J366" i="14"/>
  <c r="J311" i="14"/>
  <c r="J227" i="14"/>
  <c r="BK191" i="14"/>
  <c r="J478" i="14"/>
  <c r="BK417" i="14"/>
  <c r="BK361" i="14"/>
  <c r="BK288" i="14"/>
  <c r="BK183" i="14"/>
  <c r="J157" i="14"/>
  <c r="BK294" i="14"/>
  <c r="BK238" i="14"/>
  <c r="J188" i="14"/>
  <c r="BK135" i="14"/>
  <c r="J400" i="15"/>
  <c r="BK196" i="15"/>
  <c r="BK369" i="15"/>
  <c r="BK318" i="15"/>
  <c r="J273" i="15"/>
  <c r="BK191" i="15"/>
  <c r="BK410" i="15"/>
  <c r="J355" i="15"/>
  <c r="BK307" i="15"/>
  <c r="BK273" i="15"/>
  <c r="BK175" i="15"/>
  <c r="BK437" i="15"/>
  <c r="BK375" i="15"/>
  <c r="BK414" i="15"/>
  <c r="BK335" i="15"/>
  <c r="J246" i="15"/>
  <c r="J206" i="15"/>
  <c r="J158" i="15"/>
  <c r="BK517" i="16"/>
  <c r="BK464" i="16"/>
  <c r="BK403" i="16"/>
  <c r="BK352" i="16"/>
  <c r="BK241" i="16"/>
  <c r="J149" i="16"/>
  <c r="BK514" i="16"/>
  <c r="J418" i="16"/>
  <c r="BK319" i="16"/>
  <c r="J208" i="16"/>
  <c r="BK582" i="16"/>
  <c r="BK470" i="16"/>
  <c r="J389" i="16"/>
  <c r="J336" i="16"/>
  <c r="BK164" i="16"/>
  <c r="BK500" i="16"/>
  <c r="BK453" i="16"/>
  <c r="J391" i="16"/>
  <c r="J329" i="16"/>
  <c r="J241" i="16"/>
  <c r="J538" i="16"/>
  <c r="BK457" i="16"/>
  <c r="BK400" i="16"/>
  <c r="J355" i="16"/>
  <c r="BK251" i="16"/>
  <c r="J161" i="16"/>
  <c r="J464" i="16"/>
  <c r="J416" i="16"/>
  <c r="J326" i="16"/>
  <c r="J259" i="16"/>
  <c r="BK572" i="16"/>
  <c r="J437" i="16"/>
  <c r="J291" i="16"/>
  <c r="BK155" i="16"/>
  <c r="J338" i="17"/>
  <c r="BK309" i="17"/>
  <c r="BK269" i="17"/>
  <c r="J318" i="17"/>
  <c r="BK226" i="17"/>
  <c r="BK173" i="17"/>
  <c r="J266" i="17"/>
  <c r="BK216" i="17"/>
  <c r="J133" i="17"/>
  <c r="BK336" i="17"/>
  <c r="BK133" i="17"/>
  <c r="J329" i="17"/>
  <c r="BK181" i="17"/>
  <c r="J357" i="17"/>
  <c r="BK318" i="17"/>
  <c r="J191" i="17"/>
  <c r="J380" i="17"/>
  <c r="J292" i="17"/>
  <c r="J196" i="17"/>
  <c r="J317" i="18"/>
  <c r="J255" i="18"/>
  <c r="J307" i="18"/>
  <c r="BK134" i="18"/>
  <c r="J258" i="18"/>
  <c r="BK152" i="18"/>
  <c r="J288" i="18"/>
  <c r="J205" i="18"/>
  <c r="J274" i="18"/>
  <c r="J301" i="18"/>
  <c r="J168" i="18"/>
  <c r="J310" i="18"/>
  <c r="J146" i="18"/>
  <c r="BK148" i="19"/>
  <c r="J150" i="19"/>
  <c r="BK145" i="19"/>
  <c r="BK142" i="19"/>
  <c r="BK170" i="20"/>
  <c r="J205" i="20"/>
  <c r="J196" i="20"/>
  <c r="J134" i="20"/>
  <c r="BK167" i="20"/>
  <c r="J163" i="20"/>
  <c r="BK258" i="21"/>
  <c r="J248" i="21"/>
  <c r="J172" i="21"/>
  <c r="BK193" i="21"/>
  <c r="BK248" i="21"/>
  <c r="BK190" i="21"/>
  <c r="J142" i="21"/>
  <c r="BK175" i="21"/>
  <c r="J190" i="21"/>
  <c r="J213" i="21"/>
  <c r="BK139" i="21"/>
  <c r="BK181" i="21"/>
  <c r="BK293" i="22"/>
  <c r="J188" i="22"/>
  <c r="J344" i="22"/>
  <c r="BK161" i="22"/>
  <c r="J272" i="22"/>
  <c r="J167" i="22"/>
  <c r="BK194" i="22"/>
  <c r="J134" i="22"/>
  <c r="BK278" i="22"/>
  <c r="J218" i="22"/>
  <c r="J128" i="22"/>
  <c r="BK302" i="22"/>
  <c r="BK239" i="22"/>
  <c r="J191" i="22"/>
  <c r="J149" i="22"/>
  <c r="J182" i="22"/>
  <c r="BK434" i="23"/>
  <c r="BK402" i="23"/>
  <c r="J286" i="23"/>
  <c r="J254" i="23"/>
  <c r="BK464" i="23"/>
  <c r="BK428" i="23"/>
  <c r="BK386" i="23"/>
  <c r="J317" i="23"/>
  <c r="J215" i="23"/>
  <c r="J136" i="23"/>
  <c r="BK413" i="23"/>
  <c r="BK333" i="23"/>
  <c r="BK207" i="23"/>
  <c r="BK446" i="23"/>
  <c r="J376" i="23"/>
  <c r="BK307" i="23"/>
  <c r="BK261" i="23"/>
  <c r="J450" i="23"/>
  <c r="BK346" i="23"/>
  <c r="BK238" i="23"/>
  <c r="BK200" i="23"/>
  <c r="J422" i="23"/>
  <c r="BK369" i="23"/>
  <c r="J269" i="23"/>
  <c r="J139" i="23"/>
  <c r="BK438" i="23"/>
  <c r="BK388" i="23"/>
  <c r="J279" i="23"/>
  <c r="BK161" i="23"/>
  <c r="J424" i="23"/>
  <c r="BK350" i="23"/>
  <c r="BK328" i="23"/>
  <c r="BK297" i="23"/>
  <c r="BK166" i="23"/>
  <c r="BK140" i="2"/>
  <c r="J138" i="2"/>
  <c r="BK136" i="2"/>
  <c r="BK532" i="3"/>
  <c r="J505" i="3"/>
  <c r="BK484" i="3"/>
  <c r="J465" i="3"/>
  <c r="BK444" i="3"/>
  <c r="BK435" i="3"/>
  <c r="J429" i="3"/>
  <c r="J410" i="3"/>
  <c r="BK385" i="3"/>
  <c r="J352" i="3"/>
  <c r="J342" i="3"/>
  <c r="J323" i="3"/>
  <c r="J293" i="3"/>
  <c r="J235" i="3"/>
  <c r="BK214" i="3"/>
  <c r="J186" i="3"/>
  <c r="J145" i="3"/>
  <c r="J532" i="3"/>
  <c r="J515" i="3"/>
  <c r="J462" i="3"/>
  <c r="J399" i="3"/>
  <c r="BK392" i="3"/>
  <c r="BK387" i="3"/>
  <c r="J348" i="3"/>
  <c r="BK302" i="3"/>
  <c r="J264" i="3"/>
  <c r="BK241" i="3"/>
  <c r="J226" i="3"/>
  <c r="BK217" i="3"/>
  <c r="J175" i="3"/>
  <c r="J166" i="3"/>
  <c r="BK522" i="3"/>
  <c r="BK488" i="3"/>
  <c r="BK453" i="3"/>
  <c r="BK441" i="3"/>
  <c r="BK413" i="3"/>
  <c r="BK401" i="3"/>
  <c r="BK352" i="3"/>
  <c r="BK279" i="3"/>
  <c r="J209" i="3"/>
  <c r="BK160" i="3"/>
  <c r="BK515" i="3"/>
  <c r="J369" i="3"/>
  <c r="BK313" i="3"/>
  <c r="J183" i="3"/>
  <c r="BK472" i="3"/>
  <c r="BK426" i="3"/>
  <c r="BK310" i="3"/>
  <c r="BK207" i="3"/>
  <c r="BK465" i="3"/>
  <c r="J376" i="3"/>
  <c r="BK264" i="3"/>
  <c r="J481" i="3"/>
  <c r="BK339" i="3"/>
  <c r="BK259" i="3"/>
  <c r="J441" i="3"/>
  <c r="BK382" i="3"/>
  <c r="J320" i="3"/>
  <c r="BK191" i="3"/>
  <c r="BK446" i="4"/>
  <c r="BK372" i="4"/>
  <c r="BK294" i="4"/>
  <c r="J157" i="4"/>
  <c r="J396" i="4"/>
  <c r="BK141" i="4"/>
  <c r="BK414" i="4"/>
  <c r="J332" i="4"/>
  <c r="BK256" i="4"/>
  <c r="J193" i="4"/>
  <c r="BK354" i="4"/>
  <c r="BK314" i="4"/>
  <c r="J209" i="4"/>
  <c r="BK424" i="4"/>
  <c r="BK332" i="4"/>
  <c r="BK467" i="4"/>
  <c r="J390" i="4"/>
  <c r="BK351" i="4"/>
  <c r="J259" i="4"/>
  <c r="J206" i="4"/>
  <c r="BK145" i="4"/>
  <c r="J421" i="4"/>
  <c r="BK370" i="4"/>
  <c r="BK303" i="4"/>
  <c r="BK277" i="4"/>
  <c r="J151" i="4"/>
  <c r="BK180" i="4"/>
  <c r="J402" i="5"/>
  <c r="BK370" i="5"/>
  <c r="J272" i="5"/>
  <c r="J166" i="5"/>
  <c r="J435" i="5"/>
  <c r="BK367" i="5"/>
  <c r="BK218" i="5"/>
  <c r="BK385" i="5"/>
  <c r="BK311" i="5"/>
  <c r="J223" i="5"/>
  <c r="BK439" i="5"/>
  <c r="J385" i="5"/>
  <c r="BK314" i="5"/>
  <c r="BK444" i="5"/>
  <c r="J350" i="5"/>
  <c r="BK308" i="5"/>
  <c r="BK346" i="5"/>
  <c r="J278" i="5"/>
  <c r="J294" i="5"/>
  <c r="J189" i="5"/>
  <c r="J192" i="5"/>
  <c r="BK316" i="6"/>
  <c r="J162" i="6"/>
  <c r="BK270" i="6"/>
  <c r="BK162" i="6"/>
  <c r="J288" i="6"/>
  <c r="J338" i="6"/>
  <c r="BK237" i="6"/>
  <c r="J369" i="6"/>
  <c r="J266" i="6"/>
  <c r="J341" i="6"/>
  <c r="J252" i="6"/>
  <c r="BK338" i="6"/>
  <c r="BK148" i="6"/>
  <c r="BK304" i="6"/>
  <c r="BK214" i="6"/>
  <c r="J136" i="6"/>
  <c r="BK299" i="7"/>
  <c r="BK201" i="7"/>
  <c r="J288" i="7"/>
  <c r="BK354" i="7"/>
  <c r="BK219" i="7"/>
  <c r="J339" i="7"/>
  <c r="BK242" i="7"/>
  <c r="J346" i="7"/>
  <c r="J242" i="7"/>
  <c r="BK342" i="7"/>
  <c r="J299" i="7"/>
  <c r="J170" i="7"/>
  <c r="J281" i="7"/>
  <c r="BK374" i="7"/>
  <c r="J438" i="8"/>
  <c r="BK371" i="8"/>
  <c r="J212" i="8"/>
  <c r="J138" i="8"/>
  <c r="J374" i="8"/>
  <c r="BK263" i="8"/>
  <c r="J145" i="8"/>
  <c r="J392" i="8"/>
  <c r="J296" i="8"/>
  <c r="J227" i="8"/>
  <c r="J380" i="8"/>
  <c r="J336" i="8"/>
  <c r="J263" i="8"/>
  <c r="BK172" i="8"/>
  <c r="J351" i="8"/>
  <c r="J251" i="8"/>
  <c r="BK151" i="8"/>
  <c r="BK342" i="8"/>
  <c r="BK212" i="8"/>
  <c r="J386" i="8"/>
  <c r="BK317" i="8"/>
  <c r="BK222" i="8"/>
  <c r="J371" i="9"/>
  <c r="J309" i="9"/>
  <c r="J174" i="9"/>
  <c r="J444" i="9"/>
  <c r="BK392" i="9"/>
  <c r="J265" i="9"/>
  <c r="J141" i="9"/>
  <c r="BK440" i="9"/>
  <c r="BK363" i="9"/>
  <c r="BK184" i="9"/>
  <c r="J435" i="9"/>
  <c r="BK351" i="9"/>
  <c r="BK206" i="9"/>
  <c r="BK432" i="9"/>
  <c r="J269" i="9"/>
  <c r="J454" i="9"/>
  <c r="BK333" i="9"/>
  <c r="J293" i="9"/>
  <c r="J160" i="9"/>
  <c r="BK327" i="9"/>
  <c r="BK148" i="9"/>
  <c r="BK200" i="9"/>
  <c r="BK341" i="10"/>
  <c r="J265" i="10"/>
  <c r="J283" i="10"/>
  <c r="BK338" i="10"/>
  <c r="BK283" i="10"/>
  <c r="J203" i="10"/>
  <c r="J379" i="10"/>
  <c r="J332" i="10"/>
  <c r="J242" i="10"/>
  <c r="BK394" i="11"/>
  <c r="BK317" i="11"/>
  <c r="BK201" i="11"/>
  <c r="BK341" i="11"/>
  <c r="BK191" i="11"/>
  <c r="BK347" i="11"/>
  <c r="J382" i="11"/>
  <c r="BK286" i="11"/>
  <c r="BK230" i="11"/>
  <c r="BK386" i="11"/>
  <c r="J338" i="11"/>
  <c r="J170" i="11"/>
  <c r="BK274" i="11"/>
  <c r="J191" i="11"/>
  <c r="J329" i="11"/>
  <c r="BK377" i="11"/>
  <c r="BK302" i="11"/>
  <c r="J201" i="11"/>
  <c r="BK441" i="12"/>
  <c r="J336" i="12"/>
  <c r="J187" i="12"/>
  <c r="BK359" i="12"/>
  <c r="BK289" i="12"/>
  <c r="J141" i="12"/>
  <c r="BK344" i="12"/>
  <c r="BK279" i="12"/>
  <c r="BK205" i="12"/>
  <c r="J453" i="12"/>
  <c r="J399" i="12"/>
  <c r="J330" i="12"/>
  <c r="J228" i="12"/>
  <c r="J441" i="12"/>
  <c r="BK387" i="12"/>
  <c r="J271" i="12"/>
  <c r="J445" i="12"/>
  <c r="BK363" i="12"/>
  <c r="J279" i="12"/>
  <c r="J408" i="12"/>
  <c r="J359" i="12"/>
  <c r="J268" i="12"/>
  <c r="BK158" i="12"/>
  <c r="BK365" i="12"/>
  <c r="BK295" i="12"/>
  <c r="BK184" i="12"/>
  <c r="J466" i="13"/>
  <c r="J397" i="13"/>
  <c r="BK364" i="13"/>
  <c r="BK259" i="13"/>
  <c r="J157" i="13"/>
  <c r="J436" i="13"/>
  <c r="BK366" i="13"/>
  <c r="BK262" i="13"/>
  <c r="BK138" i="13"/>
  <c r="BK375" i="13"/>
  <c r="BK188" i="13"/>
  <c r="J411" i="13"/>
  <c r="BK336" i="13"/>
  <c r="BK204" i="13"/>
  <c r="J378" i="13"/>
  <c r="BK318" i="13"/>
  <c r="BK232" i="13"/>
  <c r="BK432" i="13"/>
  <c r="J388" i="13"/>
  <c r="J321" i="13"/>
  <c r="J232" i="13"/>
  <c r="BK442" i="13"/>
  <c r="J372" i="13"/>
  <c r="BK304" i="13"/>
  <c r="J165" i="13"/>
  <c r="J422" i="13"/>
  <c r="J304" i="13"/>
  <c r="BK219" i="13"/>
  <c r="BK459" i="14"/>
  <c r="BK428" i="14"/>
  <c r="J385" i="14"/>
  <c r="J364" i="14"/>
  <c r="J335" i="14"/>
  <c r="BK291" i="14"/>
  <c r="BK245" i="14"/>
  <c r="BK142" i="14"/>
  <c r="BK409" i="14"/>
  <c r="BK372" i="14"/>
  <c r="BK338" i="14"/>
  <c r="J314" i="14"/>
  <c r="J232" i="14"/>
  <c r="J135" i="14"/>
  <c r="J466" i="14"/>
  <c r="BK431" i="14"/>
  <c r="J391" i="14"/>
  <c r="BK375" i="14"/>
  <c r="BK326" i="14"/>
  <c r="J251" i="14"/>
  <c r="J194" i="14"/>
  <c r="J500" i="14"/>
  <c r="J446" i="14"/>
  <c r="BK411" i="14"/>
  <c r="BK308" i="14"/>
  <c r="J209" i="14"/>
  <c r="J145" i="14"/>
  <c r="J284" i="14"/>
  <c r="BK232" i="14"/>
  <c r="BK178" i="14"/>
  <c r="BK442" i="15"/>
  <c r="BK279" i="15"/>
  <c r="BK407" i="15"/>
  <c r="BK347" i="15"/>
  <c r="J282" i="15"/>
  <c r="BK246" i="15"/>
  <c r="J141" i="15"/>
  <c r="J388" i="15"/>
  <c r="BK339" i="15"/>
  <c r="J304" i="15"/>
  <c r="J270" i="15"/>
  <c r="BK186" i="15"/>
  <c r="BK144" i="15"/>
  <c r="J385" i="15"/>
  <c r="BK201" i="15"/>
  <c r="BK381" i="15"/>
  <c r="J307" i="15"/>
  <c r="BK229" i="15"/>
  <c r="BK204" i="15"/>
  <c r="BK163" i="15"/>
  <c r="J542" i="16"/>
  <c r="J488" i="16"/>
  <c r="J453" i="16"/>
  <c r="BK380" i="16"/>
  <c r="J319" i="16"/>
  <c r="J190" i="16"/>
  <c r="BK563" i="16"/>
  <c r="J517" i="16"/>
  <c r="J468" i="16"/>
  <c r="BK383" i="16"/>
  <c r="BK284" i="16"/>
  <c r="J167" i="16"/>
  <c r="J508" i="16"/>
  <c r="BK451" i="16"/>
  <c r="J376" i="16"/>
  <c r="J236" i="16"/>
  <c r="J155" i="16"/>
  <c r="BK485" i="16"/>
  <c r="BK437" i="16"/>
  <c r="J394" i="16"/>
  <c r="BK340" i="16"/>
  <c r="BK281" i="16"/>
  <c r="J574" i="16"/>
  <c r="BK420" i="16"/>
  <c r="BK361" i="16"/>
  <c r="BK198" i="16"/>
  <c r="J142" i="16"/>
  <c r="J523" i="16"/>
  <c r="BK423" i="16"/>
  <c r="J352" i="16"/>
  <c r="J264" i="16"/>
  <c r="BK208" i="16"/>
  <c r="J461" i="16"/>
  <c r="BK386" i="16"/>
  <c r="BK272" i="16"/>
  <c r="BK161" i="16"/>
  <c r="BK355" i="17"/>
  <c r="J315" i="17"/>
  <c r="J216" i="17"/>
  <c r="BK298" i="17"/>
  <c r="BK196" i="17"/>
  <c r="J137" i="17"/>
  <c r="J312" i="17"/>
  <c r="J234" i="17"/>
  <c r="BK137" i="17"/>
  <c r="J282" i="17"/>
  <c r="J340" i="17"/>
  <c r="BK273" i="17"/>
  <c r="J130" i="17"/>
  <c r="BK349" i="17"/>
  <c r="BK306" i="17"/>
  <c r="J248" i="17"/>
  <c r="J385" i="17"/>
  <c r="J301" i="17"/>
  <c r="BK206" i="17"/>
  <c r="BK288" i="18"/>
  <c r="BK168" i="18"/>
  <c r="BK310" i="18"/>
  <c r="BK149" i="18"/>
  <c r="J271" i="18"/>
  <c r="J143" i="18"/>
  <c r="BK158" i="18"/>
  <c r="BK181" i="18"/>
  <c r="J295" i="18"/>
  <c r="BK205" i="18"/>
  <c r="BK146" i="18"/>
  <c r="J251" i="18"/>
  <c r="BK137" i="18"/>
  <c r="BK168" i="19"/>
  <c r="BK152" i="19"/>
  <c r="J160" i="19"/>
  <c r="J139" i="19"/>
  <c r="BK141" i="20"/>
  <c r="J170" i="20"/>
  <c r="BK176" i="20"/>
  <c r="BK172" i="20"/>
  <c r="BK178" i="20"/>
  <c r="BK131" i="20"/>
  <c r="J250" i="21"/>
  <c r="J154" i="21"/>
  <c r="J169" i="21"/>
  <c r="BK250" i="21"/>
  <c r="J199" i="21"/>
  <c r="J130" i="21"/>
  <c r="J181" i="21"/>
  <c r="BK210" i="21"/>
  <c r="BK154" i="21"/>
  <c r="J341" i="22"/>
  <c r="J263" i="22"/>
  <c r="BK212" i="22"/>
  <c r="J137" i="22"/>
  <c r="BK251" i="22"/>
  <c r="BK137" i="22"/>
  <c r="BK305" i="22"/>
  <c r="J284" i="22"/>
  <c r="J200" i="22"/>
  <c r="J299" i="22"/>
  <c r="J245" i="22"/>
  <c r="BK338" i="22"/>
  <c r="J293" i="22"/>
  <c r="BK230" i="22"/>
  <c r="J185" i="22"/>
  <c r="J320" i="22"/>
  <c r="BK272" i="22"/>
  <c r="J230" i="22"/>
  <c r="BK182" i="22"/>
  <c r="J381" i="23"/>
  <c r="J283" i="23"/>
  <c r="J241" i="23"/>
  <c r="J446" i="23"/>
  <c r="J394" i="23"/>
  <c r="BK330" i="23"/>
  <c r="BK241" i="23"/>
  <c r="J148" i="23"/>
  <c r="BK432" i="23"/>
  <c r="J374" i="23"/>
  <c r="BK292" i="23"/>
  <c r="J459" i="23"/>
  <c r="BK383" i="23"/>
  <c r="J352" i="23"/>
  <c r="BK218" i="23"/>
  <c r="J413" i="23"/>
  <c r="BK376" i="23"/>
  <c r="BK254" i="23"/>
  <c r="J218" i="23"/>
  <c r="BK174" i="23"/>
  <c r="J417" i="23"/>
  <c r="J350" i="23"/>
  <c r="J261" i="23"/>
  <c r="BK129" i="23"/>
  <c r="BK322" i="23"/>
  <c r="BK286" i="23"/>
  <c r="J177" i="23"/>
  <c r="J428" i="23"/>
  <c r="J378" i="23"/>
  <c r="J337" i="23"/>
  <c r="J277" i="23"/>
  <c r="BK197" i="23"/>
  <c r="F39" i="2" l="1"/>
  <c r="J36" i="2"/>
  <c r="R127" i="2"/>
  <c r="T298" i="3"/>
  <c r="T309" i="3"/>
  <c r="T319" i="3"/>
  <c r="P487" i="3"/>
  <c r="P471" i="3"/>
  <c r="R331" i="4"/>
  <c r="T459" i="4"/>
  <c r="P268" i="5"/>
  <c r="BK401" i="5"/>
  <c r="J401" i="5"/>
  <c r="J107" i="5" s="1"/>
  <c r="T259" i="6"/>
  <c r="T344" i="6"/>
  <c r="T334" i="6" s="1"/>
  <c r="BK135" i="7"/>
  <c r="J135" i="7"/>
  <c r="J99" i="7" s="1"/>
  <c r="BK259" i="7"/>
  <c r="J259" i="7" s="1"/>
  <c r="J103" i="7" s="1"/>
  <c r="BK345" i="7"/>
  <c r="P280" i="8"/>
  <c r="BK411" i="8"/>
  <c r="J411" i="8"/>
  <c r="J107" i="8" s="1"/>
  <c r="T137" i="9"/>
  <c r="T280" i="9"/>
  <c r="BK431" i="9"/>
  <c r="BK418" i="9"/>
  <c r="J418" i="9"/>
  <c r="J106" i="9" s="1"/>
  <c r="R272" i="10"/>
  <c r="P273" i="11"/>
  <c r="P385" i="11"/>
  <c r="P381" i="11"/>
  <c r="P380" i="11" s="1"/>
  <c r="P134" i="12"/>
  <c r="P254" i="12"/>
  <c r="P264" i="12"/>
  <c r="BK421" i="12"/>
  <c r="J421" i="12" s="1"/>
  <c r="J106" i="12" s="1"/>
  <c r="P440" i="12"/>
  <c r="P436" i="12" s="1"/>
  <c r="P435" i="12" s="1"/>
  <c r="P134" i="13"/>
  <c r="T255" i="13"/>
  <c r="T265" i="13"/>
  <c r="BK448" i="13"/>
  <c r="J448" i="13"/>
  <c r="J107" i="13"/>
  <c r="P134" i="14"/>
  <c r="P258" i="14"/>
  <c r="P268" i="14"/>
  <c r="BK449" i="14"/>
  <c r="J449" i="14"/>
  <c r="J106" i="14" s="1"/>
  <c r="P462" i="14"/>
  <c r="T266" i="15"/>
  <c r="BK138" i="16"/>
  <c r="P339" i="16"/>
  <c r="BK559" i="16"/>
  <c r="J559" i="16" s="1"/>
  <c r="J108" i="16" s="1"/>
  <c r="BK127" i="2"/>
  <c r="J127" i="2"/>
  <c r="J99" i="2"/>
  <c r="P137" i="3"/>
  <c r="T355" i="3"/>
  <c r="BK514" i="3"/>
  <c r="J514" i="3" s="1"/>
  <c r="J108" i="3" s="1"/>
  <c r="R137" i="4"/>
  <c r="P293" i="4"/>
  <c r="R433" i="4"/>
  <c r="R420" i="4" s="1"/>
  <c r="R268" i="5"/>
  <c r="T401" i="5"/>
  <c r="T388" i="5" s="1"/>
  <c r="BK135" i="6"/>
  <c r="J135" i="6" s="1"/>
  <c r="J99" i="6" s="1"/>
  <c r="P259" i="6"/>
  <c r="R344" i="6"/>
  <c r="R334" i="6"/>
  <c r="R135" i="7"/>
  <c r="T273" i="7"/>
  <c r="T137" i="8"/>
  <c r="BK316" i="8"/>
  <c r="J316" i="8" s="1"/>
  <c r="J105" i="8"/>
  <c r="P437" i="8"/>
  <c r="T316" i="9"/>
  <c r="T460" i="9"/>
  <c r="T134" i="10"/>
  <c r="T272" i="10"/>
  <c r="T273" i="11"/>
  <c r="T385" i="11"/>
  <c r="T381" i="11"/>
  <c r="T380" i="11" s="1"/>
  <c r="T278" i="12"/>
  <c r="T301" i="13"/>
  <c r="BK477" i="13"/>
  <c r="J477" i="13"/>
  <c r="J108" i="13" s="1"/>
  <c r="P304" i="14"/>
  <c r="T449" i="14"/>
  <c r="T462" i="14"/>
  <c r="R266" i="15"/>
  <c r="T138" i="16"/>
  <c r="P280" i="16"/>
  <c r="P287" i="16"/>
  <c r="T287" i="16"/>
  <c r="T303" i="16"/>
  <c r="T529" i="16"/>
  <c r="T516" i="16" s="1"/>
  <c r="T137" i="16" s="1"/>
  <c r="T136" i="16" s="1"/>
  <c r="BK285" i="17"/>
  <c r="J285" i="17"/>
  <c r="J102" i="17" s="1"/>
  <c r="T367" i="17"/>
  <c r="T348" i="17" s="1"/>
  <c r="P130" i="18"/>
  <c r="T270" i="18"/>
  <c r="T284" i="18"/>
  <c r="P129" i="19"/>
  <c r="P128" i="19"/>
  <c r="P127" i="19" s="1"/>
  <c r="AU114" i="1" s="1"/>
  <c r="R166" i="20"/>
  <c r="R129" i="21"/>
  <c r="R128" i="21"/>
  <c r="T127" i="2"/>
  <c r="BK137" i="3"/>
  <c r="J137" i="3"/>
  <c r="J99" i="3" s="1"/>
  <c r="R355" i="3"/>
  <c r="P514" i="3"/>
  <c r="P137" i="4"/>
  <c r="BK293" i="4"/>
  <c r="J293" i="4" s="1"/>
  <c r="J103" i="4" s="1"/>
  <c r="BK433" i="4"/>
  <c r="J433" i="4" s="1"/>
  <c r="J107" i="4" s="1"/>
  <c r="P137" i="5"/>
  <c r="BK268" i="5"/>
  <c r="J268" i="5"/>
  <c r="J103" i="5" s="1"/>
  <c r="P401" i="5"/>
  <c r="P388" i="5"/>
  <c r="BK273" i="6"/>
  <c r="J273" i="6"/>
  <c r="J105" i="6" s="1"/>
  <c r="T135" i="7"/>
  <c r="R273" i="7"/>
  <c r="T280" i="8"/>
  <c r="T411" i="8"/>
  <c r="T398" i="8"/>
  <c r="R137" i="9"/>
  <c r="R280" i="9"/>
  <c r="R431" i="9"/>
  <c r="R418" i="9"/>
  <c r="BK272" i="10"/>
  <c r="J272" i="10" s="1"/>
  <c r="J105" i="10" s="1"/>
  <c r="P135" i="11"/>
  <c r="P134" i="11" s="1"/>
  <c r="P133" i="11" s="1"/>
  <c r="AU105" i="1" s="1"/>
  <c r="P259" i="11"/>
  <c r="P362" i="11"/>
  <c r="R134" i="12"/>
  <c r="BK254" i="12"/>
  <c r="J254" i="12"/>
  <c r="J102" i="12" s="1"/>
  <c r="BK264" i="12"/>
  <c r="J264" i="12" s="1"/>
  <c r="J103" i="12" s="1"/>
  <c r="T421" i="12"/>
  <c r="BK301" i="13"/>
  <c r="J301" i="13"/>
  <c r="J105" i="13"/>
  <c r="T477" i="13"/>
  <c r="T304" i="14"/>
  <c r="P474" i="14"/>
  <c r="P470" i="14"/>
  <c r="P469" i="14"/>
  <c r="P266" i="15"/>
  <c r="T339" i="16"/>
  <c r="T559" i="16"/>
  <c r="T571" i="16"/>
  <c r="T570" i="16"/>
  <c r="T393" i="17"/>
  <c r="BK291" i="18"/>
  <c r="J291" i="18"/>
  <c r="J104" i="18" s="1"/>
  <c r="BK320" i="18"/>
  <c r="J320" i="18"/>
  <c r="J106" i="18" s="1"/>
  <c r="P130" i="20"/>
  <c r="T195" i="20"/>
  <c r="T194" i="20"/>
  <c r="BK247" i="21"/>
  <c r="BK246" i="21" s="1"/>
  <c r="J246" i="21" s="1"/>
  <c r="J102" i="21" s="1"/>
  <c r="BK127" i="22"/>
  <c r="J127" i="22"/>
  <c r="J101" i="22" s="1"/>
  <c r="BK234" i="23"/>
  <c r="J234" i="23"/>
  <c r="J101" i="23" s="1"/>
  <c r="T167" i="2"/>
  <c r="BK298" i="3"/>
  <c r="J298" i="3" s="1"/>
  <c r="J100" i="3" s="1"/>
  <c r="R309" i="3"/>
  <c r="R319" i="3"/>
  <c r="R487" i="3"/>
  <c r="R471" i="3" s="1"/>
  <c r="P331" i="4"/>
  <c r="BK459" i="4"/>
  <c r="J459" i="4" s="1"/>
  <c r="J108" i="4" s="1"/>
  <c r="R137" i="5"/>
  <c r="P304" i="5"/>
  <c r="P427" i="5"/>
  <c r="P273" i="6"/>
  <c r="R259" i="7"/>
  <c r="R345" i="7"/>
  <c r="R335" i="7" s="1"/>
  <c r="T316" i="8"/>
  <c r="T437" i="8"/>
  <c r="P316" i="9"/>
  <c r="P460" i="9"/>
  <c r="R258" i="10"/>
  <c r="P354" i="10"/>
  <c r="P344" i="10"/>
  <c r="R273" i="11"/>
  <c r="BK385" i="11"/>
  <c r="J385" i="11" s="1"/>
  <c r="J111" i="11" s="1"/>
  <c r="BK278" i="12"/>
  <c r="J278" i="12" s="1"/>
  <c r="J105" i="12" s="1"/>
  <c r="P301" i="13"/>
  <c r="R477" i="13"/>
  <c r="R134" i="14"/>
  <c r="T258" i="14"/>
  <c r="T268" i="14"/>
  <c r="R449" i="14"/>
  <c r="R462" i="14"/>
  <c r="R134" i="15"/>
  <c r="R242" i="15"/>
  <c r="R133" i="15" s="1"/>
  <c r="R132" i="15" s="1"/>
  <c r="R252" i="15"/>
  <c r="R413" i="15"/>
  <c r="R403" i="15"/>
  <c r="P138" i="16"/>
  <c r="R280" i="16"/>
  <c r="T280" i="16"/>
  <c r="BK303" i="16"/>
  <c r="J303" i="16"/>
  <c r="J103" i="16" s="1"/>
  <c r="R303" i="16"/>
  <c r="BK529" i="16"/>
  <c r="P559" i="16"/>
  <c r="BK571" i="16"/>
  <c r="J571" i="16"/>
  <c r="J111" i="16" s="1"/>
  <c r="T129" i="17"/>
  <c r="P285" i="17"/>
  <c r="P393" i="17"/>
  <c r="T130" i="18"/>
  <c r="BK284" i="18"/>
  <c r="J284" i="18" s="1"/>
  <c r="J103" i="18" s="1"/>
  <c r="R284" i="18"/>
  <c r="P320" i="18"/>
  <c r="P313" i="18"/>
  <c r="P166" i="20"/>
  <c r="P129" i="21"/>
  <c r="P128" i="21" s="1"/>
  <c r="R127" i="22"/>
  <c r="R126" i="22"/>
  <c r="R125" i="22" s="1"/>
  <c r="BK128" i="23"/>
  <c r="J128" i="23"/>
  <c r="J99" i="23" s="1"/>
  <c r="BK449" i="23"/>
  <c r="J449" i="23" s="1"/>
  <c r="J103" i="23" s="1"/>
  <c r="R167" i="2"/>
  <c r="R298" i="3"/>
  <c r="BK355" i="3"/>
  <c r="J355" i="3"/>
  <c r="J105" i="3" s="1"/>
  <c r="T514" i="3"/>
  <c r="BK137" i="4"/>
  <c r="J137" i="4" s="1"/>
  <c r="J99" i="4" s="1"/>
  <c r="R293" i="4"/>
  <c r="P433" i="4"/>
  <c r="P420" i="4"/>
  <c r="R304" i="5"/>
  <c r="BK427" i="5"/>
  <c r="J427" i="5" s="1"/>
  <c r="J108" i="5" s="1"/>
  <c r="R135" i="6"/>
  <c r="BK259" i="6"/>
  <c r="J259" i="6"/>
  <c r="J103" i="6"/>
  <c r="P344" i="6"/>
  <c r="P334" i="6"/>
  <c r="P135" i="7"/>
  <c r="P259" i="7"/>
  <c r="P345" i="7"/>
  <c r="P335" i="7" s="1"/>
  <c r="BK137" i="8"/>
  <c r="J137" i="8"/>
  <c r="J99" i="8" s="1"/>
  <c r="P316" i="8"/>
  <c r="BK437" i="8"/>
  <c r="J437" i="8" s="1"/>
  <c r="J108" i="8" s="1"/>
  <c r="BK137" i="9"/>
  <c r="J137" i="9"/>
  <c r="J99" i="9"/>
  <c r="P280" i="9"/>
  <c r="T431" i="9"/>
  <c r="T418" i="9" s="1"/>
  <c r="R134" i="10"/>
  <c r="BK258" i="10"/>
  <c r="J258" i="10" s="1"/>
  <c r="J103" i="10" s="1"/>
  <c r="BK354" i="10"/>
  <c r="BK273" i="11"/>
  <c r="J273" i="11" s="1"/>
  <c r="J105" i="11" s="1"/>
  <c r="P278" i="12"/>
  <c r="T440" i="12"/>
  <c r="T436" i="12"/>
  <c r="T435" i="12" s="1"/>
  <c r="R134" i="13"/>
  <c r="P255" i="13"/>
  <c r="R265" i="13"/>
  <c r="R448" i="13"/>
  <c r="R435" i="13" s="1"/>
  <c r="BK304" i="14"/>
  <c r="J304" i="14"/>
  <c r="J105" i="14" s="1"/>
  <c r="T474" i="14"/>
  <c r="T470" i="14" s="1"/>
  <c r="T469" i="14" s="1"/>
  <c r="P134" i="15"/>
  <c r="BK242" i="15"/>
  <c r="J242" i="15"/>
  <c r="J102" i="15"/>
  <c r="P252" i="15"/>
  <c r="BK413" i="15"/>
  <c r="J413" i="15" s="1"/>
  <c r="J107" i="15" s="1"/>
  <c r="R339" i="16"/>
  <c r="R559" i="16"/>
  <c r="R571" i="16"/>
  <c r="R570" i="16"/>
  <c r="R129" i="17"/>
  <c r="T256" i="17"/>
  <c r="P367" i="17"/>
  <c r="P348" i="17" s="1"/>
  <c r="BK130" i="18"/>
  <c r="J130" i="18" s="1"/>
  <c r="J99" i="18" s="1"/>
  <c r="P270" i="18"/>
  <c r="P284" i="18"/>
  <c r="T320" i="18"/>
  <c r="T313" i="18" s="1"/>
  <c r="R130" i="20"/>
  <c r="R129" i="20"/>
  <c r="BK195" i="20"/>
  <c r="J195" i="20"/>
  <c r="J104" i="20"/>
  <c r="T129" i="21"/>
  <c r="T128" i="21"/>
  <c r="R128" i="23"/>
  <c r="R449" i="23"/>
  <c r="R257" i="23"/>
  <c r="P167" i="2"/>
  <c r="P298" i="3"/>
  <c r="P309" i="3"/>
  <c r="P319" i="3"/>
  <c r="T487" i="3"/>
  <c r="T471" i="3"/>
  <c r="T137" i="4"/>
  <c r="T293" i="4"/>
  <c r="T433" i="4"/>
  <c r="T420" i="4"/>
  <c r="T137" i="5"/>
  <c r="BK304" i="5"/>
  <c r="J304" i="5"/>
  <c r="J105" i="5"/>
  <c r="T427" i="5"/>
  <c r="R259" i="6"/>
  <c r="BK344" i="6"/>
  <c r="J344" i="6"/>
  <c r="J107" i="6"/>
  <c r="P273" i="7"/>
  <c r="R280" i="8"/>
  <c r="R411" i="8"/>
  <c r="R398" i="8" s="1"/>
  <c r="BK316" i="9"/>
  <c r="J316" i="9" s="1"/>
  <c r="J105" i="9" s="1"/>
  <c r="BK460" i="9"/>
  <c r="P134" i="10"/>
  <c r="P272" i="10"/>
  <c r="T135" i="11"/>
  <c r="BK259" i="11"/>
  <c r="J259" i="11"/>
  <c r="J103" i="11"/>
  <c r="BK362" i="11"/>
  <c r="J362" i="11"/>
  <c r="J106" i="11"/>
  <c r="R278" i="12"/>
  <c r="BK440" i="12"/>
  <c r="BK436" i="12" s="1"/>
  <c r="BK134" i="13"/>
  <c r="J134" i="13"/>
  <c r="J99" i="13"/>
  <c r="BK255" i="13"/>
  <c r="J255" i="13"/>
  <c r="J102" i="13" s="1"/>
  <c r="BK265" i="13"/>
  <c r="T448" i="13"/>
  <c r="T435" i="13" s="1"/>
  <c r="BK134" i="14"/>
  <c r="J134" i="14"/>
  <c r="J99" i="14" s="1"/>
  <c r="BK258" i="14"/>
  <c r="J258" i="14" s="1"/>
  <c r="J102" i="14" s="1"/>
  <c r="BK268" i="14"/>
  <c r="J268" i="14" s="1"/>
  <c r="J103" i="14" s="1"/>
  <c r="P449" i="14"/>
  <c r="BK462" i="14"/>
  <c r="J462" i="14"/>
  <c r="J107" i="14" s="1"/>
  <c r="T134" i="15"/>
  <c r="T133" i="15"/>
  <c r="T132" i="15" s="1"/>
  <c r="T242" i="15"/>
  <c r="T252" i="15"/>
  <c r="T413" i="15"/>
  <c r="T403" i="15"/>
  <c r="R138" i="16"/>
  <c r="BK280" i="16"/>
  <c r="J280" i="16"/>
  <c r="J101" i="16" s="1"/>
  <c r="BK287" i="16"/>
  <c r="J287" i="16"/>
  <c r="J102" i="16" s="1"/>
  <c r="R287" i="16"/>
  <c r="P303" i="16"/>
  <c r="R529" i="16"/>
  <c r="R516" i="16"/>
  <c r="R137" i="16" s="1"/>
  <c r="R136" i="16" s="1"/>
  <c r="P129" i="17"/>
  <c r="R285" i="17"/>
  <c r="BK393" i="17"/>
  <c r="J393" i="17" s="1"/>
  <c r="J105" i="17" s="1"/>
  <c r="R270" i="18"/>
  <c r="R291" i="18"/>
  <c r="R129" i="19"/>
  <c r="R128" i="19" s="1"/>
  <c r="R127" i="19" s="1"/>
  <c r="T130" i="20"/>
  <c r="P195" i="20"/>
  <c r="P194" i="20"/>
  <c r="R247" i="21"/>
  <c r="R246" i="21"/>
  <c r="T127" i="22"/>
  <c r="T126" i="22" s="1"/>
  <c r="T125" i="22" s="1"/>
  <c r="T128" i="23"/>
  <c r="P234" i="23"/>
  <c r="T449" i="23"/>
  <c r="T257" i="23" s="1"/>
  <c r="P127" i="2"/>
  <c r="P126" i="2"/>
  <c r="P125" i="2" s="1"/>
  <c r="AU96" i="1" s="1"/>
  <c r="BK167" i="2"/>
  <c r="J167" i="2" s="1"/>
  <c r="J103" i="2" s="1"/>
  <c r="T137" i="3"/>
  <c r="BK309" i="3"/>
  <c r="J309" i="3"/>
  <c r="J102" i="3" s="1"/>
  <c r="BK319" i="3"/>
  <c r="J319" i="3" s="1"/>
  <c r="J103" i="3" s="1"/>
  <c r="BK487" i="3"/>
  <c r="J487" i="3" s="1"/>
  <c r="J107" i="3" s="1"/>
  <c r="BK331" i="4"/>
  <c r="J331" i="4" s="1"/>
  <c r="J105" i="4" s="1"/>
  <c r="P459" i="4"/>
  <c r="T268" i="5"/>
  <c r="R401" i="5"/>
  <c r="R388" i="5" s="1"/>
  <c r="T135" i="6"/>
  <c r="R273" i="6"/>
  <c r="T259" i="7"/>
  <c r="T345" i="7"/>
  <c r="T335" i="7" s="1"/>
  <c r="R137" i="8"/>
  <c r="BK280" i="8"/>
  <c r="J280" i="8" s="1"/>
  <c r="J103" i="8" s="1"/>
  <c r="P411" i="8"/>
  <c r="P398" i="8" s="1"/>
  <c r="P136" i="8" s="1"/>
  <c r="P135" i="8" s="1"/>
  <c r="AU102" i="1" s="1"/>
  <c r="P137" i="9"/>
  <c r="P136" i="9" s="1"/>
  <c r="P135" i="9" s="1"/>
  <c r="AU103" i="1" s="1"/>
  <c r="BK280" i="9"/>
  <c r="J280" i="9"/>
  <c r="J103" i="9"/>
  <c r="P431" i="9"/>
  <c r="P418" i="9"/>
  <c r="BK134" i="10"/>
  <c r="J134" i="10" s="1"/>
  <c r="J99" i="10" s="1"/>
  <c r="T258" i="10"/>
  <c r="T354" i="10"/>
  <c r="T344" i="10"/>
  <c r="R135" i="11"/>
  <c r="T259" i="11"/>
  <c r="T362" i="11"/>
  <c r="R385" i="11"/>
  <c r="R381" i="11"/>
  <c r="R380" i="11" s="1"/>
  <c r="BK134" i="12"/>
  <c r="T254" i="12"/>
  <c r="R264" i="12"/>
  <c r="R421" i="12"/>
  <c r="R301" i="13"/>
  <c r="P477" i="13"/>
  <c r="R304" i="14"/>
  <c r="R474" i="14"/>
  <c r="R470" i="14"/>
  <c r="R469" i="14"/>
  <c r="BK134" i="15"/>
  <c r="J134" i="15" s="1"/>
  <c r="J99" i="15" s="1"/>
  <c r="P242" i="15"/>
  <c r="BK252" i="15"/>
  <c r="J252" i="15" s="1"/>
  <c r="J103" i="15" s="1"/>
  <c r="P413" i="15"/>
  <c r="P403" i="15" s="1"/>
  <c r="BK339" i="16"/>
  <c r="J339" i="16" s="1"/>
  <c r="J105" i="16" s="1"/>
  <c r="P529" i="16"/>
  <c r="P516" i="16" s="1"/>
  <c r="P571" i="16"/>
  <c r="P570" i="16"/>
  <c r="BK129" i="17"/>
  <c r="P256" i="17"/>
  <c r="BK367" i="17"/>
  <c r="J367" i="17" s="1"/>
  <c r="J104" i="17" s="1"/>
  <c r="R393" i="17"/>
  <c r="R130" i="18"/>
  <c r="BK270" i="18"/>
  <c r="P291" i="18"/>
  <c r="T129" i="19"/>
  <c r="T128" i="19"/>
  <c r="T127" i="19" s="1"/>
  <c r="BK166" i="20"/>
  <c r="J166" i="20"/>
  <c r="J102" i="20" s="1"/>
  <c r="R195" i="20"/>
  <c r="R194" i="20" s="1"/>
  <c r="T247" i="21"/>
  <c r="T246" i="21"/>
  <c r="T234" i="23"/>
  <c r="P472" i="23"/>
  <c r="R137" i="3"/>
  <c r="R136" i="3" s="1"/>
  <c r="P355" i="3"/>
  <c r="R514" i="3"/>
  <c r="T331" i="4"/>
  <c r="R459" i="4"/>
  <c r="BK137" i="5"/>
  <c r="J137" i="5" s="1"/>
  <c r="J99" i="5" s="1"/>
  <c r="T304" i="5"/>
  <c r="R427" i="5"/>
  <c r="P135" i="6"/>
  <c r="T273" i="6"/>
  <c r="BK273" i="7"/>
  <c r="J273" i="7"/>
  <c r="J105" i="7" s="1"/>
  <c r="P137" i="8"/>
  <c r="R316" i="8"/>
  <c r="R437" i="8"/>
  <c r="R316" i="9"/>
  <c r="R460" i="9"/>
  <c r="P258" i="10"/>
  <c r="R354" i="10"/>
  <c r="R344" i="10" s="1"/>
  <c r="BK135" i="11"/>
  <c r="R259" i="11"/>
  <c r="R362" i="11"/>
  <c r="T134" i="12"/>
  <c r="T133" i="12" s="1"/>
  <c r="T132" i="12" s="1"/>
  <c r="R254" i="12"/>
  <c r="T264" i="12"/>
  <c r="P421" i="12"/>
  <c r="R440" i="12"/>
  <c r="R436" i="12" s="1"/>
  <c r="R435" i="12" s="1"/>
  <c r="T134" i="13"/>
  <c r="R255" i="13"/>
  <c r="P265" i="13"/>
  <c r="P448" i="13"/>
  <c r="P435" i="13"/>
  <c r="T134" i="14"/>
  <c r="T133" i="14" s="1"/>
  <c r="T132" i="14" s="1"/>
  <c r="R258" i="14"/>
  <c r="R268" i="14"/>
  <c r="BK474" i="14"/>
  <c r="BK266" i="15"/>
  <c r="J266" i="15" s="1"/>
  <c r="J105" i="15" s="1"/>
  <c r="BK256" i="17"/>
  <c r="J256" i="17" s="1"/>
  <c r="J101" i="17" s="1"/>
  <c r="R256" i="17"/>
  <c r="R367" i="17"/>
  <c r="R348" i="17"/>
  <c r="T291" i="18"/>
  <c r="R320" i="18"/>
  <c r="R313" i="18"/>
  <c r="BK129" i="19"/>
  <c r="J129" i="19"/>
  <c r="J101" i="19" s="1"/>
  <c r="BK130" i="20"/>
  <c r="J130" i="20"/>
  <c r="J101" i="20" s="1"/>
  <c r="T166" i="20"/>
  <c r="BK129" i="21"/>
  <c r="P247" i="21"/>
  <c r="P246" i="21" s="1"/>
  <c r="P127" i="22"/>
  <c r="P126" i="22" s="1"/>
  <c r="P125" i="22" s="1"/>
  <c r="AU118" i="1" s="1"/>
  <c r="P128" i="23"/>
  <c r="R234" i="23"/>
  <c r="P449" i="23"/>
  <c r="P257" i="23" s="1"/>
  <c r="BK472" i="23"/>
  <c r="J472" i="23" s="1"/>
  <c r="J104" i="23" s="1"/>
  <c r="R472" i="23"/>
  <c r="T472" i="23"/>
  <c r="BK159" i="2"/>
  <c r="J159" i="2" s="1"/>
  <c r="J101" i="2" s="1"/>
  <c r="BK281" i="4"/>
  <c r="J281" i="4" s="1"/>
  <c r="J100" i="4" s="1"/>
  <c r="BK256" i="5"/>
  <c r="J256" i="5" s="1"/>
  <c r="J100" i="5" s="1"/>
  <c r="BK264" i="5"/>
  <c r="J264" i="5" s="1"/>
  <c r="J102" i="5" s="1"/>
  <c r="BK300" i="5"/>
  <c r="J300" i="5"/>
  <c r="J104" i="5"/>
  <c r="BK255" i="7"/>
  <c r="J255" i="7"/>
  <c r="J102" i="7" s="1"/>
  <c r="BK269" i="7"/>
  <c r="J269" i="7"/>
  <c r="J104" i="7" s="1"/>
  <c r="BK312" i="8"/>
  <c r="J312" i="8"/>
  <c r="J104" i="8" s="1"/>
  <c r="BK467" i="9"/>
  <c r="J467" i="9" s="1"/>
  <c r="J109" i="9" s="1"/>
  <c r="BK300" i="14"/>
  <c r="J300" i="14" s="1"/>
  <c r="J104" i="14" s="1"/>
  <c r="BK526" i="3"/>
  <c r="J526" i="3" s="1"/>
  <c r="J111" i="3" s="1"/>
  <c r="BK327" i="4"/>
  <c r="J327" i="4" s="1"/>
  <c r="J104" i="4" s="1"/>
  <c r="BK443" i="5"/>
  <c r="J443" i="5"/>
  <c r="J113" i="5"/>
  <c r="BK369" i="7"/>
  <c r="J369" i="7"/>
  <c r="J109" i="7" s="1"/>
  <c r="BK268" i="9"/>
  <c r="J268" i="9"/>
  <c r="J100" i="9" s="1"/>
  <c r="BK477" i="9"/>
  <c r="J477" i="9"/>
  <c r="J113" i="9" s="1"/>
  <c r="BK485" i="13"/>
  <c r="J485" i="13" s="1"/>
  <c r="J110" i="13" s="1"/>
  <c r="BK576" i="16"/>
  <c r="J576" i="16" s="1"/>
  <c r="J112" i="16" s="1"/>
  <c r="BK289" i="4"/>
  <c r="BK260" i="5"/>
  <c r="J260" i="5" s="1"/>
  <c r="J101" i="5" s="1"/>
  <c r="BK434" i="5"/>
  <c r="J434" i="5"/>
  <c r="J109" i="5"/>
  <c r="BK251" i="6"/>
  <c r="J251" i="6"/>
  <c r="J101" i="6" s="1"/>
  <c r="BK368" i="6"/>
  <c r="J368" i="6"/>
  <c r="J109" i="6" s="1"/>
  <c r="BK312" i="9"/>
  <c r="J312" i="9"/>
  <c r="J104" i="9" s="1"/>
  <c r="BK373" i="10"/>
  <c r="J373" i="10" s="1"/>
  <c r="J108" i="10" s="1"/>
  <c r="BK255" i="11"/>
  <c r="J255" i="11" s="1"/>
  <c r="J102" i="11" s="1"/>
  <c r="BK250" i="12"/>
  <c r="J250" i="12" s="1"/>
  <c r="J101" i="12" s="1"/>
  <c r="BK274" i="12"/>
  <c r="J274" i="12" s="1"/>
  <c r="J104" i="12" s="1"/>
  <c r="BK435" i="13"/>
  <c r="J435" i="13"/>
  <c r="J106" i="13"/>
  <c r="BK403" i="15"/>
  <c r="J403" i="15"/>
  <c r="J106" i="15" s="1"/>
  <c r="BK280" i="18"/>
  <c r="J280" i="18"/>
  <c r="J102" i="18" s="1"/>
  <c r="BK175" i="19"/>
  <c r="BK174" i="19"/>
  <c r="J174" i="19" s="1"/>
  <c r="J102" i="19" s="1"/>
  <c r="BK163" i="2"/>
  <c r="J163" i="2" s="1"/>
  <c r="J102" i="2" s="1"/>
  <c r="BK305" i="3"/>
  <c r="J305" i="3"/>
  <c r="J101" i="3"/>
  <c r="BK268" i="8"/>
  <c r="J268" i="8"/>
  <c r="J100" i="8" s="1"/>
  <c r="BK276" i="8"/>
  <c r="J276" i="8"/>
  <c r="J102" i="8" s="1"/>
  <c r="BK453" i="8"/>
  <c r="J453" i="8"/>
  <c r="J113" i="8" s="1"/>
  <c r="BK431" i="12"/>
  <c r="J431" i="12" s="1"/>
  <c r="J107" i="12" s="1"/>
  <c r="BK276" i="16"/>
  <c r="J276" i="16" s="1"/>
  <c r="J100" i="16" s="1"/>
  <c r="BK348" i="17"/>
  <c r="J348" i="17" s="1"/>
  <c r="J103" i="17" s="1"/>
  <c r="BK156" i="2"/>
  <c r="J156" i="2" s="1"/>
  <c r="J100" i="2" s="1"/>
  <c r="BK285" i="4"/>
  <c r="J285" i="4"/>
  <c r="J101" i="4" s="1"/>
  <c r="BK466" i="4"/>
  <c r="J466" i="4"/>
  <c r="J109" i="4" s="1"/>
  <c r="BK476" i="4"/>
  <c r="BK475" i="4"/>
  <c r="J475" i="4" s="1"/>
  <c r="J112" i="4" s="1"/>
  <c r="BK438" i="5"/>
  <c r="BK437" i="5" s="1"/>
  <c r="J437" i="5" s="1"/>
  <c r="J110" i="5" s="1"/>
  <c r="BK269" i="6"/>
  <c r="BK448" i="8"/>
  <c r="BK272" i="9"/>
  <c r="J272" i="9" s="1"/>
  <c r="J101" i="9" s="1"/>
  <c r="BK276" i="9"/>
  <c r="J276" i="9"/>
  <c r="J102" i="9"/>
  <c r="BK250" i="10"/>
  <c r="J250" i="10"/>
  <c r="J101" i="10" s="1"/>
  <c r="BK254" i="10"/>
  <c r="J254" i="10"/>
  <c r="J102" i="10" s="1"/>
  <c r="BK268" i="10"/>
  <c r="J268" i="10"/>
  <c r="J104" i="10" s="1"/>
  <c r="BK247" i="11"/>
  <c r="J247" i="11" s="1"/>
  <c r="J100" i="11" s="1"/>
  <c r="BK372" i="11"/>
  <c r="J372" i="11" s="1"/>
  <c r="J107" i="11" s="1"/>
  <c r="BK234" i="15"/>
  <c r="J234" i="15" s="1"/>
  <c r="J100" i="15" s="1"/>
  <c r="BK238" i="15"/>
  <c r="J238" i="15" s="1"/>
  <c r="J101" i="15" s="1"/>
  <c r="BK262" i="15"/>
  <c r="J262" i="15"/>
  <c r="J104" i="15"/>
  <c r="BK441" i="15"/>
  <c r="J441" i="15"/>
  <c r="J110" i="15" s="1"/>
  <c r="BK471" i="4"/>
  <c r="BK470" i="4"/>
  <c r="J470" i="4" s="1"/>
  <c r="J110" i="4" s="1"/>
  <c r="BK388" i="5"/>
  <c r="J388" i="5" s="1"/>
  <c r="J106" i="5" s="1"/>
  <c r="BK247" i="6"/>
  <c r="BK255" i="6"/>
  <c r="J255" i="6"/>
  <c r="J102" i="6" s="1"/>
  <c r="BK365" i="7"/>
  <c r="J365" i="7"/>
  <c r="J108" i="7" s="1"/>
  <c r="BK373" i="7"/>
  <c r="J373" i="7" s="1"/>
  <c r="J111" i="7" s="1"/>
  <c r="BK472" i="9"/>
  <c r="BK471" i="9" s="1"/>
  <c r="J471" i="9" s="1"/>
  <c r="J110" i="9" s="1"/>
  <c r="BK251" i="11"/>
  <c r="J251" i="11"/>
  <c r="J101" i="11" s="1"/>
  <c r="BK269" i="11"/>
  <c r="J269" i="11"/>
  <c r="J104" i="11" s="1"/>
  <c r="BK247" i="13"/>
  <c r="J247" i="13"/>
  <c r="J100" i="13" s="1"/>
  <c r="BK251" i="13"/>
  <c r="J251" i="13" s="1"/>
  <c r="J101" i="13" s="1"/>
  <c r="BK297" i="13"/>
  <c r="J297" i="13" s="1"/>
  <c r="J104" i="13" s="1"/>
  <c r="BK250" i="14"/>
  <c r="BK254" i="14"/>
  <c r="J254" i="14" s="1"/>
  <c r="J101" i="14" s="1"/>
  <c r="BK335" i="16"/>
  <c r="J335" i="16"/>
  <c r="J104" i="16"/>
  <c r="BK257" i="23"/>
  <c r="J257" i="23"/>
  <c r="J102" i="23" s="1"/>
  <c r="BK351" i="3"/>
  <c r="J351" i="3"/>
  <c r="J104" i="3" s="1"/>
  <c r="BK521" i="3"/>
  <c r="J521" i="3"/>
  <c r="J109" i="3" s="1"/>
  <c r="BK420" i="4"/>
  <c r="J420" i="4" s="1"/>
  <c r="J106" i="4" s="1"/>
  <c r="BK334" i="6"/>
  <c r="J334" i="6" s="1"/>
  <c r="J106" i="6" s="1"/>
  <c r="BK247" i="7"/>
  <c r="BK272" i="8"/>
  <c r="J272" i="8" s="1"/>
  <c r="J101" i="8" s="1"/>
  <c r="BK444" i="8"/>
  <c r="J444" i="8"/>
  <c r="J109" i="8"/>
  <c r="BK246" i="12"/>
  <c r="J246" i="12"/>
  <c r="J100" i="12" s="1"/>
  <c r="BK566" i="16"/>
  <c r="J566" i="16"/>
  <c r="J109" i="16" s="1"/>
  <c r="BK581" i="16"/>
  <c r="J581" i="16"/>
  <c r="J114" i="16" s="1"/>
  <c r="BK252" i="17"/>
  <c r="J252" i="17" s="1"/>
  <c r="J100" i="17" s="1"/>
  <c r="BK313" i="18"/>
  <c r="J313" i="18" s="1"/>
  <c r="J105" i="18" s="1"/>
  <c r="BK230" i="23"/>
  <c r="J230" i="23" s="1"/>
  <c r="J100" i="23" s="1"/>
  <c r="BK531" i="3"/>
  <c r="J531" i="3" s="1"/>
  <c r="J113" i="3" s="1"/>
  <c r="BK364" i="6"/>
  <c r="J364" i="6"/>
  <c r="J108" i="6"/>
  <c r="BK372" i="6"/>
  <c r="J372" i="6"/>
  <c r="J111" i="6" s="1"/>
  <c r="BK251" i="7"/>
  <c r="J251" i="7"/>
  <c r="J101" i="7" s="1"/>
  <c r="BK398" i="8"/>
  <c r="J398" i="8" s="1"/>
  <c r="J106" i="8" s="1"/>
  <c r="BK246" i="10"/>
  <c r="J246" i="10" s="1"/>
  <c r="J100" i="10" s="1"/>
  <c r="BK378" i="10"/>
  <c r="BK377" i="10" s="1"/>
  <c r="J377" i="10" s="1"/>
  <c r="J109" i="10" s="1"/>
  <c r="BK376" i="11"/>
  <c r="J376" i="11"/>
  <c r="J108" i="11" s="1"/>
  <c r="BK436" i="15"/>
  <c r="J436" i="15"/>
  <c r="J108" i="15" s="1"/>
  <c r="BK266" i="18"/>
  <c r="J266" i="18" s="1"/>
  <c r="J100" i="18" s="1"/>
  <c r="BE139" i="23"/>
  <c r="BE142" i="23"/>
  <c r="BE177" i="23"/>
  <c r="BE187" i="23"/>
  <c r="BE244" i="23"/>
  <c r="BE363" i="23"/>
  <c r="BE381" i="23"/>
  <c r="BE402" i="23"/>
  <c r="BE405" i="23"/>
  <c r="BE408" i="23"/>
  <c r="BE413" i="23"/>
  <c r="BK126" i="22"/>
  <c r="J126" i="22" s="1"/>
  <c r="J100" i="22" s="1"/>
  <c r="E114" i="23"/>
  <c r="BE151" i="23"/>
  <c r="BE215" i="23"/>
  <c r="BE218" i="23"/>
  <c r="BE352" i="23"/>
  <c r="BE371" i="23"/>
  <c r="BE154" i="23"/>
  <c r="BE182" i="23"/>
  <c r="BE197" i="23"/>
  <c r="BE231" i="23"/>
  <c r="BE286" i="23"/>
  <c r="BE310" i="23"/>
  <c r="BE337" i="23"/>
  <c r="BE340" i="23"/>
  <c r="BE358" i="23"/>
  <c r="BE374" i="23"/>
  <c r="BE376" i="23"/>
  <c r="BE378" i="23"/>
  <c r="BE399" i="23"/>
  <c r="BE426" i="23"/>
  <c r="F93" i="23"/>
  <c r="BE166" i="23"/>
  <c r="BE274" i="23"/>
  <c r="BE297" i="23"/>
  <c r="BE300" i="23"/>
  <c r="BE312" i="23"/>
  <c r="BE317" i="23"/>
  <c r="BE320" i="23"/>
  <c r="BE328" i="23"/>
  <c r="BE330" i="23"/>
  <c r="BE333" i="23"/>
  <c r="BE335" i="23"/>
  <c r="BE343" i="23"/>
  <c r="BE391" i="23"/>
  <c r="BE394" i="23"/>
  <c r="BE415" i="23"/>
  <c r="BE434" i="23"/>
  <c r="BE436" i="23"/>
  <c r="BE440" i="23"/>
  <c r="BE473" i="23"/>
  <c r="J120" i="23"/>
  <c r="BE129" i="23"/>
  <c r="BE200" i="23"/>
  <c r="BE202" i="23"/>
  <c r="BE207" i="23"/>
  <c r="BE258" i="23"/>
  <c r="BE279" i="23"/>
  <c r="BE289" i="23"/>
  <c r="BE361" i="23"/>
  <c r="BE388" i="23"/>
  <c r="BE396" i="23"/>
  <c r="BE422" i="23"/>
  <c r="BE132" i="23"/>
  <c r="BE136" i="23"/>
  <c r="BE148" i="23"/>
  <c r="BE161" i="23"/>
  <c r="BE235" i="23"/>
  <c r="BE238" i="23"/>
  <c r="BE241" i="23"/>
  <c r="BE247" i="23"/>
  <c r="BE251" i="23"/>
  <c r="BE263" i="23"/>
  <c r="BE265" i="23"/>
  <c r="BE267" i="23"/>
  <c r="BE346" i="23"/>
  <c r="BE348" i="23"/>
  <c r="BE350" i="23"/>
  <c r="BE355" i="23"/>
  <c r="BE365" i="23"/>
  <c r="BE369" i="23"/>
  <c r="BE383" i="23"/>
  <c r="BE386" i="23"/>
  <c r="BE428" i="23"/>
  <c r="BE430" i="23"/>
  <c r="BE442" i="23"/>
  <c r="BE455" i="23"/>
  <c r="BE459" i="23"/>
  <c r="BE171" i="23"/>
  <c r="BE174" i="23"/>
  <c r="BE224" i="23"/>
  <c r="BE254" i="23"/>
  <c r="BE261" i="23"/>
  <c r="BE269" i="23"/>
  <c r="BE281" i="23"/>
  <c r="BE283" i="23"/>
  <c r="BE322" i="23"/>
  <c r="BE367" i="23"/>
  <c r="BE424" i="23"/>
  <c r="BE432" i="23"/>
  <c r="BE159" i="23"/>
  <c r="BE192" i="23"/>
  <c r="BE212" i="23"/>
  <c r="BE272" i="23"/>
  <c r="BE277" i="23"/>
  <c r="BE292" i="23"/>
  <c r="BE295" i="23"/>
  <c r="BE303" i="23"/>
  <c r="BE305" i="23"/>
  <c r="BE307" i="23"/>
  <c r="BE315" i="23"/>
  <c r="BE325" i="23"/>
  <c r="BE410" i="23"/>
  <c r="BE417" i="23"/>
  <c r="BE419" i="23"/>
  <c r="BE438" i="23"/>
  <c r="BE444" i="23"/>
  <c r="BE446" i="23"/>
  <c r="BE450" i="23"/>
  <c r="BE464" i="23"/>
  <c r="BE469" i="23"/>
  <c r="BE476" i="23"/>
  <c r="BE155" i="22"/>
  <c r="BE158" i="22"/>
  <c r="BE170" i="22"/>
  <c r="BE176" i="22"/>
  <c r="BE179" i="22"/>
  <c r="BE215" i="22"/>
  <c r="BE218" i="22"/>
  <c r="J92" i="22"/>
  <c r="BE248" i="22"/>
  <c r="BE254" i="22"/>
  <c r="BE269" i="22"/>
  <c r="E111" i="22"/>
  <c r="BE164" i="22"/>
  <c r="BE167" i="22"/>
  <c r="BE245" i="22"/>
  <c r="BE251" i="22"/>
  <c r="BE272" i="22"/>
  <c r="BE311" i="22"/>
  <c r="BE314" i="22"/>
  <c r="BE341" i="22"/>
  <c r="F95" i="22"/>
  <c r="BE161" i="22"/>
  <c r="BE188" i="22"/>
  <c r="BE209" i="22"/>
  <c r="BE212" i="22"/>
  <c r="BE224" i="22"/>
  <c r="BE227" i="22"/>
  <c r="BE230" i="22"/>
  <c r="BE242" i="22"/>
  <c r="BE263" i="22"/>
  <c r="BE305" i="22"/>
  <c r="BE308" i="22"/>
  <c r="BE344" i="22"/>
  <c r="BE134" i="22"/>
  <c r="BE137" i="22"/>
  <c r="BE146" i="22"/>
  <c r="BE149" i="22"/>
  <c r="BE152" i="22"/>
  <c r="BE173" i="22"/>
  <c r="BE182" i="22"/>
  <c r="BE185" i="22"/>
  <c r="BE197" i="22"/>
  <c r="BE221" i="22"/>
  <c r="BE257" i="22"/>
  <c r="BE290" i="22"/>
  <c r="BE317" i="22"/>
  <c r="BE338" i="22"/>
  <c r="BE275" i="22"/>
  <c r="BE278" i="22"/>
  <c r="BE293" i="22"/>
  <c r="BE296" i="22"/>
  <c r="BE128" i="22"/>
  <c r="BE131" i="22"/>
  <c r="BE233" i="22"/>
  <c r="BE236" i="22"/>
  <c r="BE266" i="22"/>
  <c r="BE281" i="22"/>
  <c r="BE320" i="22"/>
  <c r="BE140" i="22"/>
  <c r="BE143" i="22"/>
  <c r="BE191" i="22"/>
  <c r="BE194" i="22"/>
  <c r="BE200" i="22"/>
  <c r="BE203" i="22"/>
  <c r="BE206" i="22"/>
  <c r="BE239" i="22"/>
  <c r="BE260" i="22"/>
  <c r="BE284" i="22"/>
  <c r="BE287" i="22"/>
  <c r="BE299" i="22"/>
  <c r="BE302" i="22"/>
  <c r="BE323" i="22"/>
  <c r="BE326" i="22"/>
  <c r="BE329" i="22"/>
  <c r="BE332" i="22"/>
  <c r="BE335" i="22"/>
  <c r="E113" i="21"/>
  <c r="BE145" i="21"/>
  <c r="BE202" i="21"/>
  <c r="F124" i="21"/>
  <c r="BE130" i="21"/>
  <c r="BE216" i="21"/>
  <c r="BE222" i="21"/>
  <c r="BK194" i="20"/>
  <c r="J194" i="20" s="1"/>
  <c r="J103" i="20" s="1"/>
  <c r="BE142" i="21"/>
  <c r="BE154" i="21"/>
  <c r="BE157" i="21"/>
  <c r="BE181" i="21"/>
  <c r="BE184" i="21"/>
  <c r="BE187" i="21"/>
  <c r="BE190" i="21"/>
  <c r="BE193" i="21"/>
  <c r="BE205" i="21"/>
  <c r="BE225" i="21"/>
  <c r="BE258" i="21"/>
  <c r="BE133" i="21"/>
  <c r="BE148" i="21"/>
  <c r="BE213" i="21"/>
  <c r="BE219" i="21"/>
  <c r="BE231" i="21"/>
  <c r="BE250" i="21"/>
  <c r="BE252" i="21"/>
  <c r="BE255" i="21"/>
  <c r="BE136" i="21"/>
  <c r="BE243" i="21"/>
  <c r="BE261" i="21"/>
  <c r="J92" i="21"/>
  <c r="BE151" i="21"/>
  <c r="BE172" i="21"/>
  <c r="BE228" i="21"/>
  <c r="BE175" i="21"/>
  <c r="BE178" i="21"/>
  <c r="BE199" i="21"/>
  <c r="BE208" i="21"/>
  <c r="BE210" i="21"/>
  <c r="BE139" i="21"/>
  <c r="BE160" i="21"/>
  <c r="BE163" i="21"/>
  <c r="BE166" i="21"/>
  <c r="BE169" i="21"/>
  <c r="BE196" i="21"/>
  <c r="BE234" i="21"/>
  <c r="BE237" i="21"/>
  <c r="BE240" i="21"/>
  <c r="BE248" i="21"/>
  <c r="J175" i="19"/>
  <c r="J103" i="19"/>
  <c r="E84" i="20"/>
  <c r="BE167" i="20"/>
  <c r="BE181" i="20"/>
  <c r="BE184" i="20"/>
  <c r="BK128" i="19"/>
  <c r="J128" i="19"/>
  <c r="J100" i="19" s="1"/>
  <c r="BE145" i="20"/>
  <c r="BE148" i="20"/>
  <c r="BE151" i="20"/>
  <c r="BE154" i="20"/>
  <c r="BE157" i="20"/>
  <c r="J92" i="20"/>
  <c r="BE163" i="20"/>
  <c r="BE176" i="20"/>
  <c r="BE199" i="20"/>
  <c r="BE205" i="20"/>
  <c r="BE131" i="20"/>
  <c r="BE170" i="20"/>
  <c r="BE196" i="20"/>
  <c r="F95" i="20"/>
  <c r="BE137" i="20"/>
  <c r="BE141" i="20"/>
  <c r="BE189" i="20"/>
  <c r="BE178" i="20"/>
  <c r="BE202" i="20"/>
  <c r="BE134" i="20"/>
  <c r="BE160" i="20"/>
  <c r="BE172" i="20"/>
  <c r="BE174" i="20"/>
  <c r="BE186" i="20"/>
  <c r="BE192" i="20"/>
  <c r="E113" i="19"/>
  <c r="J92" i="19"/>
  <c r="BE130" i="19"/>
  <c r="BE168" i="19"/>
  <c r="F124" i="19"/>
  <c r="BE135" i="19"/>
  <c r="BE139" i="19"/>
  <c r="BE158" i="19"/>
  <c r="BE150" i="19"/>
  <c r="BE152" i="19"/>
  <c r="BE154" i="19"/>
  <c r="BE156" i="19"/>
  <c r="BE160" i="19"/>
  <c r="BE133" i="19"/>
  <c r="BE145" i="19"/>
  <c r="BE176" i="19"/>
  <c r="BE137" i="19"/>
  <c r="BE142" i="19"/>
  <c r="BE148" i="19"/>
  <c r="BE163" i="19"/>
  <c r="BE165" i="19"/>
  <c r="BE171" i="19"/>
  <c r="J129" i="17"/>
  <c r="J99" i="17" s="1"/>
  <c r="E116" i="18"/>
  <c r="J90" i="18"/>
  <c r="BE146" i="18"/>
  <c r="BE149" i="18"/>
  <c r="BE152" i="18"/>
  <c r="BE155" i="18"/>
  <c r="BE158" i="18"/>
  <c r="BE184" i="18"/>
  <c r="BE187" i="18"/>
  <c r="BE205" i="18"/>
  <c r="BE255" i="18"/>
  <c r="BE271" i="18"/>
  <c r="BE274" i="18"/>
  <c r="BE304" i="18"/>
  <c r="BE173" i="18"/>
  <c r="BE181" i="18"/>
  <c r="BE193" i="18"/>
  <c r="BE199" i="18"/>
  <c r="BE251" i="18"/>
  <c r="BE307" i="18"/>
  <c r="BE321" i="18"/>
  <c r="BE178" i="18"/>
  <c r="BE258" i="18"/>
  <c r="BE262" i="18"/>
  <c r="BE267" i="18"/>
  <c r="BE281" i="18"/>
  <c r="BE285" i="18"/>
  <c r="BE288" i="18"/>
  <c r="BE295" i="18"/>
  <c r="BE325" i="18"/>
  <c r="BE131" i="18"/>
  <c r="BE134" i="18"/>
  <c r="BE168" i="18"/>
  <c r="BE217" i="18"/>
  <c r="BE241" i="18"/>
  <c r="BE244" i="18"/>
  <c r="BE292" i="18"/>
  <c r="BE310" i="18"/>
  <c r="BE163" i="18"/>
  <c r="BE314" i="18"/>
  <c r="F93" i="18"/>
  <c r="BE137" i="18"/>
  <c r="BE140" i="18"/>
  <c r="BE143" i="18"/>
  <c r="BE211" i="18"/>
  <c r="BE220" i="18"/>
  <c r="BE226" i="18"/>
  <c r="BE232" i="18"/>
  <c r="BE238" i="18"/>
  <c r="BE298" i="18"/>
  <c r="BE301" i="18"/>
  <c r="BE317" i="18"/>
  <c r="BE190" i="18"/>
  <c r="BE277" i="18"/>
  <c r="E84" i="17"/>
  <c r="BE216" i="17"/>
  <c r="BE260" i="17"/>
  <c r="BE263" i="17"/>
  <c r="BE266" i="17"/>
  <c r="BE309" i="17"/>
  <c r="BE327" i="17"/>
  <c r="BE336" i="17"/>
  <c r="BE352" i="17"/>
  <c r="BE357" i="17"/>
  <c r="BE385" i="17"/>
  <c r="BE390" i="17"/>
  <c r="F124" i="17"/>
  <c r="BE130" i="17"/>
  <c r="BE133" i="17"/>
  <c r="BE140" i="17"/>
  <c r="BE151" i="17"/>
  <c r="BE154" i="17"/>
  <c r="BE162" i="17"/>
  <c r="BE165" i="17"/>
  <c r="BE234" i="17"/>
  <c r="BE240" i="17"/>
  <c r="BE245" i="17"/>
  <c r="BE273" i="17"/>
  <c r="BE312" i="17"/>
  <c r="BE324" i="17"/>
  <c r="BE332" i="17"/>
  <c r="BE340" i="17"/>
  <c r="BE361" i="17"/>
  <c r="BE371" i="17"/>
  <c r="BE376" i="17"/>
  <c r="J138" i="16"/>
  <c r="J99" i="16" s="1"/>
  <c r="BE142" i="17"/>
  <c r="BE145" i="17"/>
  <c r="BE168" i="17"/>
  <c r="BE269" i="17"/>
  <c r="BE282" i="17"/>
  <c r="BE342" i="17"/>
  <c r="BE355" i="17"/>
  <c r="BE364" i="17"/>
  <c r="BE176" i="17"/>
  <c r="BE181" i="17"/>
  <c r="BE211" i="17"/>
  <c r="BE214" i="17"/>
  <c r="BE253" i="17"/>
  <c r="BE301" i="17"/>
  <c r="BE304" i="17"/>
  <c r="BE306" i="17"/>
  <c r="BE334" i="17"/>
  <c r="BE338" i="17"/>
  <c r="BE344" i="17"/>
  <c r="BE346" i="17"/>
  <c r="BE368" i="17"/>
  <c r="BK570" i="16"/>
  <c r="J570" i="16"/>
  <c r="J110" i="16" s="1"/>
  <c r="BE159" i="17"/>
  <c r="BE191" i="17"/>
  <c r="BE221" i="17"/>
  <c r="BE226" i="17"/>
  <c r="BE231" i="17"/>
  <c r="BE257" i="17"/>
  <c r="BE279" i="17"/>
  <c r="BE295" i="17"/>
  <c r="BE298" i="17"/>
  <c r="BE315" i="17"/>
  <c r="BE318" i="17"/>
  <c r="BE329" i="17"/>
  <c r="J121" i="17"/>
  <c r="BE148" i="17"/>
  <c r="BE201" i="17"/>
  <c r="BE137" i="17"/>
  <c r="BE173" i="17"/>
  <c r="BE286" i="17"/>
  <c r="BE289" i="17"/>
  <c r="BE397" i="17"/>
  <c r="BK580" i="16"/>
  <c r="J580" i="16"/>
  <c r="J113" i="16"/>
  <c r="BE186" i="17"/>
  <c r="BE196" i="17"/>
  <c r="BE206" i="17"/>
  <c r="BE248" i="17"/>
  <c r="BE276" i="17"/>
  <c r="BE292" i="17"/>
  <c r="BE321" i="17"/>
  <c r="BE349" i="17"/>
  <c r="BE380" i="17"/>
  <c r="BE394" i="17"/>
  <c r="BK440" i="15"/>
  <c r="J440" i="15" s="1"/>
  <c r="J109" i="15" s="1"/>
  <c r="J90" i="16"/>
  <c r="BE170" i="16"/>
  <c r="BE173" i="16"/>
  <c r="BE251" i="16"/>
  <c r="BE294" i="16"/>
  <c r="BE297" i="16"/>
  <c r="BE310" i="16"/>
  <c r="BE313" i="16"/>
  <c r="BE319" i="16"/>
  <c r="BE323" i="16"/>
  <c r="BE336" i="16"/>
  <c r="BE383" i="16"/>
  <c r="BE418" i="16"/>
  <c r="BE466" i="16"/>
  <c r="BE468" i="16"/>
  <c r="BE470" i="16"/>
  <c r="BE473" i="16"/>
  <c r="BE508" i="16"/>
  <c r="BE582" i="16"/>
  <c r="BE149" i="16"/>
  <c r="BE152" i="16"/>
  <c r="BE179" i="16"/>
  <c r="BE231" i="16"/>
  <c r="BE284" i="16"/>
  <c r="BE316" i="16"/>
  <c r="BE367" i="16"/>
  <c r="BE386" i="16"/>
  <c r="BE389" i="16"/>
  <c r="BE391" i="16"/>
  <c r="BE403" i="16"/>
  <c r="BE429" i="16"/>
  <c r="BE440" i="16"/>
  <c r="BE453" i="16"/>
  <c r="BE482" i="16"/>
  <c r="BE506" i="16"/>
  <c r="BE514" i="16"/>
  <c r="BE517" i="16"/>
  <c r="BE530" i="16"/>
  <c r="BE533" i="16"/>
  <c r="BE574" i="16"/>
  <c r="BE146" i="16"/>
  <c r="BE155" i="16"/>
  <c r="BE158" i="16"/>
  <c r="BE167" i="16"/>
  <c r="BE185" i="16"/>
  <c r="BE213" i="16"/>
  <c r="BE228" i="16"/>
  <c r="BE241" i="16"/>
  <c r="BE246" i="16"/>
  <c r="BE300" i="16"/>
  <c r="BE394" i="16"/>
  <c r="BE397" i="16"/>
  <c r="BE406" i="16"/>
  <c r="BE446" i="16"/>
  <c r="BE449" i="16"/>
  <c r="BE455" i="16"/>
  <c r="BE491" i="16"/>
  <c r="BE494" i="16"/>
  <c r="BE497" i="16"/>
  <c r="BE500" i="16"/>
  <c r="BE503" i="16"/>
  <c r="BE511" i="16"/>
  <c r="E84" i="16"/>
  <c r="F133" i="16"/>
  <c r="BE182" i="16"/>
  <c r="BE195" i="16"/>
  <c r="BE218" i="16"/>
  <c r="BE223" i="16"/>
  <c r="BE254" i="16"/>
  <c r="BE259" i="16"/>
  <c r="BE352" i="16"/>
  <c r="BE355" i="16"/>
  <c r="BE358" i="16"/>
  <c r="BE361" i="16"/>
  <c r="BE364" i="16"/>
  <c r="BE443" i="16"/>
  <c r="BE459" i="16"/>
  <c r="BE461" i="16"/>
  <c r="BE464" i="16"/>
  <c r="BE479" i="16"/>
  <c r="BE542" i="16"/>
  <c r="BE560" i="16"/>
  <c r="BE139" i="16"/>
  <c r="BE142" i="16"/>
  <c r="BE190" i="16"/>
  <c r="BE198" i="16"/>
  <c r="BE203" i="16"/>
  <c r="BE208" i="16"/>
  <c r="BE264" i="16"/>
  <c r="BE269" i="16"/>
  <c r="BE272" i="16"/>
  <c r="BE326" i="16"/>
  <c r="BE329" i="16"/>
  <c r="BE370" i="16"/>
  <c r="BE378" i="16"/>
  <c r="BE380" i="16"/>
  <c r="BE409" i="16"/>
  <c r="BE412" i="16"/>
  <c r="BE420" i="16"/>
  <c r="BE423" i="16"/>
  <c r="BE488" i="16"/>
  <c r="BE553" i="16"/>
  <c r="BE556" i="16"/>
  <c r="BE563" i="16"/>
  <c r="BE572" i="16"/>
  <c r="BE161" i="16"/>
  <c r="BE277" i="16"/>
  <c r="BE281" i="16"/>
  <c r="BE288" i="16"/>
  <c r="BE291" i="16"/>
  <c r="BE304" i="16"/>
  <c r="BE307" i="16"/>
  <c r="BE340" i="16"/>
  <c r="BE374" i="16"/>
  <c r="BE376" i="16"/>
  <c r="BE426" i="16"/>
  <c r="BE435" i="16"/>
  <c r="BE437" i="16"/>
  <c r="BE457" i="16"/>
  <c r="BE476" i="16"/>
  <c r="BE485" i="16"/>
  <c r="BE538" i="16"/>
  <c r="BE547" i="16"/>
  <c r="BE164" i="16"/>
  <c r="BE176" i="16"/>
  <c r="BE236" i="16"/>
  <c r="BE332" i="16"/>
  <c r="BE342" i="16"/>
  <c r="BE345" i="16"/>
  <c r="BE348" i="16"/>
  <c r="BE400" i="16"/>
  <c r="BE414" i="16"/>
  <c r="BE416" i="16"/>
  <c r="BE432" i="16"/>
  <c r="BE451" i="16"/>
  <c r="BE520" i="16"/>
  <c r="BE523" i="16"/>
  <c r="BE526" i="16"/>
  <c r="BE567" i="16"/>
  <c r="BE577" i="16"/>
  <c r="E84" i="15"/>
  <c r="BE166" i="15"/>
  <c r="BE173" i="15"/>
  <c r="BE229" i="15"/>
  <c r="BE239" i="15"/>
  <c r="BE321" i="15"/>
  <c r="BE329" i="15"/>
  <c r="BE358" i="15"/>
  <c r="BE377" i="15"/>
  <c r="F93" i="15"/>
  <c r="BE155" i="15"/>
  <c r="BE181" i="15"/>
  <c r="BE196" i="15"/>
  <c r="BE204" i="15"/>
  <c r="BE351" i="15"/>
  <c r="BE355" i="15"/>
  <c r="BE363" i="15"/>
  <c r="BE371" i="15"/>
  <c r="BE383" i="15"/>
  <c r="BE388" i="15"/>
  <c r="BE397" i="15"/>
  <c r="BE407" i="15"/>
  <c r="BE418" i="15"/>
  <c r="BE422" i="15"/>
  <c r="BE426" i="15"/>
  <c r="BE442" i="15"/>
  <c r="J90" i="15"/>
  <c r="BE147" i="15"/>
  <c r="BE161" i="15"/>
  <c r="BE206" i="15"/>
  <c r="BE249" i="15"/>
  <c r="BE267" i="15"/>
  <c r="BE292" i="15"/>
  <c r="BE301" i="15"/>
  <c r="BE326" i="15"/>
  <c r="BE332" i="15"/>
  <c r="BE385" i="15"/>
  <c r="BE135" i="15"/>
  <c r="BE163" i="15"/>
  <c r="BE175" i="15"/>
  <c r="BE186" i="15"/>
  <c r="BE191" i="15"/>
  <c r="BE201" i="15"/>
  <c r="BE211" i="15"/>
  <c r="BE216" i="15"/>
  <c r="BE222" i="15"/>
  <c r="BE243" i="15"/>
  <c r="BE256" i="15"/>
  <c r="BE259" i="15"/>
  <c r="BE263" i="15"/>
  <c r="BE279" i="15"/>
  <c r="BE287" i="15"/>
  <c r="BE304" i="15"/>
  <c r="BE307" i="15"/>
  <c r="BE315" i="15"/>
  <c r="BE324" i="15"/>
  <c r="BE335" i="15"/>
  <c r="BE349" i="15"/>
  <c r="BE353" i="15"/>
  <c r="BE367" i="15"/>
  <c r="BE394" i="15"/>
  <c r="BE404" i="15"/>
  <c r="BE410" i="15"/>
  <c r="BE414" i="15"/>
  <c r="BE138" i="15"/>
  <c r="BE144" i="15"/>
  <c r="BE150" i="15"/>
  <c r="BE171" i="15"/>
  <c r="BE178" i="15"/>
  <c r="BE219" i="15"/>
  <c r="BE235" i="15"/>
  <c r="BE270" i="15"/>
  <c r="BE277" i="15"/>
  <c r="BE298" i="15"/>
  <c r="BE310" i="15"/>
  <c r="BE313" i="15"/>
  <c r="BE318" i="15"/>
  <c r="BE337" i="15"/>
  <c r="BE339" i="15"/>
  <c r="BE343" i="15"/>
  <c r="BE347" i="15"/>
  <c r="BE365" i="15"/>
  <c r="BE375" i="15"/>
  <c r="BE379" i="15"/>
  <c r="BE381" i="15"/>
  <c r="BE400" i="15"/>
  <c r="BE141" i="15"/>
  <c r="BE158" i="15"/>
  <c r="BE246" i="15"/>
  <c r="BE253" i="15"/>
  <c r="BE273" i="15"/>
  <c r="BE282" i="15"/>
  <c r="BE285" i="15"/>
  <c r="BE289" i="15"/>
  <c r="BE295" i="15"/>
  <c r="BE341" i="15"/>
  <c r="BE345" i="15"/>
  <c r="BE360" i="15"/>
  <c r="BE369" i="15"/>
  <c r="BE373" i="15"/>
  <c r="BE391" i="15"/>
  <c r="BE430" i="15"/>
  <c r="BE433" i="15"/>
  <c r="BE437" i="15"/>
  <c r="J265" i="13"/>
  <c r="J103" i="13"/>
  <c r="BK133" i="13"/>
  <c r="J133" i="13"/>
  <c r="J98" i="13"/>
  <c r="F93" i="14"/>
  <c r="BE142" i="14"/>
  <c r="BE170" i="14"/>
  <c r="BE194" i="14"/>
  <c r="BE255" i="14"/>
  <c r="BE265" i="14"/>
  <c r="BE272" i="14"/>
  <c r="BE308" i="14"/>
  <c r="BE317" i="14"/>
  <c r="BE154" i="14"/>
  <c r="BE165" i="14"/>
  <c r="BE199" i="14"/>
  <c r="BE204" i="14"/>
  <c r="BE232" i="14"/>
  <c r="BE259" i="14"/>
  <c r="BE275" i="14"/>
  <c r="BE324" i="14"/>
  <c r="BE335" i="14"/>
  <c r="BE350" i="14"/>
  <c r="BE353" i="14"/>
  <c r="BE356" i="14"/>
  <c r="BE372" i="14"/>
  <c r="BE375" i="14"/>
  <c r="BE419" i="14"/>
  <c r="BE428" i="14"/>
  <c r="BE433" i="14"/>
  <c r="BE436" i="14"/>
  <c r="BE439" i="14"/>
  <c r="BE450" i="14"/>
  <c r="BE471" i="14"/>
  <c r="BE475" i="14"/>
  <c r="BE487" i="14"/>
  <c r="J126" i="14"/>
  <c r="BE135" i="14"/>
  <c r="BE162" i="14"/>
  <c r="BE178" i="14"/>
  <c r="BE188" i="14"/>
  <c r="BE209" i="14"/>
  <c r="BE245" i="14"/>
  <c r="BE278" i="14"/>
  <c r="BE281" i="14"/>
  <c r="BE291" i="14"/>
  <c r="BE320" i="14"/>
  <c r="BE329" i="14"/>
  <c r="BE332" i="14"/>
  <c r="BE341" i="14"/>
  <c r="BE358" i="14"/>
  <c r="BE361" i="14"/>
  <c r="BE366" i="14"/>
  <c r="BE379" i="14"/>
  <c r="BE383" i="14"/>
  <c r="BE385" i="14"/>
  <c r="BE391" i="14"/>
  <c r="BE393" i="14"/>
  <c r="BE395" i="14"/>
  <c r="BE401" i="14"/>
  <c r="BE404" i="14"/>
  <c r="BE406" i="14"/>
  <c r="BE409" i="14"/>
  <c r="BE411" i="14"/>
  <c r="BE414" i="14"/>
  <c r="BE422" i="14"/>
  <c r="BE425" i="14"/>
  <c r="BE441" i="14"/>
  <c r="BE446" i="14"/>
  <c r="BE478" i="14"/>
  <c r="BE492" i="14"/>
  <c r="BE500" i="14"/>
  <c r="E120" i="14"/>
  <c r="BE138" i="14"/>
  <c r="BE145" i="14"/>
  <c r="BE151" i="14"/>
  <c r="BE157" i="14"/>
  <c r="BE168" i="14"/>
  <c r="BE183" i="14"/>
  <c r="BE217" i="14"/>
  <c r="BE227" i="14"/>
  <c r="BE251" i="14"/>
  <c r="BE262" i="14"/>
  <c r="BE288" i="14"/>
  <c r="BE294" i="14"/>
  <c r="BE305" i="14"/>
  <c r="BE311" i="14"/>
  <c r="BE326" i="14"/>
  <c r="BE338" i="14"/>
  <c r="BE344" i="14"/>
  <c r="BE347" i="14"/>
  <c r="BE364" i="14"/>
  <c r="BE456" i="14"/>
  <c r="BE463" i="14"/>
  <c r="BE148" i="14"/>
  <c r="BE173" i="14"/>
  <c r="BE191" i="14"/>
  <c r="BE214" i="14"/>
  <c r="BE222" i="14"/>
  <c r="BE235" i="14"/>
  <c r="BE238" i="14"/>
  <c r="BE269" i="14"/>
  <c r="BE284" i="14"/>
  <c r="BE297" i="14"/>
  <c r="BE301" i="14"/>
  <c r="BE314" i="14"/>
  <c r="BE369" i="14"/>
  <c r="BE377" i="14"/>
  <c r="BE381" i="14"/>
  <c r="BE387" i="14"/>
  <c r="BE389" i="14"/>
  <c r="BE398" i="14"/>
  <c r="BE417" i="14"/>
  <c r="BE431" i="14"/>
  <c r="BE443" i="14"/>
  <c r="BE453" i="14"/>
  <c r="BE459" i="14"/>
  <c r="BE466" i="14"/>
  <c r="BE483" i="14"/>
  <c r="BE497" i="14"/>
  <c r="E84" i="13"/>
  <c r="F93" i="13"/>
  <c r="BE138" i="13"/>
  <c r="BE157" i="13"/>
  <c r="BE178" i="13"/>
  <c r="BE209" i="13"/>
  <c r="BE266" i="13"/>
  <c r="BE269" i="13"/>
  <c r="BE294" i="13"/>
  <c r="BE342" i="13"/>
  <c r="BE366" i="13"/>
  <c r="BE383" i="13"/>
  <c r="BE385" i="13"/>
  <c r="BE442" i="13"/>
  <c r="BE445" i="13"/>
  <c r="BE449" i="13"/>
  <c r="BE461" i="13"/>
  <c r="BE466" i="13"/>
  <c r="BE471" i="13"/>
  <c r="BE474" i="13"/>
  <c r="BE478" i="13"/>
  <c r="BE481" i="13"/>
  <c r="BE486" i="13"/>
  <c r="BE142" i="13"/>
  <c r="BE145" i="13"/>
  <c r="BE148" i="13"/>
  <c r="BE151" i="13"/>
  <c r="BE204" i="13"/>
  <c r="BE281" i="13"/>
  <c r="BE397" i="13"/>
  <c r="BE419" i="13"/>
  <c r="J90" i="13"/>
  <c r="BE170" i="13"/>
  <c r="BE272" i="13"/>
  <c r="BE275" i="13"/>
  <c r="BE278" i="13"/>
  <c r="BE298" i="13"/>
  <c r="BE302" i="13"/>
  <c r="BE339" i="13"/>
  <c r="BE378" i="13"/>
  <c r="BE395" i="13"/>
  <c r="J134" i="12"/>
  <c r="J99" i="12"/>
  <c r="BE154" i="13"/>
  <c r="BE165" i="13"/>
  <c r="BE168" i="13"/>
  <c r="BE194" i="13"/>
  <c r="BE214" i="13"/>
  <c r="BE229" i="13"/>
  <c r="BE256" i="13"/>
  <c r="BE262" i="13"/>
  <c r="BE336" i="13"/>
  <c r="BE362" i="13"/>
  <c r="BE364" i="13"/>
  <c r="BE368" i="13"/>
  <c r="BE370" i="13"/>
  <c r="BE372" i="13"/>
  <c r="BE388" i="13"/>
  <c r="BE408" i="13"/>
  <c r="BE411" i="13"/>
  <c r="BE414" i="13"/>
  <c r="BE416" i="13"/>
  <c r="BE424" i="13"/>
  <c r="BE426" i="13"/>
  <c r="BE429" i="13"/>
  <c r="BE452" i="13"/>
  <c r="J440" i="12"/>
  <c r="J110" i="12"/>
  <c r="BE285" i="13"/>
  <c r="BE291" i="13"/>
  <c r="BE321" i="13"/>
  <c r="BE405" i="13"/>
  <c r="BE135" i="13"/>
  <c r="BE162" i="13"/>
  <c r="BE183" i="13"/>
  <c r="BE199" i="13"/>
  <c r="BE217" i="13"/>
  <c r="BE224" i="13"/>
  <c r="BE232" i="13"/>
  <c r="BE259" i="13"/>
  <c r="BE304" i="13"/>
  <c r="BE306" i="13"/>
  <c r="BE352" i="13"/>
  <c r="BE359" i="13"/>
  <c r="BE381" i="13"/>
  <c r="BE399" i="13"/>
  <c r="BE191" i="13"/>
  <c r="BE235" i="13"/>
  <c r="BE242" i="13"/>
  <c r="BE248" i="13"/>
  <c r="BE252" i="13"/>
  <c r="BE309" i="13"/>
  <c r="BE312" i="13"/>
  <c r="BE316" i="13"/>
  <c r="BE318" i="13"/>
  <c r="BE324" i="13"/>
  <c r="BE354" i="13"/>
  <c r="BE391" i="13"/>
  <c r="BE402" i="13"/>
  <c r="BE432" i="13"/>
  <c r="BE173" i="13"/>
  <c r="BE188" i="13"/>
  <c r="BE219" i="13"/>
  <c r="BE288" i="13"/>
  <c r="BE327" i="13"/>
  <c r="BE330" i="13"/>
  <c r="BE333" i="13"/>
  <c r="BE345" i="13"/>
  <c r="BE347" i="13"/>
  <c r="BE350" i="13"/>
  <c r="BE357" i="13"/>
  <c r="BE375" i="13"/>
  <c r="BE393" i="13"/>
  <c r="BE422" i="13"/>
  <c r="BE436" i="13"/>
  <c r="BE439" i="13"/>
  <c r="BE457" i="13"/>
  <c r="BK381" i="11"/>
  <c r="BK380" i="11" s="1"/>
  <c r="J380" i="11" s="1"/>
  <c r="J109" i="11"/>
  <c r="BE161" i="12"/>
  <c r="BE210" i="12"/>
  <c r="BE213" i="12"/>
  <c r="BE228" i="12"/>
  <c r="BE307" i="12"/>
  <c r="BE325" i="12"/>
  <c r="BE328" i="12"/>
  <c r="BE384" i="12"/>
  <c r="J126" i="12"/>
  <c r="BE187" i="12"/>
  <c r="BE205" i="12"/>
  <c r="BE247" i="12"/>
  <c r="BE304" i="12"/>
  <c r="BE339" i="12"/>
  <c r="BE347" i="12"/>
  <c r="BE147" i="12"/>
  <c r="BE169" i="12"/>
  <c r="BE200" i="12"/>
  <c r="BE218" i="12"/>
  <c r="BE223" i="12"/>
  <c r="BE251" i="12"/>
  <c r="BE330" i="12"/>
  <c r="BE341" i="12"/>
  <c r="BE359" i="12"/>
  <c r="BE370" i="12"/>
  <c r="BE391" i="12"/>
  <c r="BE449" i="12"/>
  <c r="J135" i="11"/>
  <c r="J99" i="11"/>
  <c r="BE141" i="12"/>
  <c r="BE144" i="12"/>
  <c r="BE195" i="12"/>
  <c r="BE231" i="12"/>
  <c r="BE234" i="12"/>
  <c r="BE279" i="12"/>
  <c r="BE282" i="12"/>
  <c r="BE310" i="12"/>
  <c r="BE333" i="12"/>
  <c r="BE361" i="12"/>
  <c r="BE363" i="12"/>
  <c r="BE367" i="12"/>
  <c r="BE393" i="12"/>
  <c r="BE396" i="12"/>
  <c r="BE399" i="12"/>
  <c r="BE401" i="12"/>
  <c r="BE415" i="12"/>
  <c r="BE418" i="12"/>
  <c r="BE445" i="12"/>
  <c r="BE295" i="12"/>
  <c r="BE313" i="12"/>
  <c r="BE316" i="12"/>
  <c r="BE319" i="12"/>
  <c r="BE322" i="12"/>
  <c r="BE336" i="12"/>
  <c r="BE344" i="12"/>
  <c r="BE365" i="12"/>
  <c r="BE405" i="12"/>
  <c r="BE408" i="12"/>
  <c r="BE441" i="12"/>
  <c r="BE457" i="12"/>
  <c r="F93" i="12"/>
  <c r="BE174" i="12"/>
  <c r="BE190" i="12"/>
  <c r="BE258" i="12"/>
  <c r="BE261" i="12"/>
  <c r="BE287" i="12"/>
  <c r="BE289" i="12"/>
  <c r="BE292" i="12"/>
  <c r="BE387" i="12"/>
  <c r="BE413" i="12"/>
  <c r="BE422" i="12"/>
  <c r="BE453" i="12"/>
  <c r="E84" i="12"/>
  <c r="BE135" i="12"/>
  <c r="BE155" i="12"/>
  <c r="BE158" i="12"/>
  <c r="BE166" i="12"/>
  <c r="BE179" i="12"/>
  <c r="BE184" i="12"/>
  <c r="BE241" i="12"/>
  <c r="BE265" i="12"/>
  <c r="BE268" i="12"/>
  <c r="BE271" i="12"/>
  <c r="BE275" i="12"/>
  <c r="BE285" i="12"/>
  <c r="BE353" i="12"/>
  <c r="BE356" i="12"/>
  <c r="BE373" i="12"/>
  <c r="BE376" i="12"/>
  <c r="BE381" i="12"/>
  <c r="BE389" i="12"/>
  <c r="BE411" i="12"/>
  <c r="BE460" i="12"/>
  <c r="BE138" i="12"/>
  <c r="BE150" i="12"/>
  <c r="BE255" i="12"/>
  <c r="BE299" i="12"/>
  <c r="BE301" i="12"/>
  <c r="BE350" i="12"/>
  <c r="BE379" i="12"/>
  <c r="BE403" i="12"/>
  <c r="BE425" i="12"/>
  <c r="BE428" i="12"/>
  <c r="BE432" i="12"/>
  <c r="BE437" i="12"/>
  <c r="F93" i="11"/>
  <c r="BE180" i="11"/>
  <c r="BE183" i="11"/>
  <c r="BE248" i="11"/>
  <c r="BE266" i="11"/>
  <c r="BE270" i="11"/>
  <c r="BE323" i="11"/>
  <c r="BE206" i="11"/>
  <c r="BE209" i="11"/>
  <c r="BE263" i="11"/>
  <c r="BE283" i="11"/>
  <c r="BE302" i="11"/>
  <c r="BE305" i="11"/>
  <c r="BE310" i="11"/>
  <c r="BE320" i="11"/>
  <c r="BE350" i="11"/>
  <c r="BE356" i="11"/>
  <c r="BE363" i="11"/>
  <c r="BE260" i="11"/>
  <c r="BE332" i="11"/>
  <c r="BE347" i="11"/>
  <c r="BE359" i="11"/>
  <c r="BE386" i="11"/>
  <c r="BE390" i="11"/>
  <c r="E84" i="11"/>
  <c r="BE151" i="11"/>
  <c r="BE186" i="11"/>
  <c r="BE280" i="11"/>
  <c r="BE286" i="11"/>
  <c r="BE289" i="11"/>
  <c r="BE299" i="11"/>
  <c r="BE382" i="11"/>
  <c r="BE394" i="11"/>
  <c r="J90" i="11"/>
  <c r="BE139" i="11"/>
  <c r="BE142" i="11"/>
  <c r="BE148" i="11"/>
  <c r="BE154" i="11"/>
  <c r="BE175" i="11"/>
  <c r="BE191" i="11"/>
  <c r="BE196" i="11"/>
  <c r="BE338" i="11"/>
  <c r="BE165" i="11"/>
  <c r="BE201" i="11"/>
  <c r="BE214" i="11"/>
  <c r="BE219" i="11"/>
  <c r="BE224" i="11"/>
  <c r="BE237" i="11"/>
  <c r="BE242" i="11"/>
  <c r="BE252" i="11"/>
  <c r="BE256" i="11"/>
  <c r="BE274" i="11"/>
  <c r="BE277" i="11"/>
  <c r="BE296" i="11"/>
  <c r="BE313" i="11"/>
  <c r="BE317" i="11"/>
  <c r="BE326" i="11"/>
  <c r="BE329" i="11"/>
  <c r="BE398" i="11"/>
  <c r="J378" i="10"/>
  <c r="J110" i="10" s="1"/>
  <c r="BE145" i="11"/>
  <c r="BE162" i="11"/>
  <c r="BE230" i="11"/>
  <c r="BE293" i="11"/>
  <c r="BE308" i="11"/>
  <c r="BE344" i="11"/>
  <c r="BE353" i="11"/>
  <c r="BE369" i="11"/>
  <c r="BE373" i="11"/>
  <c r="BE377" i="11"/>
  <c r="BE136" i="11"/>
  <c r="BE157" i="11"/>
  <c r="BE170" i="11"/>
  <c r="BE227" i="11"/>
  <c r="BE335" i="11"/>
  <c r="BE341" i="11"/>
  <c r="BE366" i="11"/>
  <c r="BE402" i="11"/>
  <c r="BE405" i="11"/>
  <c r="J431" i="9"/>
  <c r="J107" i="9" s="1"/>
  <c r="BK476" i="9"/>
  <c r="J476" i="9"/>
  <c r="J112" i="9" s="1"/>
  <c r="J126" i="10"/>
  <c r="BE144" i="10"/>
  <c r="BE167" i="10"/>
  <c r="BE172" i="10"/>
  <c r="BE265" i="10"/>
  <c r="BE280" i="10"/>
  <c r="BE302" i="10"/>
  <c r="BE305" i="10"/>
  <c r="BE326" i="10"/>
  <c r="BE345" i="10"/>
  <c r="BE367" i="10"/>
  <c r="BE370" i="10"/>
  <c r="BE374" i="10"/>
  <c r="BE379" i="10"/>
  <c r="E120" i="10"/>
  <c r="BE242" i="10"/>
  <c r="BE320" i="10"/>
  <c r="BE332" i="10"/>
  <c r="BE153" i="10"/>
  <c r="BE156" i="10"/>
  <c r="BE164" i="10"/>
  <c r="BE273" i="10"/>
  <c r="BE298" i="10"/>
  <c r="BE314" i="10"/>
  <c r="BE338" i="10"/>
  <c r="BE141" i="10"/>
  <c r="BE159" i="10"/>
  <c r="BE198" i="10"/>
  <c r="BE203" i="10"/>
  <c r="BE208" i="10"/>
  <c r="BE224" i="10"/>
  <c r="BE227" i="10"/>
  <c r="BE283" i="10"/>
  <c r="BE295" i="10"/>
  <c r="BE308" i="10"/>
  <c r="BE348" i="10"/>
  <c r="BE355" i="10"/>
  <c r="J472" i="9"/>
  <c r="J111" i="9"/>
  <c r="F93" i="10"/>
  <c r="BE147" i="10"/>
  <c r="BE216" i="10"/>
  <c r="BE251" i="10"/>
  <c r="BE255" i="10"/>
  <c r="BE259" i="10"/>
  <c r="BE286" i="10"/>
  <c r="BE317" i="10"/>
  <c r="BE323" i="10"/>
  <c r="BE341" i="10"/>
  <c r="BE177" i="10"/>
  <c r="BE193" i="10"/>
  <c r="BE234" i="10"/>
  <c r="BE262" i="10"/>
  <c r="BE269" i="10"/>
  <c r="BE335" i="10"/>
  <c r="BE135" i="10"/>
  <c r="BE138" i="10"/>
  <c r="BE150" i="10"/>
  <c r="BE187" i="10"/>
  <c r="BE276" i="10"/>
  <c r="BE289" i="10"/>
  <c r="BE292" i="10"/>
  <c r="BE311" i="10"/>
  <c r="BE329" i="10"/>
  <c r="BE351" i="10"/>
  <c r="BE182" i="10"/>
  <c r="BE190" i="10"/>
  <c r="BE213" i="10"/>
  <c r="BE221" i="10"/>
  <c r="BE239" i="10"/>
  <c r="BE247" i="10"/>
  <c r="BE359" i="10"/>
  <c r="BE363" i="10"/>
  <c r="BE138" i="9"/>
  <c r="BE154" i="9"/>
  <c r="BE171" i="9"/>
  <c r="BE192" i="9"/>
  <c r="BE232" i="9"/>
  <c r="BE281" i="9"/>
  <c r="BE284" i="9"/>
  <c r="BE296" i="9"/>
  <c r="BE324" i="9"/>
  <c r="BE347" i="9"/>
  <c r="BE360" i="9"/>
  <c r="E123" i="9"/>
  <c r="BE195" i="9"/>
  <c r="BE320" i="9"/>
  <c r="BE330" i="9"/>
  <c r="BE371" i="9"/>
  <c r="BE389" i="9"/>
  <c r="BE392" i="9"/>
  <c r="BE394" i="9"/>
  <c r="BE400" i="9"/>
  <c r="BE403" i="9"/>
  <c r="BE412" i="9"/>
  <c r="BE415" i="9"/>
  <c r="BE428" i="9"/>
  <c r="BK452" i="8"/>
  <c r="J452" i="8"/>
  <c r="J112" i="8"/>
  <c r="F93" i="9"/>
  <c r="BE145" i="9"/>
  <c r="BE166" i="9"/>
  <c r="BE179" i="9"/>
  <c r="BE189" i="9"/>
  <c r="BE200" i="9"/>
  <c r="BE242" i="9"/>
  <c r="BE260" i="9"/>
  <c r="BE265" i="9"/>
  <c r="BE287" i="9"/>
  <c r="BE306" i="9"/>
  <c r="BE309" i="9"/>
  <c r="BE313" i="9"/>
  <c r="BE342" i="9"/>
  <c r="BE344" i="9"/>
  <c r="BE449" i="9"/>
  <c r="BE457" i="9"/>
  <c r="BE464" i="9"/>
  <c r="BK136" i="8"/>
  <c r="J136" i="8"/>
  <c r="J98" i="8"/>
  <c r="BE141" i="9"/>
  <c r="BE148" i="9"/>
  <c r="BE163" i="9"/>
  <c r="BE174" i="9"/>
  <c r="BE203" i="9"/>
  <c r="BE219" i="9"/>
  <c r="BE333" i="9"/>
  <c r="BE368" i="9"/>
  <c r="BE397" i="9"/>
  <c r="BE440" i="9"/>
  <c r="BE444" i="9"/>
  <c r="BE473" i="9"/>
  <c r="BE151" i="9"/>
  <c r="BE224" i="9"/>
  <c r="BE229" i="9"/>
  <c r="BE237" i="9"/>
  <c r="BE269" i="9"/>
  <c r="BE273" i="9"/>
  <c r="BE277" i="9"/>
  <c r="BE290" i="9"/>
  <c r="BE293" i="9"/>
  <c r="BE300" i="9"/>
  <c r="BE303" i="9"/>
  <c r="BE354" i="9"/>
  <c r="BE357" i="9"/>
  <c r="BE406" i="9"/>
  <c r="BE425" i="9"/>
  <c r="BE454" i="9"/>
  <c r="BE209" i="9"/>
  <c r="BE247" i="9"/>
  <c r="BE317" i="9"/>
  <c r="BE327" i="9"/>
  <c r="BE374" i="9"/>
  <c r="BE409" i="9"/>
  <c r="BE432" i="9"/>
  <c r="BE435" i="9"/>
  <c r="J129" i="9"/>
  <c r="BE157" i="9"/>
  <c r="BE160" i="9"/>
  <c r="BE214" i="9"/>
  <c r="BE250" i="9"/>
  <c r="BE253" i="9"/>
  <c r="BE336" i="9"/>
  <c r="BE351" i="9"/>
  <c r="BE366" i="9"/>
  <c r="BE380" i="9"/>
  <c r="BE383" i="9"/>
  <c r="BE386" i="9"/>
  <c r="BE419" i="9"/>
  <c r="BE461" i="9"/>
  <c r="BE468" i="9"/>
  <c r="BE478" i="9"/>
  <c r="BE184" i="9"/>
  <c r="BE206" i="9"/>
  <c r="BE339" i="9"/>
  <c r="BE363" i="9"/>
  <c r="BE377" i="9"/>
  <c r="BE422" i="9"/>
  <c r="BE240" i="8"/>
  <c r="BE263" i="8"/>
  <c r="BE269" i="8"/>
  <c r="BE293" i="8"/>
  <c r="BE339" i="8"/>
  <c r="BE351" i="8"/>
  <c r="BE363" i="8"/>
  <c r="E123" i="8"/>
  <c r="BE154" i="8"/>
  <c r="BE157" i="8"/>
  <c r="BE172" i="8"/>
  <c r="BE177" i="8"/>
  <c r="BE324" i="8"/>
  <c r="BE326" i="8"/>
  <c r="BE353" i="8"/>
  <c r="F132" i="8"/>
  <c r="BE273" i="8"/>
  <c r="BE277" i="8"/>
  <c r="BE281" i="8"/>
  <c r="BE284" i="8"/>
  <c r="BE322" i="8"/>
  <c r="BE342" i="8"/>
  <c r="BE345" i="8"/>
  <c r="BE348" i="8"/>
  <c r="BE380" i="8"/>
  <c r="BE424" i="8"/>
  <c r="BE438" i="8"/>
  <c r="BE449" i="8"/>
  <c r="BE148" i="8"/>
  <c r="BE151" i="8"/>
  <c r="BE180" i="8"/>
  <c r="BE201" i="8"/>
  <c r="BE212" i="8"/>
  <c r="BE217" i="8"/>
  <c r="BE248" i="8"/>
  <c r="BE290" i="8"/>
  <c r="BE317" i="8"/>
  <c r="BE329" i="8"/>
  <c r="BE356" i="8"/>
  <c r="BE366" i="8"/>
  <c r="BE374" i="8"/>
  <c r="BE392" i="8"/>
  <c r="BE399" i="8"/>
  <c r="BE405" i="8"/>
  <c r="BE415" i="8"/>
  <c r="BE454" i="8"/>
  <c r="BK372" i="7"/>
  <c r="J372" i="7"/>
  <c r="J110" i="7" s="1"/>
  <c r="J90" i="8"/>
  <c r="BE138" i="8"/>
  <c r="BE141" i="8"/>
  <c r="BE145" i="8"/>
  <c r="BE160" i="8"/>
  <c r="BE163" i="8"/>
  <c r="BE166" i="8"/>
  <c r="BE222" i="8"/>
  <c r="BE245" i="8"/>
  <c r="BE300" i="8"/>
  <c r="BE303" i="8"/>
  <c r="BE306" i="8"/>
  <c r="BE383" i="8"/>
  <c r="BE386" i="8"/>
  <c r="BE389" i="8"/>
  <c r="BE412" i="8"/>
  <c r="BE420" i="8"/>
  <c r="BE169" i="8"/>
  <c r="BE185" i="8"/>
  <c r="BE190" i="8"/>
  <c r="BE195" i="8"/>
  <c r="BE198" i="8"/>
  <c r="BE230" i="8"/>
  <c r="BE235" i="8"/>
  <c r="BE258" i="8"/>
  <c r="BE287" i="8"/>
  <c r="BE296" i="8"/>
  <c r="BE332" i="8"/>
  <c r="BE336" i="8"/>
  <c r="BE360" i="8"/>
  <c r="BE369" i="8"/>
  <c r="BE371" i="8"/>
  <c r="BE395" i="8"/>
  <c r="BE402" i="8"/>
  <c r="BE408" i="8"/>
  <c r="BE204" i="8"/>
  <c r="BE207" i="8"/>
  <c r="BE227" i="8"/>
  <c r="BE251" i="8"/>
  <c r="BE309" i="8"/>
  <c r="BE313" i="8"/>
  <c r="BE319" i="8"/>
  <c r="BE377" i="8"/>
  <c r="BE429" i="8"/>
  <c r="BE434" i="8"/>
  <c r="BE441" i="8"/>
  <c r="BE445" i="8"/>
  <c r="J247" i="6"/>
  <c r="J100" i="6"/>
  <c r="BK134" i="6"/>
  <c r="J269" i="6"/>
  <c r="J104" i="6"/>
  <c r="BE165" i="7"/>
  <c r="BE201" i="7"/>
  <c r="BE206" i="7"/>
  <c r="BE209" i="7"/>
  <c r="BE276" i="7"/>
  <c r="BE342" i="7"/>
  <c r="BE362" i="7"/>
  <c r="BE366" i="7"/>
  <c r="BE370" i="7"/>
  <c r="BE374" i="7"/>
  <c r="E121" i="7"/>
  <c r="BE145" i="7"/>
  <c r="BE148" i="7"/>
  <c r="BE157" i="7"/>
  <c r="BE214" i="7"/>
  <c r="BE288" i="7"/>
  <c r="BE291" i="7"/>
  <c r="BE297" i="7"/>
  <c r="BE320" i="7"/>
  <c r="J90" i="7"/>
  <c r="BE154" i="7"/>
  <c r="BE186" i="7"/>
  <c r="BE191" i="7"/>
  <c r="BE196" i="7"/>
  <c r="BE242" i="7"/>
  <c r="BE256" i="7"/>
  <c r="BE274" i="7"/>
  <c r="BE281" i="7"/>
  <c r="BE294" i="7"/>
  <c r="BE336" i="7"/>
  <c r="BE358" i="7"/>
  <c r="BE219" i="7"/>
  <c r="BE248" i="7"/>
  <c r="BE260" i="7"/>
  <c r="BE311" i="7"/>
  <c r="BE278" i="7"/>
  <c r="BE285" i="7"/>
  <c r="BE299" i="7"/>
  <c r="BE346" i="7"/>
  <c r="BE350" i="7"/>
  <c r="F130" i="7"/>
  <c r="BE142" i="7"/>
  <c r="BE151" i="7"/>
  <c r="BE224" i="7"/>
  <c r="BE227" i="7"/>
  <c r="BE252" i="7"/>
  <c r="BE305" i="7"/>
  <c r="BE308" i="7"/>
  <c r="BE136" i="7"/>
  <c r="BE139" i="7"/>
  <c r="BE263" i="7"/>
  <c r="BE266" i="7"/>
  <c r="BE302" i="7"/>
  <c r="BE323" i="7"/>
  <c r="BE329" i="7"/>
  <c r="BE332" i="7"/>
  <c r="BE339" i="7"/>
  <c r="BE162" i="7"/>
  <c r="BE170" i="7"/>
  <c r="BE175" i="7"/>
  <c r="BE180" i="7"/>
  <c r="BE183" i="7"/>
  <c r="BE230" i="7"/>
  <c r="BE237" i="7"/>
  <c r="BE270" i="7"/>
  <c r="BE314" i="7"/>
  <c r="BE317" i="7"/>
  <c r="BE326" i="7"/>
  <c r="BE354" i="7"/>
  <c r="BK136" i="5"/>
  <c r="J136" i="5" s="1"/>
  <c r="J98" i="5" s="1"/>
  <c r="J438" i="5"/>
  <c r="J111" i="5" s="1"/>
  <c r="BE180" i="6"/>
  <c r="BE183" i="6"/>
  <c r="BE230" i="6"/>
  <c r="BE248" i="6"/>
  <c r="BE274" i="6"/>
  <c r="BE313" i="6"/>
  <c r="BE322" i="6"/>
  <c r="BE328" i="6"/>
  <c r="BE345" i="6"/>
  <c r="BE373" i="6"/>
  <c r="F93" i="6"/>
  <c r="E121" i="6"/>
  <c r="BE154" i="6"/>
  <c r="BE219" i="6"/>
  <c r="BE263" i="6"/>
  <c r="BE291" i="6"/>
  <c r="BE298" i="6"/>
  <c r="BE301" i="6"/>
  <c r="BE304" i="6"/>
  <c r="BE349" i="6"/>
  <c r="BE191" i="6"/>
  <c r="BE196" i="6"/>
  <c r="BE242" i="6"/>
  <c r="BE260" i="6"/>
  <c r="BE266" i="6"/>
  <c r="BE270" i="6"/>
  <c r="BE280" i="6"/>
  <c r="BE295" i="6"/>
  <c r="BE310" i="6"/>
  <c r="BE335" i="6"/>
  <c r="BE353" i="6"/>
  <c r="BE148" i="6"/>
  <c r="BE151" i="6"/>
  <c r="BE157" i="6"/>
  <c r="BE175" i="6"/>
  <c r="BE252" i="6"/>
  <c r="BE256" i="6"/>
  <c r="BE361" i="6"/>
  <c r="BE142" i="6"/>
  <c r="BE165" i="6"/>
  <c r="BE201" i="6"/>
  <c r="BE214" i="6"/>
  <c r="BE227" i="6"/>
  <c r="BE283" i="6"/>
  <c r="BE286" i="6"/>
  <c r="BE316" i="6"/>
  <c r="J90" i="6"/>
  <c r="BE139" i="6"/>
  <c r="BE162" i="6"/>
  <c r="BE237" i="6"/>
  <c r="BE277" i="6"/>
  <c r="BE307" i="6"/>
  <c r="BE341" i="6"/>
  <c r="BE357" i="6"/>
  <c r="BE136" i="6"/>
  <c r="BE186" i="6"/>
  <c r="BE209" i="6"/>
  <c r="BE224" i="6"/>
  <c r="BE288" i="6"/>
  <c r="BE325" i="6"/>
  <c r="BE369" i="6"/>
  <c r="BE145" i="6"/>
  <c r="BE170" i="6"/>
  <c r="BE206" i="6"/>
  <c r="BE319" i="6"/>
  <c r="BE331" i="6"/>
  <c r="BE338" i="6"/>
  <c r="BE365" i="6"/>
  <c r="J471" i="4"/>
  <c r="J111" i="4"/>
  <c r="J476" i="4"/>
  <c r="J113" i="4"/>
  <c r="E123" i="5"/>
  <c r="BE218" i="5"/>
  <c r="BE278" i="5"/>
  <c r="BE281" i="5"/>
  <c r="BE291" i="5"/>
  <c r="BE405" i="5"/>
  <c r="J90" i="5"/>
  <c r="BE145" i="5"/>
  <c r="BE215" i="5"/>
  <c r="F93" i="5"/>
  <c r="BE151" i="5"/>
  <c r="BE160" i="5"/>
  <c r="BE163" i="5"/>
  <c r="BE272" i="5"/>
  <c r="BE297" i="5"/>
  <c r="BE317" i="5"/>
  <c r="BE332" i="5"/>
  <c r="BE343" i="5"/>
  <c r="BE141" i="5"/>
  <c r="BE154" i="5"/>
  <c r="BE157" i="5"/>
  <c r="BE166" i="5"/>
  <c r="BE174" i="5"/>
  <c r="BE179" i="5"/>
  <c r="BE184" i="5"/>
  <c r="BE189" i="5"/>
  <c r="BE200" i="5"/>
  <c r="BE223" i="5"/>
  <c r="BE228" i="5"/>
  <c r="BE236" i="5"/>
  <c r="BE265" i="5"/>
  <c r="BE269" i="5"/>
  <c r="BE305" i="5"/>
  <c r="BE320" i="5"/>
  <c r="BE338" i="5"/>
  <c r="BE353" i="5"/>
  <c r="BE359" i="5"/>
  <c r="BE382" i="5"/>
  <c r="BE385" i="5"/>
  <c r="BE392" i="5"/>
  <c r="BE414" i="5"/>
  <c r="BE435" i="5"/>
  <c r="BE233" i="5"/>
  <c r="BE239" i="5"/>
  <c r="BE284" i="5"/>
  <c r="BE288" i="5"/>
  <c r="BE301" i="5"/>
  <c r="BE329" i="5"/>
  <c r="BE362" i="5"/>
  <c r="BE370" i="5"/>
  <c r="BE398" i="5"/>
  <c r="BE402" i="5"/>
  <c r="BE431" i="5"/>
  <c r="BE195" i="5"/>
  <c r="BE257" i="5"/>
  <c r="BE294" i="5"/>
  <c r="BE308" i="5"/>
  <c r="BE322" i="5"/>
  <c r="BE346" i="5"/>
  <c r="BE364" i="5"/>
  <c r="BE379" i="5"/>
  <c r="BE389" i="5"/>
  <c r="BE424" i="5"/>
  <c r="BE428" i="5"/>
  <c r="BE439" i="5"/>
  <c r="BE444" i="5"/>
  <c r="BE138" i="5"/>
  <c r="BE148" i="5"/>
  <c r="BE171" i="5"/>
  <c r="BE192" i="5"/>
  <c r="BE275" i="5"/>
  <c r="BE311" i="5"/>
  <c r="BE314" i="5"/>
  <c r="BE325" i="5"/>
  <c r="BE356" i="5"/>
  <c r="BE373" i="5"/>
  <c r="BE395" i="5"/>
  <c r="BE419" i="5"/>
  <c r="BE205" i="5"/>
  <c r="BE210" i="5"/>
  <c r="BE246" i="5"/>
  <c r="BE251" i="5"/>
  <c r="BE261" i="5"/>
  <c r="BE335" i="5"/>
  <c r="BE341" i="5"/>
  <c r="BE350" i="5"/>
  <c r="BE367" i="5"/>
  <c r="BE376" i="5"/>
  <c r="BE410" i="5"/>
  <c r="R135" i="3"/>
  <c r="F132" i="4"/>
  <c r="BE138" i="4"/>
  <c r="BE166" i="4"/>
  <c r="BE228" i="4"/>
  <c r="BE171" i="4"/>
  <c r="BE177" i="4"/>
  <c r="BE193" i="4"/>
  <c r="BE209" i="4"/>
  <c r="BE215" i="4"/>
  <c r="BE218" i="4"/>
  <c r="BE223" i="4"/>
  <c r="BE233" i="4"/>
  <c r="BE238" i="4"/>
  <c r="BE282" i="4"/>
  <c r="BE314" i="4"/>
  <c r="BE351" i="4"/>
  <c r="BE356" i="4"/>
  <c r="BE359" i="4"/>
  <c r="BE399" i="4"/>
  <c r="BE424" i="4"/>
  <c r="BE463" i="4"/>
  <c r="BE467" i="4"/>
  <c r="E84" i="4"/>
  <c r="J129" i="4"/>
  <c r="BE154" i="4"/>
  <c r="BE196" i="4"/>
  <c r="BE306" i="4"/>
  <c r="BE348" i="4"/>
  <c r="BE372" i="4"/>
  <c r="BE393" i="4"/>
  <c r="BE456" i="4"/>
  <c r="BE472" i="4"/>
  <c r="BE148" i="4"/>
  <c r="BE157" i="4"/>
  <c r="BE160" i="4"/>
  <c r="BE174" i="4"/>
  <c r="BE185" i="4"/>
  <c r="BE188" i="4"/>
  <c r="BE246" i="4"/>
  <c r="BE251" i="4"/>
  <c r="BE256" i="4"/>
  <c r="BE328" i="4"/>
  <c r="BE375" i="4"/>
  <c r="BE384" i="4"/>
  <c r="BE430" i="4"/>
  <c r="BE446" i="4"/>
  <c r="BE451" i="4"/>
  <c r="BE460" i="4"/>
  <c r="BK530" i="3"/>
  <c r="J530" i="3"/>
  <c r="J112" i="3"/>
  <c r="BE141" i="4"/>
  <c r="BE269" i="4"/>
  <c r="BE274" i="4"/>
  <c r="BE277" i="4"/>
  <c r="BE303" i="4"/>
  <c r="BE309" i="4"/>
  <c r="BE324" i="4"/>
  <c r="BE363" i="4"/>
  <c r="BE368" i="4"/>
  <c r="BE402" i="4"/>
  <c r="BE405" i="4"/>
  <c r="BE417" i="4"/>
  <c r="BE421" i="4"/>
  <c r="BE427" i="4"/>
  <c r="BE437" i="4"/>
  <c r="BE442" i="4"/>
  <c r="BE145" i="4"/>
  <c r="BE151" i="4"/>
  <c r="BE163" i="4"/>
  <c r="BE180" i="4"/>
  <c r="BE201" i="4"/>
  <c r="BE212" i="4"/>
  <c r="BE259" i="4"/>
  <c r="BE262" i="4"/>
  <c r="BE339" i="4"/>
  <c r="BE342" i="4"/>
  <c r="BE345" i="4"/>
  <c r="BE366" i="4"/>
  <c r="BE378" i="4"/>
  <c r="BE381" i="4"/>
  <c r="BE387" i="4"/>
  <c r="BE390" i="4"/>
  <c r="BE396" i="4"/>
  <c r="BE408" i="4"/>
  <c r="BE411" i="4"/>
  <c r="BE290" i="4"/>
  <c r="BE294" i="4"/>
  <c r="BE297" i="4"/>
  <c r="BE300" i="4"/>
  <c r="BE434" i="4"/>
  <c r="BE477" i="4"/>
  <c r="BE206" i="4"/>
  <c r="BE241" i="4"/>
  <c r="BE286" i="4"/>
  <c r="BE318" i="4"/>
  <c r="BE321" i="4"/>
  <c r="BE332" i="4"/>
  <c r="BE335" i="4"/>
  <c r="BE354" i="4"/>
  <c r="BE370" i="4"/>
  <c r="BE414" i="4"/>
  <c r="BE148" i="3"/>
  <c r="BE235" i="3"/>
  <c r="BE241" i="3"/>
  <c r="BE339" i="3"/>
  <c r="BE369" i="3"/>
  <c r="BE429" i="3"/>
  <c r="BE447" i="3"/>
  <c r="BE465" i="3"/>
  <c r="BE293" i="3"/>
  <c r="BE306" i="3"/>
  <c r="BE376" i="3"/>
  <c r="BE379" i="3"/>
  <c r="BE392" i="3"/>
  <c r="BE410" i="3"/>
  <c r="BE413" i="3"/>
  <c r="BE435" i="3"/>
  <c r="BE439" i="3"/>
  <c r="BE441" i="3"/>
  <c r="BE462" i="3"/>
  <c r="E84" i="3"/>
  <c r="BE151" i="3"/>
  <c r="BE178" i="3"/>
  <c r="BE183" i="3"/>
  <c r="BE186" i="3"/>
  <c r="BE191" i="3"/>
  <c r="BE207" i="3"/>
  <c r="BE209" i="3"/>
  <c r="BE214" i="3"/>
  <c r="BE217" i="3"/>
  <c r="BE287" i="3"/>
  <c r="BE310" i="3"/>
  <c r="BE342" i="3"/>
  <c r="BE382" i="3"/>
  <c r="BE399" i="3"/>
  <c r="BE426" i="3"/>
  <c r="BE450" i="3"/>
  <c r="BE453" i="3"/>
  <c r="BE456" i="3"/>
  <c r="BE472" i="3"/>
  <c r="BE478" i="3"/>
  <c r="BE484" i="3"/>
  <c r="BE491" i="3"/>
  <c r="F93" i="3"/>
  <c r="J129" i="3"/>
  <c r="BE145" i="3"/>
  <c r="BE232" i="3"/>
  <c r="BE279" i="3"/>
  <c r="BE329" i="3"/>
  <c r="BE332" i="3"/>
  <c r="BE348" i="3"/>
  <c r="BE352" i="3"/>
  <c r="BE373" i="3"/>
  <c r="BE422" i="3"/>
  <c r="BE459" i="3"/>
  <c r="BE157" i="3"/>
  <c r="BE160" i="3"/>
  <c r="BE163" i="3"/>
  <c r="BE166" i="3"/>
  <c r="BE175" i="3"/>
  <c r="BE194" i="3"/>
  <c r="BE229" i="3"/>
  <c r="BE264" i="3"/>
  <c r="BE270" i="3"/>
  <c r="BE299" i="3"/>
  <c r="BE387" i="3"/>
  <c r="BE390" i="3"/>
  <c r="BE395" i="3"/>
  <c r="BE401" i="3"/>
  <c r="BE407" i="3"/>
  <c r="BE416" i="3"/>
  <c r="BE424" i="3"/>
  <c r="BE444" i="3"/>
  <c r="BE172" i="3"/>
  <c r="BE212" i="3"/>
  <c r="BE220" i="3"/>
  <c r="BE223" i="3"/>
  <c r="BE226" i="3"/>
  <c r="BE247" i="3"/>
  <c r="BE253" i="3"/>
  <c r="BE259" i="3"/>
  <c r="BE262" i="3"/>
  <c r="BE323" i="3"/>
  <c r="BE345" i="3"/>
  <c r="BE356" i="3"/>
  <c r="BE359" i="3"/>
  <c r="BE385" i="3"/>
  <c r="BE515" i="3"/>
  <c r="BE518" i="3"/>
  <c r="BE527" i="3"/>
  <c r="BE141" i="3"/>
  <c r="BE199" i="3"/>
  <c r="BE204" i="3"/>
  <c r="BE313" i="3"/>
  <c r="BE316" i="3"/>
  <c r="BE320" i="3"/>
  <c r="BE335" i="3"/>
  <c r="BE404" i="3"/>
  <c r="BE432" i="3"/>
  <c r="BE437" i="3"/>
  <c r="BE468" i="3"/>
  <c r="BE475" i="3"/>
  <c r="BE481" i="3"/>
  <c r="BE500" i="3"/>
  <c r="BE505" i="3"/>
  <c r="BE511" i="3"/>
  <c r="BE532" i="3"/>
  <c r="BE138" i="3"/>
  <c r="BE154" i="3"/>
  <c r="BE169" i="3"/>
  <c r="BE276" i="3"/>
  <c r="BE302" i="3"/>
  <c r="BE326" i="3"/>
  <c r="BE363" i="3"/>
  <c r="BE366" i="3"/>
  <c r="BE419" i="3"/>
  <c r="BE488" i="3"/>
  <c r="BE496" i="3"/>
  <c r="BE522" i="3"/>
  <c r="AW96" i="1"/>
  <c r="E84" i="2"/>
  <c r="J90" i="2"/>
  <c r="F93" i="2"/>
  <c r="BE128" i="2"/>
  <c r="BE130" i="2"/>
  <c r="BE132" i="2"/>
  <c r="BE134" i="2"/>
  <c r="BE136" i="2"/>
  <c r="BE138" i="2"/>
  <c r="BE140" i="2"/>
  <c r="BE142" i="2"/>
  <c r="BE144" i="2"/>
  <c r="BE146" i="2"/>
  <c r="BE148" i="2"/>
  <c r="BE150" i="2"/>
  <c r="BE152" i="2"/>
  <c r="BE154" i="2"/>
  <c r="BE157" i="2"/>
  <c r="BE160" i="2"/>
  <c r="BE164" i="2"/>
  <c r="BE168" i="2"/>
  <c r="BE170" i="2"/>
  <c r="BE172" i="2"/>
  <c r="BC96" i="1"/>
  <c r="BA96" i="1"/>
  <c r="BB96" i="1"/>
  <c r="BD96" i="1"/>
  <c r="F37" i="3"/>
  <c r="BB97" i="1" s="1"/>
  <c r="F39" i="5"/>
  <c r="BD99" i="1" s="1"/>
  <c r="J36" i="7"/>
  <c r="AW101" i="1"/>
  <c r="F37" i="9"/>
  <c r="BB103" i="1" s="1"/>
  <c r="F36" i="10"/>
  <c r="BA104" i="1" s="1"/>
  <c r="J36" i="12"/>
  <c r="AW106" i="1"/>
  <c r="F39" i="13"/>
  <c r="BD107" i="1"/>
  <c r="J36" i="15"/>
  <c r="AW109" i="1" s="1"/>
  <c r="F36" i="17"/>
  <c r="BA111" i="1"/>
  <c r="F38" i="17"/>
  <c r="BC111" i="1"/>
  <c r="F41" i="19"/>
  <c r="BD114" i="1" s="1"/>
  <c r="F39" i="19"/>
  <c r="BB114" i="1" s="1"/>
  <c r="F40" i="20"/>
  <c r="BC116" i="1" s="1"/>
  <c r="F38" i="21"/>
  <c r="BA117" i="1" s="1"/>
  <c r="J36" i="23"/>
  <c r="AW119" i="1"/>
  <c r="F38" i="3"/>
  <c r="BC97" i="1"/>
  <c r="F39" i="4"/>
  <c r="BD98" i="1" s="1"/>
  <c r="F37" i="6"/>
  <c r="BB100" i="1" s="1"/>
  <c r="F37" i="7"/>
  <c r="BB101" i="1"/>
  <c r="F39" i="8"/>
  <c r="BD102" i="1" s="1"/>
  <c r="F37" i="10"/>
  <c r="BB104" i="1" s="1"/>
  <c r="F37" i="13"/>
  <c r="BB107" i="1" s="1"/>
  <c r="F38" i="15"/>
  <c r="BC109" i="1" s="1"/>
  <c r="F39" i="16"/>
  <c r="BD110" i="1" s="1"/>
  <c r="F36" i="18"/>
  <c r="BA112" i="1" s="1"/>
  <c r="F38" i="20"/>
  <c r="BA116" i="1" s="1"/>
  <c r="F41" i="22"/>
  <c r="BD118" i="1" s="1"/>
  <c r="F39" i="23"/>
  <c r="BD119" i="1" s="1"/>
  <c r="AS113" i="1"/>
  <c r="AS95" i="1" s="1"/>
  <c r="AS94" i="1" s="1"/>
  <c r="J36" i="4"/>
  <c r="AW98" i="1"/>
  <c r="F36" i="4"/>
  <c r="BA98" i="1" s="1"/>
  <c r="J36" i="5"/>
  <c r="AW99" i="1"/>
  <c r="F38" i="6"/>
  <c r="BC100" i="1"/>
  <c r="F37" i="8"/>
  <c r="BB102" i="1"/>
  <c r="J36" i="10"/>
  <c r="AW104" i="1" s="1"/>
  <c r="F38" i="11"/>
  <c r="BC105" i="1"/>
  <c r="F37" i="12"/>
  <c r="BB106" i="1"/>
  <c r="J36" i="14"/>
  <c r="AW108" i="1"/>
  <c r="F36" i="16"/>
  <c r="BA110" i="1" s="1"/>
  <c r="J36" i="18"/>
  <c r="AW112" i="1"/>
  <c r="F41" i="21"/>
  <c r="BD117" i="1"/>
  <c r="F37" i="23"/>
  <c r="BB119" i="1" s="1"/>
  <c r="F37" i="4"/>
  <c r="BB98" i="1" s="1"/>
  <c r="F38" i="4"/>
  <c r="BC98" i="1" s="1"/>
  <c r="J36" i="6"/>
  <c r="AW100" i="1"/>
  <c r="F36" i="7"/>
  <c r="BA101" i="1" s="1"/>
  <c r="J36" i="9"/>
  <c r="AW103" i="1" s="1"/>
  <c r="J36" i="11"/>
  <c r="AW105" i="1" s="1"/>
  <c r="F38" i="13"/>
  <c r="BC107" i="1" s="1"/>
  <c r="F37" i="14"/>
  <c r="BB108" i="1"/>
  <c r="F38" i="16"/>
  <c r="BC110" i="1" s="1"/>
  <c r="F37" i="18"/>
  <c r="BB112" i="1" s="1"/>
  <c r="F39" i="21"/>
  <c r="BB117" i="1" s="1"/>
  <c r="F36" i="23"/>
  <c r="BA119" i="1"/>
  <c r="F36" i="3"/>
  <c r="BA97" i="1" s="1"/>
  <c r="F37" i="5"/>
  <c r="BB99" i="1" s="1"/>
  <c r="F38" i="7"/>
  <c r="BC101" i="1" s="1"/>
  <c r="F38" i="8"/>
  <c r="BC102" i="1"/>
  <c r="F38" i="10"/>
  <c r="BC104" i="1" s="1"/>
  <c r="F39" i="11"/>
  <c r="BD105" i="1" s="1"/>
  <c r="F38" i="12"/>
  <c r="BC106" i="1" s="1"/>
  <c r="F38" i="14"/>
  <c r="BC108" i="1"/>
  <c r="J36" i="16"/>
  <c r="AW110" i="1" s="1"/>
  <c r="F39" i="18"/>
  <c r="BD112" i="1" s="1"/>
  <c r="J38" i="21"/>
  <c r="AW117" i="1" s="1"/>
  <c r="F39" i="22"/>
  <c r="BB118" i="1"/>
  <c r="F38" i="23"/>
  <c r="BC119" i="1" s="1"/>
  <c r="F36" i="6"/>
  <c r="BA100" i="1" s="1"/>
  <c r="F36" i="8"/>
  <c r="BA102" i="1" s="1"/>
  <c r="F39" i="9"/>
  <c r="BD103" i="1"/>
  <c r="F36" i="11"/>
  <c r="BA105" i="1" s="1"/>
  <c r="F39" i="12"/>
  <c r="BD106" i="1" s="1"/>
  <c r="F39" i="14"/>
  <c r="BD108" i="1" s="1"/>
  <c r="F39" i="15"/>
  <c r="BD109" i="1" s="1"/>
  <c r="J36" i="17"/>
  <c r="AW111" i="1" s="1"/>
  <c r="F39" i="17"/>
  <c r="BD111" i="1" s="1"/>
  <c r="F38" i="19"/>
  <c r="BA114" i="1" s="1"/>
  <c r="F41" i="20"/>
  <c r="BD116" i="1" s="1"/>
  <c r="J38" i="20"/>
  <c r="AW116" i="1" s="1"/>
  <c r="F40" i="22"/>
  <c r="BC118" i="1" s="1"/>
  <c r="F39" i="3"/>
  <c r="BD97" i="1" s="1"/>
  <c r="F36" i="5"/>
  <c r="BA99" i="1" s="1"/>
  <c r="F39" i="6"/>
  <c r="BD100" i="1" s="1"/>
  <c r="J36" i="8"/>
  <c r="AW102" i="1" s="1"/>
  <c r="F38" i="9"/>
  <c r="BC103" i="1" s="1"/>
  <c r="F37" i="11"/>
  <c r="BB105" i="1" s="1"/>
  <c r="F36" i="13"/>
  <c r="BA107" i="1" s="1"/>
  <c r="F36" i="15"/>
  <c r="BA109" i="1" s="1"/>
  <c r="F37" i="16"/>
  <c r="BB110" i="1" s="1"/>
  <c r="F38" i="18"/>
  <c r="BC112" i="1" s="1"/>
  <c r="F40" i="21"/>
  <c r="BC117" i="1" s="1"/>
  <c r="J38" i="22"/>
  <c r="AW118" i="1" s="1"/>
  <c r="J36" i="3"/>
  <c r="AW97" i="1" s="1"/>
  <c r="F38" i="5"/>
  <c r="BC99" i="1" s="1"/>
  <c r="F39" i="7"/>
  <c r="BD101" i="1" s="1"/>
  <c r="F36" i="9"/>
  <c r="BA103" i="1" s="1"/>
  <c r="F39" i="10"/>
  <c r="BD104" i="1" s="1"/>
  <c r="F36" i="12"/>
  <c r="BA106" i="1" s="1"/>
  <c r="J36" i="13"/>
  <c r="AW107" i="1" s="1"/>
  <c r="F36" i="14"/>
  <c r="BA108" i="1" s="1"/>
  <c r="F37" i="15"/>
  <c r="BB109" i="1" s="1"/>
  <c r="F37" i="17"/>
  <c r="BB111" i="1" s="1"/>
  <c r="J38" i="19"/>
  <c r="AW114" i="1" s="1"/>
  <c r="F40" i="19"/>
  <c r="BC114" i="1" s="1"/>
  <c r="F39" i="20"/>
  <c r="BB116" i="1" s="1"/>
  <c r="F38" i="22"/>
  <c r="BA118" i="1" s="1"/>
  <c r="BK126" i="2" l="1"/>
  <c r="BK125" i="2" s="1"/>
  <c r="J125" i="2" s="1"/>
  <c r="J97" i="2" s="1"/>
  <c r="BK133" i="15"/>
  <c r="J133" i="15" s="1"/>
  <c r="J98" i="15" s="1"/>
  <c r="BK470" i="14"/>
  <c r="J474" i="14"/>
  <c r="J110" i="14" s="1"/>
  <c r="BK435" i="12"/>
  <c r="J435" i="12" s="1"/>
  <c r="J108" i="12" s="1"/>
  <c r="J436" i="12"/>
  <c r="J109" i="12" s="1"/>
  <c r="J247" i="7"/>
  <c r="J100" i="7" s="1"/>
  <c r="J354" i="10"/>
  <c r="J107" i="10" s="1"/>
  <c r="BK344" i="10"/>
  <c r="J344" i="10" s="1"/>
  <c r="J106" i="10" s="1"/>
  <c r="J129" i="21"/>
  <c r="J101" i="21" s="1"/>
  <c r="BK128" i="21"/>
  <c r="J128" i="21" s="1"/>
  <c r="J100" i="21" s="1"/>
  <c r="BK136" i="9"/>
  <c r="BK135" i="9" s="1"/>
  <c r="J135" i="9" s="1"/>
  <c r="J32" i="9" s="1"/>
  <c r="J460" i="9"/>
  <c r="J108" i="9" s="1"/>
  <c r="BK516" i="16"/>
  <c r="J516" i="16" s="1"/>
  <c r="J106" i="16" s="1"/>
  <c r="J529" i="16"/>
  <c r="J107" i="16" s="1"/>
  <c r="J247" i="21"/>
  <c r="J103" i="21" s="1"/>
  <c r="J289" i="4"/>
  <c r="J102" i="4" s="1"/>
  <c r="BK136" i="4"/>
  <c r="J136" i="4" s="1"/>
  <c r="J98" i="4" s="1"/>
  <c r="BK447" i="8"/>
  <c r="J447" i="8" s="1"/>
  <c r="J110" i="8" s="1"/>
  <c r="J448" i="8"/>
  <c r="J111" i="8" s="1"/>
  <c r="J250" i="14"/>
  <c r="J100" i="14" s="1"/>
  <c r="BK133" i="14"/>
  <c r="J133" i="14" s="1"/>
  <c r="J98" i="14" s="1"/>
  <c r="BK335" i="7"/>
  <c r="J335" i="7" s="1"/>
  <c r="J106" i="7" s="1"/>
  <c r="J345" i="7"/>
  <c r="J107" i="7" s="1"/>
  <c r="BK129" i="18"/>
  <c r="BK128" i="18" s="1"/>
  <c r="J128" i="18" s="1"/>
  <c r="J97" i="18" s="1"/>
  <c r="J270" i="18"/>
  <c r="J101" i="18" s="1"/>
  <c r="BK471" i="3"/>
  <c r="BK134" i="11"/>
  <c r="J134" i="11"/>
  <c r="J98" i="11"/>
  <c r="P134" i="6"/>
  <c r="P133" i="6" s="1"/>
  <c r="AU100" i="1" s="1"/>
  <c r="BK128" i="17"/>
  <c r="J128" i="17" s="1"/>
  <c r="J98" i="17" s="1"/>
  <c r="R134" i="11"/>
  <c r="R133" i="11" s="1"/>
  <c r="P128" i="17"/>
  <c r="P127" i="17" s="1"/>
  <c r="AU111" i="1" s="1"/>
  <c r="R127" i="23"/>
  <c r="R126" i="23" s="1"/>
  <c r="P133" i="15"/>
  <c r="P132" i="15"/>
  <c r="AU109" i="1" s="1"/>
  <c r="R136" i="5"/>
  <c r="R135" i="5" s="1"/>
  <c r="P129" i="20"/>
  <c r="P128" i="20"/>
  <c r="AU116" i="1" s="1"/>
  <c r="R136" i="9"/>
  <c r="R135" i="9" s="1"/>
  <c r="P133" i="13"/>
  <c r="P132" i="13"/>
  <c r="AU107" i="1" s="1"/>
  <c r="R129" i="18"/>
  <c r="R128" i="18"/>
  <c r="R136" i="8"/>
  <c r="R135" i="8" s="1"/>
  <c r="T129" i="20"/>
  <c r="T128" i="20" s="1"/>
  <c r="P127" i="21"/>
  <c r="AU117" i="1" s="1"/>
  <c r="R133" i="14"/>
  <c r="R132" i="14"/>
  <c r="T134" i="7"/>
  <c r="T133" i="7" s="1"/>
  <c r="T126" i="2"/>
  <c r="T125" i="2" s="1"/>
  <c r="R134" i="7"/>
  <c r="R133" i="7" s="1"/>
  <c r="P133" i="12"/>
  <c r="P132" i="12"/>
  <c r="AU106" i="1"/>
  <c r="T133" i="13"/>
  <c r="T132" i="13"/>
  <c r="T134" i="11"/>
  <c r="T133" i="11"/>
  <c r="T127" i="21"/>
  <c r="R133" i="10"/>
  <c r="R132" i="10" s="1"/>
  <c r="P129" i="18"/>
  <c r="P128" i="18" s="1"/>
  <c r="AU112" i="1" s="1"/>
  <c r="T136" i="8"/>
  <c r="T135" i="8"/>
  <c r="P133" i="14"/>
  <c r="P132" i="14"/>
  <c r="AU108" i="1"/>
  <c r="T136" i="9"/>
  <c r="T135" i="9" s="1"/>
  <c r="R126" i="2"/>
  <c r="R125" i="2"/>
  <c r="T134" i="6"/>
  <c r="T133" i="6" s="1"/>
  <c r="T136" i="5"/>
  <c r="T135" i="5" s="1"/>
  <c r="R134" i="6"/>
  <c r="R133" i="6" s="1"/>
  <c r="P137" i="16"/>
  <c r="P136" i="16" s="1"/>
  <c r="AU110" i="1" s="1"/>
  <c r="P136" i="4"/>
  <c r="P135" i="4"/>
  <c r="AU98" i="1" s="1"/>
  <c r="P136" i="3"/>
  <c r="P135" i="3" s="1"/>
  <c r="AU97" i="1" s="1"/>
  <c r="T136" i="3"/>
  <c r="T135" i="3"/>
  <c r="P127" i="23"/>
  <c r="P126" i="23"/>
  <c r="AU119" i="1" s="1"/>
  <c r="R128" i="20"/>
  <c r="P136" i="5"/>
  <c r="P135" i="5"/>
  <c r="AU99" i="1"/>
  <c r="T133" i="10"/>
  <c r="T132" i="10" s="1"/>
  <c r="T127" i="23"/>
  <c r="T126" i="23" s="1"/>
  <c r="T136" i="4"/>
  <c r="T135" i="4" s="1"/>
  <c r="R133" i="13"/>
  <c r="R132" i="13" s="1"/>
  <c r="T128" i="17"/>
  <c r="T127" i="17" s="1"/>
  <c r="R133" i="12"/>
  <c r="R132" i="12" s="1"/>
  <c r="R136" i="4"/>
  <c r="R135" i="4" s="1"/>
  <c r="BK133" i="12"/>
  <c r="J133" i="12" s="1"/>
  <c r="J98" i="12" s="1"/>
  <c r="P133" i="10"/>
  <c r="P132" i="10"/>
  <c r="AU104" i="1" s="1"/>
  <c r="R128" i="17"/>
  <c r="R127" i="17" s="1"/>
  <c r="P134" i="7"/>
  <c r="P133" i="7" s="1"/>
  <c r="AU101" i="1" s="1"/>
  <c r="T129" i="18"/>
  <c r="T128" i="18"/>
  <c r="R127" i="21"/>
  <c r="BK129" i="20"/>
  <c r="J129" i="20" s="1"/>
  <c r="J100" i="20" s="1"/>
  <c r="BK127" i="23"/>
  <c r="J127" i="23"/>
  <c r="J98" i="23" s="1"/>
  <c r="BK371" i="6"/>
  <c r="J371" i="6" s="1"/>
  <c r="J110" i="6" s="1"/>
  <c r="BK442" i="5"/>
  <c r="J442" i="5"/>
  <c r="J112" i="5" s="1"/>
  <c r="BK525" i="3"/>
  <c r="J525" i="3" s="1"/>
  <c r="J110" i="3" s="1"/>
  <c r="BK484" i="13"/>
  <c r="BK132" i="13" s="1"/>
  <c r="J132" i="13" s="1"/>
  <c r="J97" i="13" s="1"/>
  <c r="J484" i="13"/>
  <c r="J109" i="13" s="1"/>
  <c r="BK125" i="22"/>
  <c r="J125" i="22" s="1"/>
  <c r="J99" i="22" s="1"/>
  <c r="BK127" i="21"/>
  <c r="J127" i="21"/>
  <c r="J99" i="21" s="1"/>
  <c r="BK127" i="19"/>
  <c r="J127" i="19" s="1"/>
  <c r="J34" i="19" s="1"/>
  <c r="AG114" i="1" s="1"/>
  <c r="J129" i="18"/>
  <c r="J98" i="18" s="1"/>
  <c r="BK137" i="16"/>
  <c r="J137" i="16" s="1"/>
  <c r="J98" i="16" s="1"/>
  <c r="BK132" i="15"/>
  <c r="J132" i="15" s="1"/>
  <c r="J97" i="15" s="1"/>
  <c r="BK132" i="12"/>
  <c r="J132" i="12" s="1"/>
  <c r="J97" i="12" s="1"/>
  <c r="BK133" i="11"/>
  <c r="J133" i="11"/>
  <c r="J97" i="11" s="1"/>
  <c r="J381" i="11"/>
  <c r="J110" i="11"/>
  <c r="BK133" i="10"/>
  <c r="J133" i="10" s="1"/>
  <c r="J98" i="10" s="1"/>
  <c r="AG103" i="1"/>
  <c r="J97" i="9"/>
  <c r="J136" i="9"/>
  <c r="J98" i="9"/>
  <c r="BK135" i="8"/>
  <c r="J135" i="8"/>
  <c r="J134" i="6"/>
  <c r="J98" i="6" s="1"/>
  <c r="BK135" i="5"/>
  <c r="J135" i="5"/>
  <c r="BK135" i="4"/>
  <c r="J135" i="4" s="1"/>
  <c r="J32" i="4" s="1"/>
  <c r="AG98" i="1" s="1"/>
  <c r="J126" i="2"/>
  <c r="J98" i="2" s="1"/>
  <c r="J35" i="4"/>
  <c r="AV98" i="1" s="1"/>
  <c r="AT98" i="1" s="1"/>
  <c r="F35" i="8"/>
  <c r="AZ102" i="1" s="1"/>
  <c r="J35" i="13"/>
  <c r="AV107" i="1" s="1"/>
  <c r="AT107" i="1" s="1"/>
  <c r="J35" i="17"/>
  <c r="AV111" i="1" s="1"/>
  <c r="AT111" i="1" s="1"/>
  <c r="BA115" i="1"/>
  <c r="AW115" i="1" s="1"/>
  <c r="J37" i="22"/>
  <c r="AV118" i="1" s="1"/>
  <c r="AT118" i="1" s="1"/>
  <c r="J35" i="2"/>
  <c r="AV96" i="1" s="1"/>
  <c r="AT96" i="1" s="1"/>
  <c r="J32" i="5"/>
  <c r="AG99" i="1" s="1"/>
  <c r="F35" i="6"/>
  <c r="AZ100" i="1" s="1"/>
  <c r="J35" i="7"/>
  <c r="AV101" i="1"/>
  <c r="AT101" i="1" s="1"/>
  <c r="J35" i="11"/>
  <c r="AV105" i="1" s="1"/>
  <c r="AT105" i="1" s="1"/>
  <c r="J35" i="15"/>
  <c r="AV109" i="1" s="1"/>
  <c r="AT109" i="1" s="1"/>
  <c r="J32" i="18"/>
  <c r="AG112" i="1" s="1"/>
  <c r="J37" i="19"/>
  <c r="AV114" i="1" s="1"/>
  <c r="AT114" i="1" s="1"/>
  <c r="J37" i="20"/>
  <c r="AV116" i="1"/>
  <c r="AT116" i="1" s="1"/>
  <c r="BC115" i="1"/>
  <c r="AY115" i="1" s="1"/>
  <c r="F35" i="23"/>
  <c r="AZ119" i="1"/>
  <c r="F35" i="5"/>
  <c r="AZ99" i="1" s="1"/>
  <c r="J32" i="8"/>
  <c r="AG102" i="1" s="1"/>
  <c r="F35" i="9"/>
  <c r="AZ103" i="1"/>
  <c r="F35" i="14"/>
  <c r="AZ108" i="1" s="1"/>
  <c r="J35" i="18"/>
  <c r="AV112" i="1" s="1"/>
  <c r="AT112" i="1" s="1"/>
  <c r="F37" i="21"/>
  <c r="AZ117" i="1"/>
  <c r="J32" i="2"/>
  <c r="AG96" i="1" s="1"/>
  <c r="F35" i="4"/>
  <c r="AZ98" i="1"/>
  <c r="J35" i="8"/>
  <c r="AV102" i="1"/>
  <c r="AT102" i="1" s="1"/>
  <c r="F35" i="13"/>
  <c r="AZ107" i="1"/>
  <c r="F35" i="17"/>
  <c r="AZ111" i="1" s="1"/>
  <c r="F37" i="22"/>
  <c r="AZ118" i="1" s="1"/>
  <c r="J35" i="3"/>
  <c r="AV97" i="1" s="1"/>
  <c r="AT97" i="1" s="1"/>
  <c r="J35" i="10"/>
  <c r="AV104" i="1" s="1"/>
  <c r="AT104" i="1" s="1"/>
  <c r="F35" i="12"/>
  <c r="AZ106" i="1" s="1"/>
  <c r="F35" i="16"/>
  <c r="AZ110" i="1" s="1"/>
  <c r="J35" i="5"/>
  <c r="AV99" i="1" s="1"/>
  <c r="AT99" i="1" s="1"/>
  <c r="J35" i="9"/>
  <c r="AV103" i="1"/>
  <c r="AT103" i="1" s="1"/>
  <c r="AN103" i="1" s="1"/>
  <c r="J35" i="14"/>
  <c r="AV108" i="1" s="1"/>
  <c r="AT108" i="1" s="1"/>
  <c r="F35" i="18"/>
  <c r="AZ112" i="1" s="1"/>
  <c r="J37" i="21"/>
  <c r="AV117" i="1" s="1"/>
  <c r="AT117" i="1" s="1"/>
  <c r="F35" i="3"/>
  <c r="AZ97" i="1" s="1"/>
  <c r="F35" i="10"/>
  <c r="AZ104" i="1"/>
  <c r="J35" i="12"/>
  <c r="AV106" i="1"/>
  <c r="AT106" i="1" s="1"/>
  <c r="J35" i="16"/>
  <c r="AV110" i="1"/>
  <c r="AT110" i="1" s="1"/>
  <c r="F35" i="2"/>
  <c r="AZ96" i="1" s="1"/>
  <c r="J35" i="6"/>
  <c r="AV100" i="1"/>
  <c r="AT100" i="1" s="1"/>
  <c r="F35" i="7"/>
  <c r="AZ101" i="1"/>
  <c r="F35" i="11"/>
  <c r="AZ105" i="1" s="1"/>
  <c r="F35" i="15"/>
  <c r="AZ109" i="1" s="1"/>
  <c r="F37" i="19"/>
  <c r="AZ114" i="1" s="1"/>
  <c r="F37" i="20"/>
  <c r="AZ116" i="1"/>
  <c r="BD115" i="1"/>
  <c r="BB115" i="1"/>
  <c r="AX115" i="1"/>
  <c r="J35" i="23"/>
  <c r="AV119" i="1" s="1"/>
  <c r="AT119" i="1" s="1"/>
  <c r="BK134" i="7" l="1"/>
  <c r="J471" i="3"/>
  <c r="J106" i="3" s="1"/>
  <c r="BK136" i="3"/>
  <c r="BK469" i="14"/>
  <c r="J470" i="14"/>
  <c r="J109" i="14" s="1"/>
  <c r="BK127" i="17"/>
  <c r="J127" i="17" s="1"/>
  <c r="J97" i="17" s="1"/>
  <c r="BK126" i="23"/>
  <c r="J126" i="23" s="1"/>
  <c r="J97" i="23" s="1"/>
  <c r="BK128" i="20"/>
  <c r="J128" i="20" s="1"/>
  <c r="J99" i="20" s="1"/>
  <c r="BK133" i="6"/>
  <c r="J133" i="6" s="1"/>
  <c r="J32" i="6" s="1"/>
  <c r="AG100" i="1" s="1"/>
  <c r="AN114" i="1"/>
  <c r="J99" i="19"/>
  <c r="AN112" i="1"/>
  <c r="J43" i="19"/>
  <c r="J41" i="18"/>
  <c r="BK136" i="16"/>
  <c r="J136" i="16" s="1"/>
  <c r="J97" i="16" s="1"/>
  <c r="BK132" i="10"/>
  <c r="J132" i="10" s="1"/>
  <c r="J97" i="10" s="1"/>
  <c r="AN102" i="1"/>
  <c r="J97" i="8"/>
  <c r="J41" i="9"/>
  <c r="J41" i="8"/>
  <c r="AN99" i="1"/>
  <c r="J97" i="5"/>
  <c r="AN98" i="1"/>
  <c r="J97" i="4"/>
  <c r="J41" i="5"/>
  <c r="J41" i="4"/>
  <c r="AN96" i="1"/>
  <c r="J41" i="2"/>
  <c r="AU115" i="1"/>
  <c r="AU113" i="1" s="1"/>
  <c r="AU95" i="1" s="1"/>
  <c r="AU94" i="1" s="1"/>
  <c r="J32" i="12"/>
  <c r="AG106" i="1" s="1"/>
  <c r="AN106" i="1" s="1"/>
  <c r="BC113" i="1"/>
  <c r="AY113" i="1"/>
  <c r="BD113" i="1"/>
  <c r="J32" i="15"/>
  <c r="AG109" i="1"/>
  <c r="AN109" i="1" s="1"/>
  <c r="BB113" i="1"/>
  <c r="AX113" i="1"/>
  <c r="BA113" i="1"/>
  <c r="AW113" i="1" s="1"/>
  <c r="J32" i="11"/>
  <c r="AG105" i="1"/>
  <c r="AN105" i="1" s="1"/>
  <c r="J34" i="21"/>
  <c r="AG117" i="1" s="1"/>
  <c r="J34" i="22"/>
  <c r="AG118" i="1" s="1"/>
  <c r="AN118" i="1" s="1"/>
  <c r="AZ115" i="1"/>
  <c r="AV115" i="1" s="1"/>
  <c r="AT115" i="1" s="1"/>
  <c r="J32" i="13"/>
  <c r="AG107" i="1" s="1"/>
  <c r="AN107" i="1" s="1"/>
  <c r="J134" i="7" l="1"/>
  <c r="J98" i="7" s="1"/>
  <c r="BK133" i="7"/>
  <c r="J133" i="7" s="1"/>
  <c r="J469" i="14"/>
  <c r="J108" i="14" s="1"/>
  <c r="BK132" i="14"/>
  <c r="J132" i="14" s="1"/>
  <c r="J136" i="3"/>
  <c r="J98" i="3" s="1"/>
  <c r="BK135" i="3"/>
  <c r="J135" i="3" s="1"/>
  <c r="J41" i="6"/>
  <c r="J97" i="6"/>
  <c r="J43" i="22"/>
  <c r="J43" i="21"/>
  <c r="AN117" i="1"/>
  <c r="J41" i="15"/>
  <c r="J41" i="13"/>
  <c r="J41" i="12"/>
  <c r="J41" i="11"/>
  <c r="AN100" i="1"/>
  <c r="J32" i="23"/>
  <c r="AG119" i="1" s="1"/>
  <c r="J32" i="17"/>
  <c r="AG111" i="1" s="1"/>
  <c r="AN111" i="1" s="1"/>
  <c r="J34" i="20"/>
  <c r="AG116" i="1"/>
  <c r="AN116" i="1"/>
  <c r="AZ113" i="1"/>
  <c r="AV113" i="1" s="1"/>
  <c r="AT113" i="1" s="1"/>
  <c r="BB95" i="1"/>
  <c r="AX95" i="1" s="1"/>
  <c r="BC95" i="1"/>
  <c r="AY95" i="1" s="1"/>
  <c r="J32" i="10"/>
  <c r="AG104" i="1"/>
  <c r="AN104" i="1" s="1"/>
  <c r="BD95" i="1"/>
  <c r="BD94" i="1" s="1"/>
  <c r="W33" i="1" s="1"/>
  <c r="J32" i="16"/>
  <c r="AG110" i="1"/>
  <c r="AN110" i="1"/>
  <c r="BA95" i="1"/>
  <c r="AW95" i="1" s="1"/>
  <c r="J32" i="3" l="1"/>
  <c r="J97" i="3"/>
  <c r="J97" i="14"/>
  <c r="J32" i="14"/>
  <c r="J97" i="7"/>
  <c r="J32" i="7"/>
  <c r="J43" i="20"/>
  <c r="J41" i="23"/>
  <c r="J41" i="17"/>
  <c r="J41" i="16"/>
  <c r="J41" i="10"/>
  <c r="AN119" i="1"/>
  <c r="AG115" i="1"/>
  <c r="AG113" i="1" s="1"/>
  <c r="BB94" i="1"/>
  <c r="W31" i="1" s="1"/>
  <c r="BC94" i="1"/>
  <c r="W32" i="1" s="1"/>
  <c r="AZ95" i="1"/>
  <c r="AV95" i="1" s="1"/>
  <c r="AT95" i="1" s="1"/>
  <c r="BA94" i="1"/>
  <c r="W30" i="1" s="1"/>
  <c r="AG97" i="1" l="1"/>
  <c r="J41" i="3"/>
  <c r="AG101" i="1"/>
  <c r="AN101" i="1" s="1"/>
  <c r="J41" i="7"/>
  <c r="AG108" i="1"/>
  <c r="AN108" i="1" s="1"/>
  <c r="J41" i="14"/>
  <c r="AN113" i="1"/>
  <c r="AN115" i="1"/>
  <c r="AX94" i="1"/>
  <c r="AY94" i="1"/>
  <c r="AZ94" i="1"/>
  <c r="W29" i="1" s="1"/>
  <c r="AW94" i="1"/>
  <c r="AK30" i="1" s="1"/>
  <c r="AN97" i="1" l="1"/>
  <c r="AG95" i="1"/>
  <c r="AV94" i="1"/>
  <c r="AK29" i="1" s="1"/>
  <c r="AG94" i="1" l="1"/>
  <c r="AK26" i="1" s="1"/>
  <c r="AK35" i="1" s="1"/>
  <c r="AN95" i="1"/>
  <c r="AT94" i="1"/>
  <c r="AN94" i="1" l="1"/>
</calcChain>
</file>

<file path=xl/sharedStrings.xml><?xml version="1.0" encoding="utf-8"?>
<sst xmlns="http://schemas.openxmlformats.org/spreadsheetml/2006/main" count="55774" uniqueCount="4198">
  <si>
    <t>Export Komplet</t>
  </si>
  <si>
    <t/>
  </si>
  <si>
    <t>2.0</t>
  </si>
  <si>
    <t>ZAMOK</t>
  </si>
  <si>
    <t>False</t>
  </si>
  <si>
    <t>{2eda9c6b-ac6b-4c98-a7f1-1a3eba89f64a}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</si>
  <si>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</si>
  <si>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</si>
  <si>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</si>
  <si>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</si>
  <si>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</si>
  <si>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</si>
  <si>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</si>
  <si>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</si>
  <si>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2025-02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</si>
  <si>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</si>
  <si>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</si>
  <si>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Splašková kanalizace Lada</t>
  </si>
  <si>
    <t>KSO:</t>
  </si>
  <si>
    <t>CC-CZ:</t>
  </si>
  <si>
    <t>Místo:</t>
  </si>
  <si>
    <t>Lada</t>
  </si>
  <si>
    <t>Datum:</t>
  </si>
  <si>
    <t>2. 4. 2025</t>
  </si>
  <si>
    <t>Zadavatel:</t>
  </si>
  <si>
    <t>IČ:</t>
  </si>
  <si>
    <t>00260428</t>
  </si>
  <si>
    <t>Město Česká Lípa</t>
  </si>
  <si>
    <t>DIČ:</t>
  </si>
  <si>
    <t>Uchazeč:</t>
  </si>
  <si>
    <t>Vyplň údaj</t>
  </si>
  <si>
    <t>Projektant:</t>
  </si>
  <si>
    <t>47116901</t>
  </si>
  <si>
    <t>Ing. Mgr. Pavel Dvořák</t>
  </si>
  <si>
    <t>Zpracovatel:</t>
  </si>
  <si>
    <t>Vodohospodářský rozvoj  a výstavba, a.s.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</si>
  <si>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</si>
  <si>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</si>
  <si>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</si>
  <si>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</si>
  <si>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</si>
  <si>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</si>
  <si>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</si>
  <si>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</si>
  <si>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</si>
  <si>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</si>
  <si>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</si>
  <si>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</si>
  <si>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</si>
  <si>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</si>
  <si>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</si>
  <si>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</si>
  <si>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</si>
  <si>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</si>
  <si>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</si>
  <si>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</si>
  <si>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</si>
  <si>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</si>
  <si>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</si>
  <si>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</si>
  <si>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</si>
  <si>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</si>
  <si>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</si>
  <si>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</si>
  <si>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</si>
  <si>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</si>
  <si>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</si>
  <si>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</si>
  <si>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</si>
  <si>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</si>
  <si>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</si>
  <si>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</si>
  <si>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</si>
  <si>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</si>
  <si>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</si>
  <si>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</si>
  <si>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</si>
  <si>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</si>
  <si>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</si>
  <si>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</si>
  <si>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</si>
  <si>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</si>
  <si>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2022_04</t>
  </si>
  <si>
    <t>Kanalizace Stará Lada</t>
  </si>
  <si>
    <t>STA</t>
  </si>
  <si>
    <t>1</t>
  </si>
  <si>
    <t>{97fdd2a3-888f-4242-b82c-f7c409641caa}</t>
  </si>
  <si>
    <t>/</t>
  </si>
  <si>
    <t>2022_4.0</t>
  </si>
  <si>
    <t>SOUPIS VEDLEJŠÍCH A OSTATNÍCH NÁKLADŮ</t>
  </si>
  <si>
    <t>Soupis</t>
  </si>
  <si>
    <t>2</t>
  </si>
  <si>
    <t>{11062aba-a2c0-4f38-9c28-846d9895eea1}</t>
  </si>
  <si>
    <t>827 21 5</t>
  </si>
  <si>
    <t>2022_4.1</t>
  </si>
  <si>
    <t>IO 01 Stoka A</t>
  </si>
  <si>
    <t>{3361a114-abb9-42c0-a4e5-92fd849d402d}</t>
  </si>
  <si>
    <t>2022_4.2</t>
  </si>
  <si>
    <t>IO 02 Stoka B</t>
  </si>
  <si>
    <t>{c168b450-57f8-432d-8b76-ba3d502fad83}</t>
  </si>
  <si>
    <t>2022_4.3</t>
  </si>
  <si>
    <t>IO 03.1 Stoka C</t>
  </si>
  <si>
    <t>{51231a9a-6ee8-4ed4-936e-42b4311e4a88}</t>
  </si>
  <si>
    <t>2022_4.4</t>
  </si>
  <si>
    <t>IO 03.2 Stoka C1</t>
  </si>
  <si>
    <t>{f6c3d43f-961f-4d03-8b0d-a5609fbf209b}</t>
  </si>
  <si>
    <t>2022_4.5</t>
  </si>
  <si>
    <t>IO 03.3 Stoka C2</t>
  </si>
  <si>
    <t>{cc6e3fde-6c8a-450f-a9c5-bb764a5a636a}</t>
  </si>
  <si>
    <t>2022_4.6</t>
  </si>
  <si>
    <t>IO 04  Stoka D</t>
  </si>
  <si>
    <t>{825fca5d-8f47-4702-bcad-8cc3ed7c8586}</t>
  </si>
  <si>
    <t>2022_4.7</t>
  </si>
  <si>
    <t>IO 05.1  Stoka E</t>
  </si>
  <si>
    <t>{7d4baf5c-c129-4c0a-9942-48668423af98}</t>
  </si>
  <si>
    <t>2022_4.8</t>
  </si>
  <si>
    <t>IO 05.2  Stoka E1</t>
  </si>
  <si>
    <t>{831ff109-7896-4901-84a7-f66f50a3944c}</t>
  </si>
  <si>
    <t>2022_4.9</t>
  </si>
  <si>
    <t>IO 06.1  Stoka F</t>
  </si>
  <si>
    <t>{4cfe556a-89fe-4bd7-88ad-083ad29fa0b4}</t>
  </si>
  <si>
    <t>2022_4.10</t>
  </si>
  <si>
    <t>IO 06.2  Stoka F1</t>
  </si>
  <si>
    <t>{476a4f74-4f92-4979-8136-7fda1e2d78e6}</t>
  </si>
  <si>
    <t>2022_4.11</t>
  </si>
  <si>
    <t>IO 07.1  Tlakový řad T1</t>
  </si>
  <si>
    <t>{aae348b5-a9cb-45c9-a387-96ff4fdb218a}</t>
  </si>
  <si>
    <t>2022_4.12</t>
  </si>
  <si>
    <t>IO 07.2  Tlakový řad T2</t>
  </si>
  <si>
    <t>{fb9d91ae-f939-4ece-927d-cb22bf5d9ed3}</t>
  </si>
  <si>
    <t>2022_4.13</t>
  </si>
  <si>
    <t>IO 07.3 Tlakový řad T3</t>
  </si>
  <si>
    <t>{23c37c34-eaef-403e-a239-223597147f08}</t>
  </si>
  <si>
    <t>2022_4.14</t>
  </si>
  <si>
    <t>IO 08 Výtlak</t>
  </si>
  <si>
    <t>{e09b1d79-5205-4917-a636-51b36aae3dbf}</t>
  </si>
  <si>
    <t>2022_4.15</t>
  </si>
  <si>
    <t>IO 09 Kanalizační přípojky</t>
  </si>
  <si>
    <t>{9a50002e-ec43-43f5-908b-a909b3a80d68}</t>
  </si>
  <si>
    <t>2022_4.16</t>
  </si>
  <si>
    <t>SO 01 Čerpací stanice se separací kalu</t>
  </si>
  <si>
    <t>{9eb03efc-83b0-4691-ba65-d89bf12a9f54}</t>
  </si>
  <si>
    <t>827 21 1</t>
  </si>
  <si>
    <t>2022_4.17</t>
  </si>
  <si>
    <t xml:space="preserve">PS 01 Technologie ČS </t>
  </si>
  <si>
    <t>{509427b3-0d36-486d-af72-ebdba05f951c}</t>
  </si>
  <si>
    <t>2022_4.17.1</t>
  </si>
  <si>
    <t>Strojní část technologie ČS</t>
  </si>
  <si>
    <t>3</t>
  </si>
  <si>
    <t>{56e36a1e-b001-43b7-b29a-2d256c13906f}</t>
  </si>
  <si>
    <t>827 21</t>
  </si>
  <si>
    <t>2022_4.17.2</t>
  </si>
  <si>
    <t>PS 01.1 Elektro část technologie ČS</t>
  </si>
  <si>
    <t>{b1c88aa6-975c-4130-9084-56c6d741448e}</t>
  </si>
  <si>
    <t>2022_4.17.2.1.</t>
  </si>
  <si>
    <t>Přípojka nn</t>
  </si>
  <si>
    <t>4</t>
  </si>
  <si>
    <t>{69e5130a-c5d8-41e0-8b10-1ecf86e86653}</t>
  </si>
  <si>
    <t>2022_4.17.2.2.</t>
  </si>
  <si>
    <t>Dodávky a montáže ČSOV</t>
  </si>
  <si>
    <t>{cbc2f4ed-14eb-4378-95cb-88b4d891830c}</t>
  </si>
  <si>
    <t>2022_4.17.2.3.</t>
  </si>
  <si>
    <t>Rozvaděč R1</t>
  </si>
  <si>
    <t>{be06b0dc-6d3b-4ce2-a5b5-4f9803a84c9c}</t>
  </si>
  <si>
    <t>2022_4.18</t>
  </si>
  <si>
    <t>Rekonstrukce vodovodu</t>
  </si>
  <si>
    <t>{6cc10210-6ec1-4118-9769-69be0a2cc8fa}</t>
  </si>
  <si>
    <t>KRYCÍ LIST SOUPISU PRACÍ</t>
  </si>
  <si>
    <t>Objekt:</t>
  </si>
  <si>
    <t>2022_04 - Kanalizace Stará Lada</t>
  </si>
  <si>
    <t>Soupis:</t>
  </si>
  <si>
    <t>2022_4.0 - SOUPIS VEDLEJŠÍCH A OSTATNÍCH NÁKLADŮ</t>
  </si>
  <si>
    <t>2223</t>
  </si>
  <si>
    <t>Česká Lípa</t>
  </si>
  <si>
    <t>CZ-CPV:</t>
  </si>
  <si>
    <t>45231300-8</t>
  </si>
  <si>
    <t>CZ-CPA:</t>
  </si>
  <si>
    <t>42.21.22</t>
  </si>
  <si>
    <t>Město  Česká Lípa</t>
  </si>
  <si>
    <t>Vodohospodářský rozvoj a výstavba, a.s.</t>
  </si>
  <si>
    <t>CZ47116901</t>
  </si>
  <si>
    <t>Dvořák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</si>
  <si>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</si>
  <si>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</si>
  <si>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</si>
  <si>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</si>
  <si>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</si>
  <si>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</si>
  <si>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0 -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</si>
  <si>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</si>
  <si>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</si>
  <si>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</si>
  <si>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</si>
  <si>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</si>
  <si>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</si>
  <si>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</si>
  <si>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</si>
  <si>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</si>
  <si>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</si>
  <si>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</si>
  <si>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</si>
  <si>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</si>
  <si>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</si>
  <si>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</si>
  <si>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</si>
  <si>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</si>
  <si>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</si>
  <si>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</si>
  <si>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</si>
  <si>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</si>
  <si>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K</t>
  </si>
  <si>
    <t>01220300_r</t>
  </si>
  <si>
    <t>Zařízení staveniště dle kapitoly 1.1.1. technická zpráva D.1.</t>
  </si>
  <si>
    <t>kpl</t>
  </si>
  <si>
    <t>1024</t>
  </si>
  <si>
    <t>717994575</t>
  </si>
  <si>
    <t>PP</t>
  </si>
  <si>
    <t>Zařízení staveniště dle kapitoly 1.1.1. technická zpráva D.1. a odst. 2.5.3 smlouvy o dílo</t>
  </si>
  <si>
    <t>03230300_r</t>
  </si>
  <si>
    <t xml:space="preserve">Propagace projektu dle kapitoly 1.1.2.technická zpráva D.1. </t>
  </si>
  <si>
    <t>622824844</t>
  </si>
  <si>
    <t>Propagace - dle kapitoly 1.1.2.technická zpráva D.1. (informační panel - billboard + pamětní deska) a odst. 2.5.5 smlouvy o dílo.</t>
  </si>
  <si>
    <t>01220305_r</t>
  </si>
  <si>
    <t xml:space="preserve">Dokumentace skutečného provedení stavby, provozní řád kanalizace, kanalizační řád, doplnění provozního řádu vodovodu, dodavatelská a provozní dokumentace, zaškolení obsluhy  dle kapitoly 1.1.3. technická zpráva D.1. včetně zpracování přípojkových listů </t>
  </si>
  <si>
    <t>-1609819165</t>
  </si>
  <si>
    <t xml:space="preserve">Dokumentace skutečného provedení stavby, provozní řád kanalizace, kanalizační řád, doplnění provozního řádu vodovodu, dodavatelské dokumentace, zaškolení obsluhy -  dle kapitoly 1.1.3. technická zpráva D.1. včetně zpracování přípojkových listů.
Výrobní dokumentace dle odst. 2.5.8 smlouvy o dílo a provozní dokumentace dle odst. 2.5.9 smlouvy o dílo.
</t>
  </si>
  <si>
    <t>01220302_r</t>
  </si>
  <si>
    <t>Vytyčení inženýrských sítí  dle kapitoly 1.1.4. technická zpráva D.1.</t>
  </si>
  <si>
    <t>-1368580718</t>
  </si>
  <si>
    <t>Vytyčení inženýrských sítí dle kapitoly 1.1.4. technická zpráva D.1. a odst. 2.5.2 smlouvy o dílo.</t>
  </si>
  <si>
    <t>01220303_r</t>
  </si>
  <si>
    <t>Provizorní dopravní značení a nové dopravní značení po realizaci stavby dle kapitoly 1.1.5. technická zpráva D.1.</t>
  </si>
  <si>
    <t>-1857202143</t>
  </si>
  <si>
    <t>Provizorní dopravní značení a nové dopravní značení po realizaci stavby dle kapitoly 1.1.5. technická zpráva D.1. a odst. 2.5.1 smlouvy o dílo.</t>
  </si>
  <si>
    <t>6</t>
  </si>
  <si>
    <t>01220307_r</t>
  </si>
  <si>
    <t>Zkoušky na staveništi  - hutnící zkoušky a další zkoušky dle kapitoly 1.1.6. technická zpráva D.1.</t>
  </si>
  <si>
    <t>-2002515856</t>
  </si>
  <si>
    <t>Zkoušky na staveništi  - hutnící zkoušky a další zkoušky dle kapitoly 1.1.6. technická zpráva D.1. a odst. 2.5.7 smlouvy o dílo</t>
  </si>
  <si>
    <t>7</t>
  </si>
  <si>
    <t>01220306_r</t>
  </si>
  <si>
    <t xml:space="preserve">Průzkumné práce - Zhotovitel provede před zahájením prací podrobnou pasportizaci a fotodokumentaci přilehlých objektů (domy, studny včetně hladiny, komunikace, ploty, propustky. dorpravní značení, inventarizace zeleně). Provedení 2 ručně kopaných sond.  </t>
  </si>
  <si>
    <t>480223117</t>
  </si>
  <si>
    <t>Průzkumné práce - 
Zhotovitel provede před zahájením prací podrobnou pasportizaci a fotodokumentaci přilehlých objektů (domy, studny včetně hladiny, komunikace, ploty. propustky a dopravní značení atd.) a přizpůsobí technologický postup, použití mechanismů, pažení a vlastní provádění daným místním podmínkám. 
V dostatečném předstihu před započetím stavebních prací provede zhotovitel v rámci staveniště pasportizaci a inventarizaci zeleně. 
Součástí položky je časosběrná fotodokumentace průběhu výstavby.
Provedení 2 ručně kopaných sond cca 2x1x1,5 
dle kapitoly 1.1.7 - technické zprávy D.1.
V souladu s odst. 2.5.15 smlouvy o dílo provádět průběžnou fotodokumentaci stavby a kamerové prohlídky.</t>
  </si>
  <si>
    <t>8</t>
  </si>
  <si>
    <t>0111140r1</t>
  </si>
  <si>
    <t>Archeologický dohled dle kapitoly 1.1.8. technická zpráva D.1.</t>
  </si>
  <si>
    <t>soubor</t>
  </si>
  <si>
    <t>-618199011</t>
  </si>
  <si>
    <t>9</t>
  </si>
  <si>
    <t>0122030_r</t>
  </si>
  <si>
    <t>Pojištění stavby dle kapitoly 1.1.9. technická zpráva D.1.</t>
  </si>
  <si>
    <t>170270307</t>
  </si>
  <si>
    <t>Pojištění stavby 1.1.9. technická zpráva D.1. a odst. 2.5.14 smlouvy o dílo.
Položka zahrnuje pojištění stavby a zřízení bankovní záruky po dobu realizace v rozsahu dle smluvních podmínek s investorem.</t>
  </si>
  <si>
    <t>10</t>
  </si>
  <si>
    <t>01220304_r</t>
  </si>
  <si>
    <t>Geodetické práce dle kapitoly 1.1.10. technická zpráva D.1.</t>
  </si>
  <si>
    <t>-1060755298</t>
  </si>
  <si>
    <t>Geodetické práce  dle kapitoly 1.1.10. technická zpráva D.1. a odst. 2.5.11 smlouvy o dílo.</t>
  </si>
  <si>
    <t>11</t>
  </si>
  <si>
    <t>01220309_r</t>
  </si>
  <si>
    <t xml:space="preserve">Poplatky za dočasný zábor komunikací a ploch - dle technické zprávy kap. 1.1.11  technická zpráva D.1. </t>
  </si>
  <si>
    <t>-1119744068</t>
  </si>
  <si>
    <t>Poplatky za dočasný zábor komunikací a ploch - dle technické zprávy kap. 1.1.11 technická zpráva D.1. a odst. 2.5.1 smlouvy o dílo.
Zahrnuje poplatky za užívání veřejných prostranství, jako jsou místní komunikace, chodníky, parky a veřejná zeleň od začátku užívání po jeho skončení. Zvláštním užívání veřejného prostranství (záborem) se rozumí provádění výkopových prací, umístění dočasných staveb apod.
Poplatek za užívání veřejného prostranství se hradí v souladu s příslušnou obecně závaznou vyhláškou dané obce.
Položka dále zahrnuje na údržbu, opravy a čištění komunikací po dobu výstavby.
pozn: u staveb, jejichž investorem je objednatel, je povolení zvláštního užívání, stavební řízení či zábor veřejného prostranství osvobozeno od úhrady správního poplatku</t>
  </si>
  <si>
    <t>01220315_r</t>
  </si>
  <si>
    <t>Kompletační činnost a uvedení stavby do provozu dle kapitoly 1.1.12. technická zpráva D.1.</t>
  </si>
  <si>
    <t>-532747065</t>
  </si>
  <si>
    <t>Kompletační činnost dle kapitoly 1.1.12. technická zpráva D.1. a odst. 2.5.6 smlouvy o dílo.
Položka zahrnuje náklady spojené s uvedení stavby do provozu a jeho předáním investorovi (provozovateli) 
– mimo jiné i odborné zaškolení obsluhy s provozem, údržbou a revizí jednotlivých objektů.
Zhotovitel dále před výstavbou investorovi dodá:
•	Kontrolní a zkušební plán (plán dodržování kvality a kontroly) – bude zpracován v souladu s technickou částí zadávací dokumentace.
•	Technologické postupy a popis dodávek materiálů, strojů nebo zařízení.
•	Harmonogram stavby (základní + detailní)
Součástí položky jsou náklady na zpracování pracovního plánu a harmonogramu. Ten se jako základní harmonogram stane součástí smluvní dokumentace.
Zpracování detailního harmonogramu zahajovaných prací rozpracovaný po týdnech a obsahující specifikaci prací, pracovních sil a vybavení. 
V závislosti na schválení dozorem stavby předloží zhotovitel detailní harmonogram na každou část prací minimálně 14 dnů před zahájením popisovaných prací. 
Oba harmonogramy (tj. základní a detailní) budou zpracovány např. v programu MS Project 2000 nebo jiném odpovídajícím programu. 
•	Plán BOZP
Položka zahrnuje náklady na vypracování plánu bezpečnosti a ochrany zdraví při práci na staveništi v kompetenci dodavatele a jeho aktualizaci v důsledku změn vzniklých během realizace stavby.</t>
  </si>
  <si>
    <t>13</t>
  </si>
  <si>
    <t>01220315_r1</t>
  </si>
  <si>
    <t>Koordinační činnost  dle kapitoly 1.1.13. technická zpráva D.1.</t>
  </si>
  <si>
    <t>1909681968</t>
  </si>
  <si>
    <t>Koordinační činnost dle kapitoly 1.1.13. technická zpráva D.1. a odst. 2.5.5 smlouvy o dílo.
Položka zahrnuje zajištění splnění všech podmínek a požadavků ze stavebního povolení a vydaných stanovisek a vyjádření, koordinační a kompletační činnosti při realizaci předmětu díla, nezbytná opatření organizačního a stavebně technologického charakteru k řádnému provedení předmětu díla a konzultaci a koordinaci prací s budoucím provozovatelem stavby</t>
  </si>
  <si>
    <t>14</t>
  </si>
  <si>
    <t>01220318_r</t>
  </si>
  <si>
    <t>Součinnost při zabezpečení kolaudace stavby dle kapitoly 1.1.14. technická zpráva D.1. a odst. 2.5.12 smlouvy o dílo a součinnost při uvedení stavby do provozu dle ost. 2.5.13 smlouvy o dílo</t>
  </si>
  <si>
    <t>-1675201636</t>
  </si>
  <si>
    <t>Součinnost při zabezpečení kolaudace stavby  dle kapitoly 1.1.14. technická zpráva D.1.
Součinnost při uvedení stavby do provozu v souladu s odst. 2.5.13 smlouvy o dílo.</t>
  </si>
  <si>
    <t>VRN1</t>
  </si>
  <si>
    <t>Průzkumné, geodetické a projektové práce</t>
  </si>
  <si>
    <t>15</t>
  </si>
  <si>
    <t>01111400r</t>
  </si>
  <si>
    <t xml:space="preserve">Činnost geologa a hydrogeologa při výkopových pracích (např. pro rozdělení vytěžené zeminy pro uložení na mezideponii pro zpětné zásypy a pro odvoz na skládku) dle technické zprávy kap. 1.1.15.technická zpráva D.1. </t>
  </si>
  <si>
    <t>1930051790</t>
  </si>
  <si>
    <t>Činnost geologa a hydrogeologa při výkopových pracích (např. pro rozdělení vytěžené zeminy pro uložení na mezideponii pro zpětné zásypy a pro odvoz na skládku)  dle technické zprávy kap. 1.1.15.technická zpráva D.1. a odst. 2.5.11 a 2.5.16 smlouvy o dílo.</t>
  </si>
  <si>
    <t>VRN3</t>
  </si>
  <si>
    <t>Zařízení staveniště</t>
  </si>
  <si>
    <t>16</t>
  </si>
  <si>
    <t>03910300r</t>
  </si>
  <si>
    <t xml:space="preserve">Uvedení vozovek a obslužných a skladových ploch dotčených výstavbou do původního stavu  dle technické zprávy kap. 1.1.16.technická zpráva D.1. </t>
  </si>
  <si>
    <t>-1162579987</t>
  </si>
  <si>
    <t>Uvedení vozovek a obslužných a skladových ploch dotčených výstavbou do původního stavu  dle technické zprávy kap. 1.1.16.technická zpráva D.1. a odst. 2.5.16 smlouvy o dílo.</t>
  </si>
  <si>
    <t>VV</t>
  </si>
  <si>
    <t>VRN4</t>
  </si>
  <si>
    <t>Inženýrská činnost</t>
  </si>
  <si>
    <t>17</t>
  </si>
  <si>
    <t>043203003</t>
  </si>
  <si>
    <t xml:space="preserve">Rozbor asfaltu v komunikacích dle Vyhlášky č. 130/2019 Sb. o kritériích pro asfaltové směsi   </t>
  </si>
  <si>
    <t>817772399</t>
  </si>
  <si>
    <t>Rozbor asfaltu v komunikacích dle Vyhlášky č. 130/2019 Sb. o kritériích pro asfaltové směsi</t>
  </si>
  <si>
    <t>VRN6</t>
  </si>
  <si>
    <t>Územní vlivy</t>
  </si>
  <si>
    <t>18</t>
  </si>
  <si>
    <t>062103r</t>
  </si>
  <si>
    <t>Zajištění přemístění nádob na odpad jednotlivých domácností a nádob na separovaný odpad ve svozové dny na určené místo svozu. Eventuální zajištění zimní údržby v rámci hlavních ulic.</t>
  </si>
  <si>
    <t>-667118167</t>
  </si>
  <si>
    <t>Zajištění přemístění nádob na odpad jednotlivých domácností a nádob na separovaný odpad ve svozové dny na určené místo svozu.  Eventuální zajištění zimní údržby v rámci hlavních ulic dle kapitoly 1.1.18 technické zprávy D.1. a odst. 5.2.16 smlouvy o dílo.</t>
  </si>
  <si>
    <t>19</t>
  </si>
  <si>
    <t>0623030r</t>
  </si>
  <si>
    <t>Dočasné lávky, osvětlení a můstky pro pěší a vozidla přes otevřený výkop - dle kapitoly 1.1.19.</t>
  </si>
  <si>
    <t>-1366711526</t>
  </si>
  <si>
    <t>Dočasné lávky, osvětlení a můstky pro pěší a vozidla přes otevřený výkop dle kapitoly 1.1.19. technické zprávy D.1. a odst. 2.5.16 smlouvy o dílo.</t>
  </si>
  <si>
    <t>20</t>
  </si>
  <si>
    <t>0391030r</t>
  </si>
  <si>
    <t>Demontáž a opětovná montáž zpomalovacího prahu + osazení sklopných patníků (DODÁVKA +MONTÁŽ) - dle kapitoly 1.1.20.</t>
  </si>
  <si>
    <t>…</t>
  </si>
  <si>
    <t>1413595849</t>
  </si>
  <si>
    <t>Demontáž a opětovná montáž zpomalovacího prahu
.
Osazení 2 ks sklopných uzamykatelných patníků v blízkosti ČS - DODÁVKA + MONTÁŽ dle dohody s objednatelem.</t>
  </si>
  <si>
    <t>2022_4.1 - IO 01 Stoka A</t>
  </si>
  <si>
    <t>22231</t>
  </si>
  <si>
    <t>Vodohospodářský rozvoj a výstavba a.s.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</si>
  <si>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</si>
  <si>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</si>
  <si>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</si>
  <si>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</si>
  <si>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</si>
  <si>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</si>
  <si>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</si>
  <si>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8 -  Trubní vedení</t>
  </si>
  <si>
    <t xml:space="preserve">    9 - Ostatní konstrukce a práce-bourání</t>
  </si>
  <si>
    <t xml:space="preserve">      99 - Přesun hmot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</si>
  <si>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</si>
  <si>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</si>
  <si>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</si>
  <si>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</si>
  <si>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>M - Práce a dodávky M</t>
  </si>
  <si>
    <t xml:space="preserve">    43-M - Montáž ocelových konstrukcí</t>
  </si>
  <si>
    <t>HSV</t>
  </si>
  <si>
    <t>Práce a dodávky HSV</t>
  </si>
  <si>
    <t>Zemní práce</t>
  </si>
  <si>
    <t>113107222</t>
  </si>
  <si>
    <t>Odstranění podkladu pl přes 200 m2 z kameniva drceného tl 200 mm</t>
  </si>
  <si>
    <t>m2</t>
  </si>
  <si>
    <t>1199180136</t>
  </si>
  <si>
    <t>Odstranění podkladů nebo krytů s přemístěním hmot na skládku na vzdálenost do 20 m nebo s naložením na dopravní prostředek v ploše jednotlivě přes 200 m2 z kameniva hrubého drceného, o tl. vrstvy přes 100 do 200 mm</t>
  </si>
  <si>
    <t>457,9*1,2+400*1</t>
  </si>
  <si>
    <t>113107243</t>
  </si>
  <si>
    <t>Odstranění podkladu pl přes 200 m2 živičných tl 150 mm</t>
  </si>
  <si>
    <t>1325231596</t>
  </si>
  <si>
    <t>Odstranění podkladů nebo krytů s přemístěním hmot na skládku na vzdálenost do 20 m nebo s naložením na dopravní prostředek v ploše jednotlivě přes 200 m2 živičných, o tl. vrstvy přes 100 do 150 mm</t>
  </si>
  <si>
    <t>400*1,7+135,9*1,5</t>
  </si>
  <si>
    <t>Součet</t>
  </si>
  <si>
    <t>113154533</t>
  </si>
  <si>
    <t>Frézování živičného krytu tl 50 mm pruh š do 1 m pl přes 500 do 2000 m2</t>
  </si>
  <si>
    <t>-1492702128</t>
  </si>
  <si>
    <t>Frézování živičného podkladu nebo krytu s naložením hmot na dopravní prostředek plochy přes 500 do 2 000 m2 pruhu šířky do 1 m, tloušťky vrstvy 50 mm</t>
  </si>
  <si>
    <t>(400*1,7+135,9*1,5)*2</t>
  </si>
  <si>
    <t>115001101</t>
  </si>
  <si>
    <t>Převedení vody potrubím DN do 100</t>
  </si>
  <si>
    <t>m</t>
  </si>
  <si>
    <t>235985156</t>
  </si>
  <si>
    <t>Převedení vody potrubím průměru DN do 100</t>
  </si>
  <si>
    <t>250</t>
  </si>
  <si>
    <t>115101202</t>
  </si>
  <si>
    <t>Čerpání vody na dopravní výšku do 10 m průměrný přítok do 1000 l/min</t>
  </si>
  <si>
    <t>hod</t>
  </si>
  <si>
    <t>-1939356505</t>
  </si>
  <si>
    <t>Čerpání vody na dopravní výšku do 10 m s uvažovaným průměrným přítokem přes 500 do 1 000 l/min</t>
  </si>
  <si>
    <t>35*8</t>
  </si>
  <si>
    <t>115101302</t>
  </si>
  <si>
    <t>Pohotovost čerpací soupravy pro dopravní výšku do 10 m přítok do 1000 l/min</t>
  </si>
  <si>
    <t>den</t>
  </si>
  <si>
    <t>1249834963</t>
  </si>
  <si>
    <t>Pohotovost záložní čerpací soupravy pro dopravní výšku do 10 m s uvažovaným průměrným přítokem přes 500 do 1 000 l/min</t>
  </si>
  <si>
    <t>30</t>
  </si>
  <si>
    <t>119001401</t>
  </si>
  <si>
    <t>Dočasné zajištění potrubí ocelového nebo litinového DN do 200</t>
  </si>
  <si>
    <t>1499375057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</si>
  <si>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</si>
  <si>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100</t>
  </si>
  <si>
    <t>119001421</t>
  </si>
  <si>
    <t>Dočasné zajištění kabelů a kabelových tratí ze 3 volně ložených kabelů</t>
  </si>
  <si>
    <t>1542256365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</si>
  <si>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</si>
  <si>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500</t>
  </si>
  <si>
    <t>120001101</t>
  </si>
  <si>
    <t>Příplatek za ztížení vykopávky v blízkosti podzemního vedení</t>
  </si>
  <si>
    <t>m3</t>
  </si>
  <si>
    <t>1212883020</t>
  </si>
  <si>
    <t>Příplatek k cenám vykopávek za ztížení vykopávky v blízkosti podzemního vedení nebo výbušnin v horninách jakékoliv třídy</t>
  </si>
  <si>
    <t>(800*1,0*1)</t>
  </si>
  <si>
    <t>131151203</t>
  </si>
  <si>
    <t>Hloubení jam zapažených v hornině třídy těžitelnosti I, skupiny 1 a 2 objem do 100 m3 strojně</t>
  </si>
  <si>
    <t>1609777247</t>
  </si>
  <si>
    <t>Hloubení zapažených jam a zářezů strojně s urovnáním dna do předepsaného profilu a spádu v hornině třídy těžitelnosti I skupiny 1 a 2 přes 50 do 100 m3</t>
  </si>
  <si>
    <t>(3*3*(4,47-0,2)+1*0,8*0,8)*0,4*2</t>
  </si>
  <si>
    <t>131251203</t>
  </si>
  <si>
    <t>Hloubení jam zapažených v hornině třídy těžitelnosti I, skupiny 3 objem do 100 m3 strojně</t>
  </si>
  <si>
    <t>-785275693</t>
  </si>
  <si>
    <t>Hloubení zapažených jam a zářezů strojně s urovnáním dna do předepsaného profilu a spádu v hornině třídy těžitelnosti I skupiny 3 přes 50 do 100 m3</t>
  </si>
  <si>
    <t>(3*3*(4,47-0,2)+1*0,8*0,8)*0,5*2</t>
  </si>
  <si>
    <t>131351201</t>
  </si>
  <si>
    <t>Hloubení jam zapažených v hornině třídy těžitelnosti II, skupiny 4 objem do 20 m3 strojně</t>
  </si>
  <si>
    <t>-1325287423</t>
  </si>
  <si>
    <t>Hloubení zapažených jam a zářezů strojně s urovnáním dna do předepsaného profilu a spádu v hornině třídy těžitelnosti II skupiny 4 do 20 m3</t>
  </si>
  <si>
    <t>(3*3*(4,47-0,2)+1*0,8*0,8)*0,05*2</t>
  </si>
  <si>
    <t>131451201</t>
  </si>
  <si>
    <t>Hloubení jam zapažených v hornině třídy těžitelnosti II skupiny 5 objem do 20 m3 strojně</t>
  </si>
  <si>
    <t>1691751400</t>
  </si>
  <si>
    <t>Hloubení zapažených jam a zářezů strojně s urovnáním dna do předepsaného profilu a spádu v hornině třídy těžitelnosti II skupiny 5 do 20 m3</t>
  </si>
  <si>
    <t>132154206</t>
  </si>
  <si>
    <t>Hloubení zapažených rýh š do 2000 mm v hornině třídy těžitelnosti I skupiny 1 a 2 objem do 5000 m3</t>
  </si>
  <si>
    <t>-636312419</t>
  </si>
  <si>
    <t>Hloubení zapažených rýh šířky přes 800 do 2 000 mm strojně s urovnáním dna do předepsaného profilu a spádu v hornině třídy těžitelnosti I skupiny 1 a 2 přes 1 000 do 5 000 m3</t>
  </si>
  <si>
    <t>((451,1)*1,2*2,6+400*1*2,6"celkový výkop - při průměrné hloubce 2,6m")*0,4</t>
  </si>
  <si>
    <t>-(322*1*0,2+529,1*1,0*0,3+451,1*0,2*0,3)*0,4"komunikace asfalt"</t>
  </si>
  <si>
    <t>878,895*0,9 "Přepočtené koeficientem množství</t>
  </si>
  <si>
    <t>132212231</t>
  </si>
  <si>
    <t>Hloubení rýh š do 2000 mm v soudržných horninách třídy těžitelnosti I, skupiny 3 objemu do 10 m3 při překopech inženýrských sítí ručně</t>
  </si>
  <si>
    <t>729733802</t>
  </si>
  <si>
    <t>Hloubení rýh šířky přes 800 do 2 000 mm při překopech inženýrských sítí ručně zapažených i nezapažených, s urovnáním dna do předepsaného profilu a spádu objemu do 10 m3 v hornině třídy těžitelnosti I skupiny 3 soudržných</t>
  </si>
  <si>
    <t>60</t>
  </si>
  <si>
    <t>132254206</t>
  </si>
  <si>
    <t>Hloubení zapažených rýh š do 2000 mm v hornině třídy těžitelnosti I skupiny 3 objem do 5000 m3</t>
  </si>
  <si>
    <t>-1842379210</t>
  </si>
  <si>
    <t>Hloubení zapažených rýh šířky přes 800 do 2 000 mm strojně s urovnáním dna do předepsaného profilu a spádu v hornině třídy těžitelnosti I skupiny 3 přes 1 000 do 5 000 m3</t>
  </si>
  <si>
    <t>((451,1)*1,2*2,6+400*1*2,6"celkový výkop - při průměrné hloubce 2,6m")*0,5-60</t>
  </si>
  <si>
    <t>-(322*1*0,2+529,1*1,0*0,3+451,1*0,2*0,3)*0,5"komunikace asfalt"</t>
  </si>
  <si>
    <t>132312231</t>
  </si>
  <si>
    <t>Hloubení rýh š do 2000 mm v soudržných horninách třídy těžitelnosti II skupiny 4 objemu do 10 m3 při překopech inženýrských sítí ručně</t>
  </si>
  <si>
    <t>-1623363989</t>
  </si>
  <si>
    <t>Hloubení rýh šířky přes 800 do 2 000 mm při překopech inženýrských sítí ručně zapažených i nezapažených, s urovnáním dna do předepsaného profilu a spádu objemu do 10 m3 v hornině třídy těžitelnosti II skupiny 4 soudržných</t>
  </si>
  <si>
    <t>50</t>
  </si>
  <si>
    <t>132354204</t>
  </si>
  <si>
    <t>Hloubení zapažených rýh š do 2000 mm v hornině třídy těžitelnosti II skupiny 4 objem do 500 m3</t>
  </si>
  <si>
    <t>407554952</t>
  </si>
  <si>
    <t>Hloubení zapažených rýh šířky přes 800 do 2 000 mm strojně s urovnáním dna do předepsaného profilu a spádu v hornině třídy těžitelnosti II skupiny 4 přes 100 do 500 m3</t>
  </si>
  <si>
    <t>((451,1)*1,2*2,6+400*1*2,6"celkový výkop - při průměrné hloubce 2,6m")*0,05+200*0,5*0,12-50</t>
  </si>
  <si>
    <t>-(322*1*0,2+529,1*1,0*0,3+451,1*0,2*0,3)*0,05"komunikace asfalt"</t>
  </si>
  <si>
    <t>132454204</t>
  </si>
  <si>
    <t>Hloubení zapažených rýh š do 2000 mm v hornině třídy těžitelnosti II skupiny 5 objem do 500 m3</t>
  </si>
  <si>
    <t>-69069025</t>
  </si>
  <si>
    <t>Hloubení zapažených rýh šířky přes 800 do 2 000 mm strojně s urovnáním dna do předepsaného profilu a spádu v hornině třídy těžitelnosti II skupiny 5 přes 100 do 500 m3</t>
  </si>
  <si>
    <t>((451,1)*1,2*2,6+400*1*2,6"celkový výkop - při průměrné hloubce 2,6m")*0,05</t>
  </si>
  <si>
    <t>141721222</t>
  </si>
  <si>
    <t>Řízený zemní protlak délky do 50 m hl do 6 m s protlačením potrubí průměru vrtu přes 400 do 450 mm v hornině třídy těžitelnosti I a II skupiny 1 až 4</t>
  </si>
  <si>
    <t>-1184623687</t>
  </si>
  <si>
    <t>Řízený zemní protlak délky protlaku do 50 m v hornině třídy těžitelnosti I a II, skupiny 1 až 4 včetně protlačení trub v hloubce do 6 m průměru vrtu přes 400 do 450 mm</t>
  </si>
  <si>
    <t>4+5</t>
  </si>
  <si>
    <t>M</t>
  </si>
  <si>
    <t>1401111r</t>
  </si>
  <si>
    <t>trubka ocelová bezešvá hladká jakost 11 353 457x14,0mm - včetně nutného svařování u provádění protlaku</t>
  </si>
  <si>
    <t>-2099990148</t>
  </si>
  <si>
    <t>22</t>
  </si>
  <si>
    <t>28655240</t>
  </si>
  <si>
    <t>objímka kluzná typ H segment v 41mm</t>
  </si>
  <si>
    <t>kus</t>
  </si>
  <si>
    <t>-1103063728</t>
  </si>
  <si>
    <t>4*8</t>
  </si>
  <si>
    <t>23</t>
  </si>
  <si>
    <t>28655126</t>
  </si>
  <si>
    <t>manžeta chráničky vč. upínací pásky 324x530mm DN 300x500</t>
  </si>
  <si>
    <t>-58011801</t>
  </si>
  <si>
    <t>24</t>
  </si>
  <si>
    <t>151711111</t>
  </si>
  <si>
    <t>Osazení zápor ocelových dl do 8 m</t>
  </si>
  <si>
    <t>629300120</t>
  </si>
  <si>
    <t>Osazení ocelových zápor pro pažení hloubených vykopávek do předem provedených vrtů se zabetonováním spodního konce, s příp. nutným obsypem zápory pískem délky od 0 do 8 m</t>
  </si>
  <si>
    <t>(3*2+3*2)*2</t>
  </si>
  <si>
    <t>25</t>
  </si>
  <si>
    <t>151712111</t>
  </si>
  <si>
    <t>Převázka ocelová zdvojená pro kotvení záporového pažení</t>
  </si>
  <si>
    <t>-227936537</t>
  </si>
  <si>
    <t>Převázka ocelová pro ukotvení záporového pažení pro jakoukoliv délku převázky zdvojená</t>
  </si>
  <si>
    <t>26</t>
  </si>
  <si>
    <t>151713111</t>
  </si>
  <si>
    <t>Zřízení vrchního kotvení zápor při délce zápory do 8 m</t>
  </si>
  <si>
    <t>256198719</t>
  </si>
  <si>
    <t>Vrchní kotvení zápor na povrch výkopové jámy s provedením kotevních bloků z betonu nebo se zaberaněním ocelových pilot, případně s provedením vrtů a jejich výplní betonem, s dodáním hmot při délce zápory do 8 m zřízení</t>
  </si>
  <si>
    <t>4*2</t>
  </si>
  <si>
    <t>27</t>
  </si>
  <si>
    <t>151713112</t>
  </si>
  <si>
    <t>Odstranění vrchního kotvení zápor při délce zápory do 8 m</t>
  </si>
  <si>
    <t>-1465531560</t>
  </si>
  <si>
    <t>Vrchní kotvení zápor na povrch výkopové jámy s provedením kotevních bloků z betonu nebo se zaberaněním ocelových pilot, případně s provedením vrtů a jejich výplní betonem, s dodáním hmot při délce zápory do 8 m odstranění</t>
  </si>
  <si>
    <t>28</t>
  </si>
  <si>
    <t>151721112</t>
  </si>
  <si>
    <t>Zřízení pažení do ocelových zápor hl výkopu do 10 m s jeho následným odstraněním</t>
  </si>
  <si>
    <t>-1314068748</t>
  </si>
  <si>
    <t>Pažení do ocelových zápor bez ohledu na druh pažin, s odstraněním pažení, hloubky výkopu přes 4 do 10 m</t>
  </si>
  <si>
    <t>(3*4,47*2+3*4,47*2)*2</t>
  </si>
  <si>
    <t>29</t>
  </si>
  <si>
    <t>151811131</t>
  </si>
  <si>
    <t>Osazení pažicího boxu hl výkopu do 4 m š do 1,2 m</t>
  </si>
  <si>
    <t>1987979381</t>
  </si>
  <si>
    <t>Zřízení pažicích boxů pro pažení a rozepření stěn rýh podzemního vedení hloubka výkopu do 4 m, šířka do 1,2 m</t>
  </si>
  <si>
    <t>851,1*2,6*2</t>
  </si>
  <si>
    <t>151811231</t>
  </si>
  <si>
    <t>Odstranění pažicího boxu hl výkopu do 4 m š do 1,2 m</t>
  </si>
  <si>
    <t>-1803102165</t>
  </si>
  <si>
    <t>Odstranění pažicích boxů pro pažení a rozepření stěn rýh podzemního vedení hloubka výkopu do 4 m, šířka do 1,2 m</t>
  </si>
  <si>
    <t>31</t>
  </si>
  <si>
    <t>162251101</t>
  </si>
  <si>
    <t>Vodorovné přemístění do 20 m výkopku/sypaniny z horniny třídy těžitelnosti I, skupiny 1 až 3</t>
  </si>
  <si>
    <t>-1169572199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</si>
  <si>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</si>
  <si>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(3*3*(4,47-0,2)+1*0,8*0,8)*0,9*2*2</t>
  </si>
  <si>
    <t>((451,1)*1,2*2,6+400*1*2,6"celkový výkop - při průměrné hloubce 2,6m")*0,9*2</t>
  </si>
  <si>
    <t>-(322*1*0,2+529,1*1,0*0,3+451,1*0,2*0,3)*0,9*2"komunikace asfalt"</t>
  </si>
  <si>
    <t>32</t>
  </si>
  <si>
    <t>162251121</t>
  </si>
  <si>
    <t>Vodorovné přemístění do 20 m výkopku/sypaniny z horniny třídy těžitelnosti II, skupiny 4 a 5</t>
  </si>
  <si>
    <t>242877318</t>
  </si>
  <si>
    <t>Vodorovné přemístění výkopku nebo sypaniny po suchu na obvyklém dopravním prostředku, bez naložení výkopku, avšak se složením bez rozhrnutí z horniny třídy těžitelnosti II skupiny 4 a 5 na vzdálenost do 20 m</t>
  </si>
  <si>
    <t>(3*3*(4,47-0,2)+1*0,8*0,8)*0,1*2*2</t>
  </si>
  <si>
    <t>((451,1)*1,2*2,6+400*1*2,6"celkový výkop - při průměrné hloubce 2,6m")*0,1*2+200*0,5*0,12*2</t>
  </si>
  <si>
    <t>-(322*1*0,2+529,1*1,0*0,3+451,1*0,2*0,3)*0,1*2"komunikace asfalt"</t>
  </si>
  <si>
    <t>33</t>
  </si>
  <si>
    <t>162351103</t>
  </si>
  <si>
    <t>Vodorovné přemístění do 500 m výkopku/sypaniny z horniny třídy těžitelnosti I, skupiny 1 až 3</t>
  </si>
  <si>
    <t>1261995257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</si>
  <si>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</si>
  <si>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34</t>
  </si>
  <si>
    <t>162351123</t>
  </si>
  <si>
    <t>Vodorovné přemístění do 500 m výkopku/sypaniny z hornin třídy těžitelnosti II, skupiny 4 a 5</t>
  </si>
  <si>
    <t>-183737046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</si>
  <si>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</si>
  <si>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35</t>
  </si>
  <si>
    <t>162751115</t>
  </si>
  <si>
    <t>Vodorovné přemístění přes 7 000 do 8000 m výkopku/sypaniny z horniny třídy těžitelnosti I skupiny 1 až 3</t>
  </si>
  <si>
    <t>-2079608271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</si>
  <si>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</si>
  <si>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1107,358-239,537</t>
  </si>
  <si>
    <t>36</t>
  </si>
  <si>
    <t>162751135</t>
  </si>
  <si>
    <t>Vodorovné přemístění přes 7 000 do 8000 m výkopku/sypaniny z horniny třídy těžitelnosti II skupiny 4 a 5</t>
  </si>
  <si>
    <t>301434523</t>
  </si>
  <si>
    <t>Vodorovné přemístění výkopku nebo sypaniny po suchu na obvyklém dopravním prostředku, bez naložení výkopku, avšak se složením bez rozhrnutí z horniny třídy těžitelnosti II skupiny 4 a 5 na vzdálenost přes 7 000 do 8 000 m</t>
  </si>
  <si>
    <t>37</t>
  </si>
  <si>
    <t>167151112</t>
  </si>
  <si>
    <t>Nakládání výkopku z hornin třídy těžitelnosti II skupiny 4 a 5 přes 100 m3</t>
  </si>
  <si>
    <t>229824196</t>
  </si>
  <si>
    <t>Nakládání, skládání a překládání neulehlého výkopku nebo sypaniny strojně nakládání, množství přes 100 m3, z hornin třídy těžitelnosti II, skupiny 4 a 5</t>
  </si>
  <si>
    <t>-(322*1*0,2+535,9*1,0*0,3+451,1*0,2*0,3)*0,1*2"komunikace asfalt"</t>
  </si>
  <si>
    <t>38</t>
  </si>
  <si>
    <t>171251201</t>
  </si>
  <si>
    <t>Uložení sypaniny na skládky nebo meziskládky</t>
  </si>
  <si>
    <t>1290775511</t>
  </si>
  <si>
    <t>Uložení sypaniny na skládky nebo meziskládky bez hutnění s upravením uložené sypaniny do předepsaného tvaru</t>
  </si>
  <si>
    <t>3*3*0,2+4+0,9*0,9*3,14*4,22</t>
  </si>
  <si>
    <t>451,1*1,2*0,75+400*1*0,75+26*2+4+200*0,5*0,12+322*1*0,2+531,1*1*0,4+451,1*0,2*0,4</t>
  </si>
  <si>
    <t>39</t>
  </si>
  <si>
    <t>171201231</t>
  </si>
  <si>
    <t>Poplatek za uložení zeminy a kamení na recyklační skládce (skládkovné) kód odpadu 17 05 04</t>
  </si>
  <si>
    <t>t</t>
  </si>
  <si>
    <t>1356612394</t>
  </si>
  <si>
    <t>Poplatek za uložení stavebního odpadu na recyklační skládce (skládkovné) zeminy a kamení zatříděného do Katalogu odpadů pod kódem 17 05 04</t>
  </si>
  <si>
    <t>1107,358*2</t>
  </si>
  <si>
    <t>40</t>
  </si>
  <si>
    <t>174101101</t>
  </si>
  <si>
    <t>Zásyp jam, šachet rýh nebo kolem objektů sypaninou se zhutněním</t>
  </si>
  <si>
    <t>240001960</t>
  </si>
  <si>
    <t>Zásyp sypaninou z jakékoliv horniny s uložením výkopku ve vrstvách se zhutněním jam, šachet, rýh nebo kolem objektů v těchto vykopávkách</t>
  </si>
  <si>
    <t>3*3*(4,47-0,2-0,6-0,2)*2-0,9*0,9*3,14*(4,47-0,2-0,6-0,2)*2</t>
  </si>
  <si>
    <t>((451,1)*1,2*2,6+400*1*2,6"celkový výkop - při průměrné hloubce 2,6m")</t>
  </si>
  <si>
    <t>-(451,1*1,2*0,7+78*1,2*0,7+322*1*0,4)"komunikace asfalt"</t>
  </si>
  <si>
    <t>(-(451,1)*1,2*0,75-400*1*0,75)"obsyp"</t>
  </si>
  <si>
    <t>-(26)*1*0,5 -2"šachty"</t>
  </si>
  <si>
    <t>41</t>
  </si>
  <si>
    <t>175151101</t>
  </si>
  <si>
    <t>Obsypání potrubí strojně sypaninou bez prohození, uloženou do 3 m</t>
  </si>
  <si>
    <t>1652489055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</si>
  <si>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</si>
  <si>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3*3*0,6*2-0,9*0,9*3,14*0,6*2</t>
  </si>
  <si>
    <t>-26*1-4-860,1*3,14*0,23*0,23"potrubí"</t>
  </si>
  <si>
    <t>451,1*1,2*0,6+400*1*0,6</t>
  </si>
  <si>
    <t>42</t>
  </si>
  <si>
    <t>58337302</t>
  </si>
  <si>
    <t>štěrkopísek frakce 0/16</t>
  </si>
  <si>
    <t>1476471854</t>
  </si>
  <si>
    <t>(3*3*(4,47-0,2)*0,6-0,9*0,9*3,14*0,6)*2*2</t>
  </si>
  <si>
    <t>(451,1*1,2*0,6+400*1*0,6-26*1-4+200*0,5*0,12-851,1*3,14*0,23*0,23)*2</t>
  </si>
  <si>
    <t>Zakládání</t>
  </si>
  <si>
    <t>43</t>
  </si>
  <si>
    <t>212312111</t>
  </si>
  <si>
    <t>Lože pro trativody z betonu prostého</t>
  </si>
  <si>
    <t>2068832076</t>
  </si>
  <si>
    <t>Lože pro trativody  z betonu prostého</t>
  </si>
  <si>
    <t>1,2*451,1*0,15+1*400*0,15</t>
  </si>
  <si>
    <t>44</t>
  </si>
  <si>
    <t>273311125</t>
  </si>
  <si>
    <t>Základové desky z betonu prostého C 16/20</t>
  </si>
  <si>
    <t>1334340053</t>
  </si>
  <si>
    <t>Základové konstrukce z betonu prostého desky ve výkopu nebo na hlavách pilot C 16/20</t>
  </si>
  <si>
    <t>3*3*0,15</t>
  </si>
  <si>
    <t>Svislé a kompletní konstrukce</t>
  </si>
  <si>
    <t>45</t>
  </si>
  <si>
    <t>359901211</t>
  </si>
  <si>
    <t>Monitoring stoky jakékoli výšky na nové kanalizaci</t>
  </si>
  <si>
    <t>323260364</t>
  </si>
  <si>
    <t>Monitoring stok (kamerový systém) jakékoli výšky nová kanalizace</t>
  </si>
  <si>
    <t>860,1</t>
  </si>
  <si>
    <t>Vodorovné konstrukce</t>
  </si>
  <si>
    <t>46</t>
  </si>
  <si>
    <t>359901111</t>
  </si>
  <si>
    <t>Vyčištění stok</t>
  </si>
  <si>
    <t>-1293725779</t>
  </si>
  <si>
    <t>Vyčištění stok  jakékoliv výšky</t>
  </si>
  <si>
    <t>47</t>
  </si>
  <si>
    <t>451573111</t>
  </si>
  <si>
    <t>Lože pod potrubí otevřený výkop ze štěrkopísku</t>
  </si>
  <si>
    <t>-1083467656</t>
  </si>
  <si>
    <t>Lože pod potrubí, stoky a drobné objekty v otevřeném výkopu z písku a štěrkopísku do 63 mm</t>
  </si>
  <si>
    <t>2,4*2,4*0,1</t>
  </si>
  <si>
    <t>48</t>
  </si>
  <si>
    <t>457311118</t>
  </si>
  <si>
    <t>Vyrovnávací nebo spádový beton C 30/37 včetně úpravy povrchu</t>
  </si>
  <si>
    <t>-1105754897</t>
  </si>
  <si>
    <t>Vyrovnávací nebo spádový beton včetně úpravy povrchu C 30/37</t>
  </si>
  <si>
    <t>0,2*3,14*0,75*0,75</t>
  </si>
  <si>
    <t>Komunikace</t>
  </si>
  <si>
    <t>49</t>
  </si>
  <si>
    <t>564861111</t>
  </si>
  <si>
    <t>Podklad ze štěrkodrtě ŠD plochy přes 100 m2 tl 200 mm</t>
  </si>
  <si>
    <t>-787260350</t>
  </si>
  <si>
    <t>Podklad ze štěrkodrti ŠD s rozprostřením a zhutněním plochy přes 100 m2, po zhutnění tl. 200 mm</t>
  </si>
  <si>
    <t>451,1*1,2*2+400*1*2+10*3*2</t>
  </si>
  <si>
    <t>567134113</t>
  </si>
  <si>
    <t>Podklad ze směsi stmelené cementem SC C 12/15 (PB III) tl 200 mm</t>
  </si>
  <si>
    <t>2043823570</t>
  </si>
  <si>
    <t>Podklad ze směsi stmelené cementem SC bez dilatačních spár, s rozprostřením a zhutněním SC C 12/15 (PB III), po zhutnění tl. 200 mm</t>
  </si>
  <si>
    <t>535,9*1,5+451,1*0,2</t>
  </si>
  <si>
    <t>51</t>
  </si>
  <si>
    <t>569231111</t>
  </si>
  <si>
    <t>Zpevnění krajnic štěrkopískem nebo kamenivem těženým tl 100 mm</t>
  </si>
  <si>
    <t>-1896390870</t>
  </si>
  <si>
    <t>Zpevnění krajnic nebo komunikací pro pěší s rozprostřením a zhutněním, po zhutnění štěrkopískem nebo kamenivem těženým tl. 100 mm</t>
  </si>
  <si>
    <t>200*0,5</t>
  </si>
  <si>
    <t>52</t>
  </si>
  <si>
    <t>5698111r</t>
  </si>
  <si>
    <t>Doplňování  štěrkodrti před finální úpravou komunikace - zásyp jam po sednutí</t>
  </si>
  <si>
    <t>1665997744</t>
  </si>
  <si>
    <t>451,1*1,2+400*1</t>
  </si>
  <si>
    <t>53</t>
  </si>
  <si>
    <t>573111112</t>
  </si>
  <si>
    <t>Postřik živičný infiltrační s posypem z asfaltu množství 1 kg/m2</t>
  </si>
  <si>
    <t>1371195125</t>
  </si>
  <si>
    <t>Postřik živičný infiltrační z asfaltu silničního s posypem kamenivem, v množství 1,00 kg/m2</t>
  </si>
  <si>
    <t>535,9*1,0+451,1*0,2</t>
  </si>
  <si>
    <t>54</t>
  </si>
  <si>
    <t>573231111</t>
  </si>
  <si>
    <t>Postřik živičný spojovací ze silniční emulze v množství do 0,7 kg/m2</t>
  </si>
  <si>
    <t>-218330110</t>
  </si>
  <si>
    <t>Postřik živičný spojovací bez posypu kamenivem ze silniční emulze, v množství od 0,50 do 0,80 kg/m2</t>
  </si>
  <si>
    <t>535,9*1,5+451,1*0,2+535,9*1,6+451,1*0,2</t>
  </si>
  <si>
    <t>55</t>
  </si>
  <si>
    <t>577144111</t>
  </si>
  <si>
    <t>Asfaltový beton vrstva obrusná ACO 11 (ABS) tř. I tl 50 mm š do 3 m z nemodifikovaného asfaltu</t>
  </si>
  <si>
    <t>1937197723</t>
  </si>
  <si>
    <t>Asfaltový beton vrstva obrusná ACO 11 (ABS)  s rozprostřením a se zhutněním z nemodifikovaného asfaltu v pruhu šířky do 3 m tř. I, po zhutnění tl. 50 mm</t>
  </si>
  <si>
    <t>56</t>
  </si>
  <si>
    <t>577145112</t>
  </si>
  <si>
    <t>Asfaltový beton vrstva ložní ACL 16 (ABH) tl 50 mm š do 3 m z nemodifikovaného asfaltu</t>
  </si>
  <si>
    <t>1903608859</t>
  </si>
  <si>
    <t>Asfaltový beton vrstva ložní ACL 16 (ABH)  s rozprostřením a zhutněním z nemodifikovaného asfaltu v pruhu šířky do 3 m, po zhutnění tl. 50 mm</t>
  </si>
  <si>
    <t>57</t>
  </si>
  <si>
    <t>919121212</t>
  </si>
  <si>
    <t>Těsnění spár zálivkou za studena pro komůrky š 10 mm hl 20 mm bez těsnicího profilu</t>
  </si>
  <si>
    <t>-581461491</t>
  </si>
  <si>
    <t>Utěsnění dilatačních spár zálivkou za studena v cementobetonovém nebo živičném krytu včetně adhezního nátěru bez těsnicího profilu pod zálivkou, pro komůrky šířky 10 mm, hloubky 20 mm</t>
  </si>
  <si>
    <t>535,9*2</t>
  </si>
  <si>
    <t>58</t>
  </si>
  <si>
    <t>919731123</t>
  </si>
  <si>
    <t>Zarovnání styčné plochy podkladu nebo krytu živičného tl do 200 mm</t>
  </si>
  <si>
    <t>1867865327</t>
  </si>
  <si>
    <t>Zarovnání styčné plochy podkladu nebo krytu podél vybourané části komunikace nebo zpevněné plochy živičné tl. přes 100 do 200 mm</t>
  </si>
  <si>
    <t>Úpravy povrchů, podlahy a osazování výplní</t>
  </si>
  <si>
    <t>59</t>
  </si>
  <si>
    <t>6186311_R</t>
  </si>
  <si>
    <t>MALTOVÉ LOŽE POD POKLOP</t>
  </si>
  <si>
    <t>KUS</t>
  </si>
  <si>
    <t>-1499066197</t>
  </si>
  <si>
    <t>Vnitřní úprava povrchu betonových konstrukcí čistíren odpadních vod, nádrží, vodojemů, kanálů stěrkou z těsnící cementové malty dvouvrstvou, ploch rovinných
MALTOVÉ LOŽE POD POKLOP</t>
  </si>
  <si>
    <t xml:space="preserve"> Trubní vedení</t>
  </si>
  <si>
    <t>831352121</t>
  </si>
  <si>
    <t>Montáž potrubí z trub kameninových hrdlových s integrovaným těsněním výkop sklon do 20 % DN 200</t>
  </si>
  <si>
    <t>-781122425</t>
  </si>
  <si>
    <t>Montáž potrubí z trub kameninových hrdlových s integrovaným těsněním v otevřeném výkopu ve sklonu do 20 % DN 200</t>
  </si>
  <si>
    <t>5,3</t>
  </si>
  <si>
    <t>61</t>
  </si>
  <si>
    <t>59710704</t>
  </si>
  <si>
    <t>trouba kameninová glazovaná DN 200 dl 2,50m spojovací systém C Třída 240</t>
  </si>
  <si>
    <t>1591909198</t>
  </si>
  <si>
    <t>5,3-1,2</t>
  </si>
  <si>
    <t>4,1*1,015 "Přepočtené koeficientem množství</t>
  </si>
  <si>
    <t>62</t>
  </si>
  <si>
    <t>59710843</t>
  </si>
  <si>
    <t>trouba kameninová glazovaná zkrácená DN 200 dl 60(75)cm třída 160 spojovací systém F,C</t>
  </si>
  <si>
    <t>-501713963</t>
  </si>
  <si>
    <t>63</t>
  </si>
  <si>
    <t>831372121</t>
  </si>
  <si>
    <t>Montáž potrubí z trub kameninových hrdlových s integrovaným těsněním výkop sklon do 20 % DN 300</t>
  </si>
  <si>
    <t>291951298</t>
  </si>
  <si>
    <t>Montáž potrubí z trub kameninových hrdlových s integrovaným těsněním v otevřeném výkopu ve sklonu do 20 % DN 300</t>
  </si>
  <si>
    <t>854,8</t>
  </si>
  <si>
    <t>64</t>
  </si>
  <si>
    <t>59710707</t>
  </si>
  <si>
    <t>trouba kameninová glazovaná DN 300 dl 2,50m spojovací systém C Třída 240</t>
  </si>
  <si>
    <t>1124051582</t>
  </si>
  <si>
    <t>852,7-26*1,2-16</t>
  </si>
  <si>
    <t>805,5*1,015 "Přepočtené koeficientem množství</t>
  </si>
  <si>
    <t>65</t>
  </si>
  <si>
    <t>STZ.RB0003024C2r</t>
  </si>
  <si>
    <t>Trouba kameninová pro protlačování  DN300 Cl240 K 2,0m</t>
  </si>
  <si>
    <t>2111025776</t>
  </si>
  <si>
    <t>6+10</t>
  </si>
  <si>
    <t>66</t>
  </si>
  <si>
    <t>STZ.GA0003016C06</t>
  </si>
  <si>
    <t>Trouba zkr. GA DN 300 C TR160</t>
  </si>
  <si>
    <t>-1891337554</t>
  </si>
  <si>
    <t>67</t>
  </si>
  <si>
    <t>STZ.GZ0003016C06</t>
  </si>
  <si>
    <t>Trouba zkr. GZ DN 300 C TR160</t>
  </si>
  <si>
    <t>-1338649194</t>
  </si>
  <si>
    <t>68</t>
  </si>
  <si>
    <t>59711877</t>
  </si>
  <si>
    <t>vložka kameninová glazovaná šachtová DN 300 spojovací systém F, tř.160</t>
  </si>
  <si>
    <t>-921084721</t>
  </si>
  <si>
    <t>26*2</t>
  </si>
  <si>
    <t>69</t>
  </si>
  <si>
    <t>59711871</t>
  </si>
  <si>
    <t>vložka kameninová glazovaná šachtová DN 200 spojovací systém F, tř.160</t>
  </si>
  <si>
    <t>-1869240633</t>
  </si>
  <si>
    <t>70</t>
  </si>
  <si>
    <t>837371221</t>
  </si>
  <si>
    <t>Montáž kameninových tvarovek odbočných s integrovaným těsněním otevřený výkop DN 300</t>
  </si>
  <si>
    <t>715789632</t>
  </si>
  <si>
    <t>Montáž kameninových tvarovek na potrubí z trub kameninových v otevřeném výkopu s integrovaným těsněním odbočných DN 300</t>
  </si>
  <si>
    <t>71</t>
  </si>
  <si>
    <t>59711770</t>
  </si>
  <si>
    <t>odbočka kameninová glazovaná jednoduchá kolmá DN 300/150 dl 500mm spojovací systém C/F tř.160/-</t>
  </si>
  <si>
    <t>-687844111</t>
  </si>
  <si>
    <t>72</t>
  </si>
  <si>
    <t>871228111</t>
  </si>
  <si>
    <t>Kladení drenážního potrubí z tvrdého PVC průměru do 150 mm</t>
  </si>
  <si>
    <t>-60386418</t>
  </si>
  <si>
    <t>Kladení drenážního potrubí z plastických hmot do připravené rýhy z tvrdého PVC, průměru přes 90 do 150 mm</t>
  </si>
  <si>
    <t>200</t>
  </si>
  <si>
    <t>73</t>
  </si>
  <si>
    <t>28611293</t>
  </si>
  <si>
    <t>trubka drenážní flexibilní neperforovaná PVC-U SN 4 DN 100 pro meliorace, dočasné nebo odlehčovací drenáže</t>
  </si>
  <si>
    <t>826433424</t>
  </si>
  <si>
    <t>200*1,03 "Přepočtené koeficientem množství</t>
  </si>
  <si>
    <t>74</t>
  </si>
  <si>
    <t>452112112</t>
  </si>
  <si>
    <t>Osazení betonových prstenců nebo rámů v do 100 mm pod poklopy a mříže</t>
  </si>
  <si>
    <t>99109613</t>
  </si>
  <si>
    <t>Osazení betonových dílců prstenců nebo rámů pod poklopy a mříže, výšky do 100 mm</t>
  </si>
  <si>
    <t>75</t>
  </si>
  <si>
    <t>PFB.1120103OZ</t>
  </si>
  <si>
    <t>Prstenec šachtový vyrovnávací (OZ) TBW-Q.1 63/10</t>
  </si>
  <si>
    <t>262935205</t>
  </si>
  <si>
    <t>76</t>
  </si>
  <si>
    <t>PFB.1120101OZ</t>
  </si>
  <si>
    <t>Prstenec šachtový vyrovnávací (OZ) TBW-Q.1 63/6</t>
  </si>
  <si>
    <t>-283519217</t>
  </si>
  <si>
    <t>77</t>
  </si>
  <si>
    <t>PFB.1120100OZ</t>
  </si>
  <si>
    <t>Prstenec šachtový vyrovnávací (OZ) TBW-Q.1 63/4</t>
  </si>
  <si>
    <t>334249641</t>
  </si>
  <si>
    <t>78</t>
  </si>
  <si>
    <t>PFB.1120102OZ</t>
  </si>
  <si>
    <t>Prstenec šachtový vyrovnávací (OZ) TBW-Q.1 63/8</t>
  </si>
  <si>
    <t>1833464580</t>
  </si>
  <si>
    <t>79</t>
  </si>
  <si>
    <t>452112122</t>
  </si>
  <si>
    <t>Osazení betonových prstenců nebo rámů v do 200 mm</t>
  </si>
  <si>
    <t>-1464172097</t>
  </si>
  <si>
    <t>Osazení betonových dílců prstenců nebo rámů pod poklopy a mříže, výšky přes 100 do 200 mm</t>
  </si>
  <si>
    <t>80</t>
  </si>
  <si>
    <t>PFB.1120104OZ</t>
  </si>
  <si>
    <t>Prstenec šachtový vyrovnávací (OZ) TBW-Q.1 63/12</t>
  </si>
  <si>
    <t>1793794903</t>
  </si>
  <si>
    <t>81</t>
  </si>
  <si>
    <t>59224348</t>
  </si>
  <si>
    <t>těsnění elastomerové pro spojení šachetních dílů DN 1000</t>
  </si>
  <si>
    <t>-372091099</t>
  </si>
  <si>
    <t>85</t>
  </si>
  <si>
    <t>82</t>
  </si>
  <si>
    <t>59224342</t>
  </si>
  <si>
    <t>těsnění elastomerové pro spojení šachetních dílů DN 1500</t>
  </si>
  <si>
    <t>-2051388448</t>
  </si>
  <si>
    <t>83</t>
  </si>
  <si>
    <t>894411311</t>
  </si>
  <si>
    <t>Osazení železobetonových dílců pro šachty skruží rovných</t>
  </si>
  <si>
    <t>-20261904</t>
  </si>
  <si>
    <t>84</t>
  </si>
  <si>
    <t>59224067</t>
  </si>
  <si>
    <t>skruž betonová DN 1000x500, 100x50x12 cm</t>
  </si>
  <si>
    <t>-22227092</t>
  </si>
  <si>
    <t>59224070</t>
  </si>
  <si>
    <t>skruž betonová DN 1000x1000 PS, 100x100x12cm</t>
  </si>
  <si>
    <t>1852807254</t>
  </si>
  <si>
    <t>86</t>
  </si>
  <si>
    <t>59224065</t>
  </si>
  <si>
    <t>skruž betonová DN 1000x250, 100x25x12 cm</t>
  </si>
  <si>
    <t>-1407910651</t>
  </si>
  <si>
    <t>87</t>
  </si>
  <si>
    <t>59224438</t>
  </si>
  <si>
    <t>skruž betonové šachty DN 1500 kanalizační 150x175x14cm, stupadla poplastovaná</t>
  </si>
  <si>
    <t>923833740</t>
  </si>
  <si>
    <t>88</t>
  </si>
  <si>
    <t>894414211</t>
  </si>
  <si>
    <t>Osazení betonových nebo železobetonových dílců pro šachty desek zákrytových</t>
  </si>
  <si>
    <t>-697595457</t>
  </si>
  <si>
    <t>89</t>
  </si>
  <si>
    <t>PFB.1121651</t>
  </si>
  <si>
    <t>Deska přechodová TZK-Q.1 120-100/25 typ Q.1</t>
  </si>
  <si>
    <t>1868635030</t>
  </si>
  <si>
    <t>90</t>
  </si>
  <si>
    <t>894412411</t>
  </si>
  <si>
    <t>Osazení železobetonových dílců pro šachty skruží přechodových</t>
  </si>
  <si>
    <t>-1055840920</t>
  </si>
  <si>
    <t>91</t>
  </si>
  <si>
    <t>59224056</t>
  </si>
  <si>
    <t>kónus pro kanalizační šachty s kapsovým stupadlem 100/62,5 x 67 x 12 cm</t>
  </si>
  <si>
    <t>-662465445</t>
  </si>
  <si>
    <t>92</t>
  </si>
  <si>
    <t>894414111</t>
  </si>
  <si>
    <t>Osazení železobetonových dílců pro šachty skruží základových (dno)</t>
  </si>
  <si>
    <t>-1148617113</t>
  </si>
  <si>
    <t>93</t>
  </si>
  <si>
    <t>59224058</t>
  </si>
  <si>
    <t>dno betonové šachtové DN 100 - dle specifikace D.3.6.</t>
  </si>
  <si>
    <t>401975686</t>
  </si>
  <si>
    <t>dno betonové šachtové  - dle specifikace</t>
  </si>
  <si>
    <t>94</t>
  </si>
  <si>
    <t>59224058r</t>
  </si>
  <si>
    <t>dno betonové šachtové DN 1500 - dle specifikace D.3.6.</t>
  </si>
  <si>
    <t>1460793256</t>
  </si>
  <si>
    <t>95</t>
  </si>
  <si>
    <t>899104112</t>
  </si>
  <si>
    <t>Osazení poklopů litinových nebo ocelových včetně rámů pro třídu zatížení D400, E600</t>
  </si>
  <si>
    <t>-1345550091</t>
  </si>
  <si>
    <t>Osazení poklopů litinových a ocelových včetně rámů pro třídu zatížení D400, E600</t>
  </si>
  <si>
    <t>27+1</t>
  </si>
  <si>
    <t>96</t>
  </si>
  <si>
    <t>55241014</t>
  </si>
  <si>
    <t>poklop šachtový třída D 400, kruhový rám 785, vstup 600 mm, bez ventilace pachotěsný</t>
  </si>
  <si>
    <t>-659050206</t>
  </si>
  <si>
    <t>97</t>
  </si>
  <si>
    <t>899331111</t>
  </si>
  <si>
    <t>Výšková úprava uličního vstupu nebo vpusti do 200 mm zvýšením poklopu</t>
  </si>
  <si>
    <t>2036984004</t>
  </si>
  <si>
    <t>Výšková úprava uličního vstupu nebo vpusti do 200 mm  zvýšením poklopu</t>
  </si>
  <si>
    <t>98</t>
  </si>
  <si>
    <t>899623161</t>
  </si>
  <si>
    <t>Obetonování potrubí nebo zdiva stok betonem prostým tř. C 20/25 v otevřeném výkopu</t>
  </si>
  <si>
    <t>-84018781</t>
  </si>
  <si>
    <t>Obetonování potrubí nebo zdiva stok betonem prostým v otevřeném výkopu, beton tř. C 20/25</t>
  </si>
  <si>
    <t>99</t>
  </si>
  <si>
    <t>899722114</t>
  </si>
  <si>
    <t>Krytí potrubí z plastů výstražnou fólií z PVC 40 cm</t>
  </si>
  <si>
    <t>-1321922113</t>
  </si>
  <si>
    <t>Krytí potrubí z plastů výstražnou fólií z PVC šířky 40 cm</t>
  </si>
  <si>
    <t>857,9</t>
  </si>
  <si>
    <t>Ostatní konstrukce a práce-bourání</t>
  </si>
  <si>
    <t>119003217</t>
  </si>
  <si>
    <t>Mobilní plotová zábrana vyplněná dráty výšky do 1,5 m pro zabezpečení výkopu zřízení</t>
  </si>
  <si>
    <t>389823999</t>
  </si>
  <si>
    <t>Pomocné konstrukce při zabezpečení výkopu svislé ocelové mobilní oplocení, výšky do 1,5 m panely vyplněné dráty zřízení</t>
  </si>
  <si>
    <t>851,1*2</t>
  </si>
  <si>
    <t>101</t>
  </si>
  <si>
    <t>119003218</t>
  </si>
  <si>
    <t>Mobilní plotová zábrana vyplněná dráty výšky do 1,5 m pro zabezpečení výkopu odstranění</t>
  </si>
  <si>
    <t>-1463823440</t>
  </si>
  <si>
    <t>Pomocné konstrukce při zabezpečení výkopu svislé ocelové mobilní oplocení, výšky do 1,5 m panely vyplněné dráty odstranění</t>
  </si>
  <si>
    <t>102</t>
  </si>
  <si>
    <t>919735111</t>
  </si>
  <si>
    <t>Řezání stávajícího živičného krytu hl do 50 mm</t>
  </si>
  <si>
    <t>-501987677</t>
  </si>
  <si>
    <t>Řezání stávajícího živičného krytu nebo podkladu hloubky do 50 mm</t>
  </si>
  <si>
    <t>103</t>
  </si>
  <si>
    <t>933901111</t>
  </si>
  <si>
    <t>Provedení zkoušky vodotěsnosti nádrže do 1000 m3</t>
  </si>
  <si>
    <t>-1742147620</t>
  </si>
  <si>
    <t>Zkoušky objektů a vymývání  provedení zkoušky vodotěsnosti betonové nádrže jakéhokoliv druhu a tvaru, o obsahu do 1000 m3</t>
  </si>
  <si>
    <t>104</t>
  </si>
  <si>
    <t>938908411</t>
  </si>
  <si>
    <t>Čištění vozovek splachováním vodou</t>
  </si>
  <si>
    <t>-185985883</t>
  </si>
  <si>
    <t>Čištění vozovek splachováním vodou povrchu podkladu nebo krytu živičného, betonového nebo dlážděného</t>
  </si>
  <si>
    <t>535,9*2*2</t>
  </si>
  <si>
    <t>Přesun hmot</t>
  </si>
  <si>
    <t>105</t>
  </si>
  <si>
    <t>919735112</t>
  </si>
  <si>
    <t>Řezání stávajícího živičného krytu hl do 100 mm</t>
  </si>
  <si>
    <t>-332239214</t>
  </si>
  <si>
    <t>Řezání stávajícího živičného krytu nebo podkladu hloubky přes 50 do 100 mm</t>
  </si>
  <si>
    <t>106</t>
  </si>
  <si>
    <t>997013501</t>
  </si>
  <si>
    <t>Odvoz suti na skládku a vybouraných hmot nebo meziskládku do 1 km se složením</t>
  </si>
  <si>
    <t>2052550747</t>
  </si>
  <si>
    <t>Odvoz suti a vybouraných hmot na skládku nebo meziskládku se složením, na vzdálenost do 1 km</t>
  </si>
  <si>
    <t>(451,1*1,2+400*1)*0,2*2</t>
  </si>
  <si>
    <t>(400*1,7+135,9*1,5)*0,15*2</t>
  </si>
  <si>
    <t>107</t>
  </si>
  <si>
    <t>997013509</t>
  </si>
  <si>
    <t>Příplatek k odvozu suti a vybouraných hmot na skládku ZKD 1 km přes 1 km</t>
  </si>
  <si>
    <t>-1202605718</t>
  </si>
  <si>
    <t>641,683*7</t>
  </si>
  <si>
    <t>108</t>
  </si>
  <si>
    <t>997221612</t>
  </si>
  <si>
    <t>Nakládání vybouraných hmot na dopravní prostředky pro vodorovnou dopravu</t>
  </si>
  <si>
    <t>665763039</t>
  </si>
  <si>
    <t>Nakládání na dopravní prostředky pro vodorovnou dopravu vybouraných hmot</t>
  </si>
  <si>
    <t>109</t>
  </si>
  <si>
    <t>998225111</t>
  </si>
  <si>
    <t>Přesun hmot pro pozemní komunikace s krytem z kamene, monolitickým betonovým nebo živičným</t>
  </si>
  <si>
    <t>2027602562</t>
  </si>
  <si>
    <t>Přesun hmot pro komunikace s krytem z kameniva, monolitickým betonovým nebo živičným dopravní vzdálenost do 200 m jakékoliv délky objektu</t>
  </si>
  <si>
    <t>(451,1*1,2+400*1)*0,4*2+10*3*0,4*2</t>
  </si>
  <si>
    <t>110</t>
  </si>
  <si>
    <t>998274101</t>
  </si>
  <si>
    <t>Přesun hmot pro trubní vedení z trub betonových otevřený výkop</t>
  </si>
  <si>
    <t>2117057536</t>
  </si>
  <si>
    <t>Přesun hmot pro trubní vedení hloubené z trub betonových nebo železobetonových pro vodovody nebo kanalizace v otevřeném výkopu dopravní vzdálenost do 15 m</t>
  </si>
  <si>
    <t>27*3</t>
  </si>
  <si>
    <t>997</t>
  </si>
  <si>
    <t>Přesun sutě</t>
  </si>
  <si>
    <t>111</t>
  </si>
  <si>
    <t>997013645</t>
  </si>
  <si>
    <t>Poplatek za uložení na skládce (skládkovné) odpadu asfaltového bez dehtu kód odpadu 17 03 02</t>
  </si>
  <si>
    <t>1236677910</t>
  </si>
  <si>
    <t>Poplatek za uložení stavebního odpadu na skládce (skládkovné) asfaltového bez obsahu dehtu zatříděného do Katalogu odpadů pod kódem 17 03 02</t>
  </si>
  <si>
    <t>112</t>
  </si>
  <si>
    <t>997013875</t>
  </si>
  <si>
    <t>Poplatek za uložení stavebního odpadu na recyklační skládce (skládkovné) asfaltového bez obsahu dehtu zatříděného do Katalogu odpadů pod kódem 17 03 02</t>
  </si>
  <si>
    <t>-1458003256</t>
  </si>
  <si>
    <t>998</t>
  </si>
  <si>
    <t>113</t>
  </si>
  <si>
    <t>998275101</t>
  </si>
  <si>
    <t>Přesun hmot pro trubní vedení z trub kameninových otevřený výkop</t>
  </si>
  <si>
    <t>-1162831447</t>
  </si>
  <si>
    <t>Přesun hmot pro trubní vedení hloubené z trub kameninových pro kanalizace v otevřeném výkopu dopravní vzdálenost do 15 m</t>
  </si>
  <si>
    <t>1326,292*0,5 "Přepočtené koeficientem množství</t>
  </si>
  <si>
    <t>PSV</t>
  </si>
  <si>
    <t>Práce a dodávky PSV</t>
  </si>
  <si>
    <t>721</t>
  </si>
  <si>
    <t>Zdravotechnika - vnitřní kanalizace</t>
  </si>
  <si>
    <t>114</t>
  </si>
  <si>
    <t>721290113</t>
  </si>
  <si>
    <t>Zkouška těsnosti kanalizace v objektech vodou DN 250 nebo DN 300, včetně šachet</t>
  </si>
  <si>
    <t>-754924892</t>
  </si>
  <si>
    <t>Práce a dodávky M</t>
  </si>
  <si>
    <t>43-M</t>
  </si>
  <si>
    <t>Montáž ocelových konstrukcí</t>
  </si>
  <si>
    <t>115</t>
  </si>
  <si>
    <t>4301503_r</t>
  </si>
  <si>
    <t>Zřízení a následné odstranění provizorního přejezdu výkopové rýhy šířky do 1,5 m pro osobní automobily</t>
  </si>
  <si>
    <t>ks</t>
  </si>
  <si>
    <t>-1810055037</t>
  </si>
  <si>
    <t>2022_4.2 - IO 02 Stoka B</t>
  </si>
  <si>
    <t>295346959</t>
  </si>
  <si>
    <t>327*1+1,3*1+100*0,2</t>
  </si>
  <si>
    <t>-316560444</t>
  </si>
  <si>
    <t>327*1,5+100*0,2</t>
  </si>
  <si>
    <t>-2128119391</t>
  </si>
  <si>
    <t>327*1,6+100*0,2</t>
  </si>
  <si>
    <t>-1426446441</t>
  </si>
  <si>
    <t>942356699</t>
  </si>
  <si>
    <t>10*8</t>
  </si>
  <si>
    <t>1063754082</t>
  </si>
  <si>
    <t>-1152770447</t>
  </si>
  <si>
    <t>-328504909</t>
  </si>
  <si>
    <t>4*4</t>
  </si>
  <si>
    <t>409775604</t>
  </si>
  <si>
    <t>1513916449</t>
  </si>
  <si>
    <t>-(14)*1*0,5*2 "šachty"-((345)*0,23*0,23)*3,14*2"potrubí"</t>
  </si>
  <si>
    <t>(345*1*0,6+100*0,2*0,6)*2</t>
  </si>
  <si>
    <t>-2087176586</t>
  </si>
  <si>
    <t>-1709329993</t>
  </si>
  <si>
    <t>(320*1,0*1)*0,5</t>
  </si>
  <si>
    <t>121151103</t>
  </si>
  <si>
    <t>Sejmutí ornice plochy do 100 m2 tl vrstvy do 200 mm strojně</t>
  </si>
  <si>
    <t>683286325</t>
  </si>
  <si>
    <t>Sejmutí ornice strojně při souvislé ploše do 100 m2, tl. vrstvy do 200 mm</t>
  </si>
  <si>
    <t>2*16,7</t>
  </si>
  <si>
    <t>132154205</t>
  </si>
  <si>
    <t>Hloubení zapažených rýh š do 2000 mm v hornině třídy těžitelnosti I skupiny 1 a 2 objem do 1000 m3</t>
  </si>
  <si>
    <t>1590942787</t>
  </si>
  <si>
    <t>Hloubení zapažených rýh šířky přes 800 do 2 000 mm strojně s urovnáním dna do předepsaného profilu a spádu v hornině třídy těžitelnosti I skupiny 1 a 2 přes 500 do 1 000 m3</t>
  </si>
  <si>
    <t>((345)*1,0*2,27"celkový výkop - při průměrné hloubce 2,27 m")*0,4+100*0,2*2,27*0,4</t>
  </si>
  <si>
    <t>-(16,7*1*0,2+1,3*1*0,2+327*1,0*0,35+100*0,2*0,35)*0,4"komunikace asfalt"</t>
  </si>
  <si>
    <t>-232339397</t>
  </si>
  <si>
    <t>132254205</t>
  </si>
  <si>
    <t>Hloubení zapažených rýh š do 2000 mm v hornině třídy těžitelnosti I skupiny 3 objem do 1000 m3</t>
  </si>
  <si>
    <t>266934868</t>
  </si>
  <si>
    <t>Hloubení zapažených rýh šířky přes 800 do 2 000 mm strojně s urovnáním dna do předepsaného profilu a spádu v hornině třídy těžitelnosti I skupiny 3 přes 500 do 1 000 m3</t>
  </si>
  <si>
    <t>((345)*1,0*2,27"celkový výkop - při průměrné hloubce 2,27 m")*0,5+100*0,2*2,27*0,5-30</t>
  </si>
  <si>
    <t>-(16,7*1*0,2+1,3*1*0,2+327*1,0*0,35+100*0,2*0,35)*0,5"komunikace asfalt"</t>
  </si>
  <si>
    <t>-1842018958</t>
  </si>
  <si>
    <t>641816053</t>
  </si>
  <si>
    <t>((345)*1,0*2,27"celkový výkop - při průměrné hloubce 2,27 m")*0,05+100*0,2*2,27*0,05+100*0,5*0,12-10</t>
  </si>
  <si>
    <t>-(16,7*1*0,2+1,3*1*0,2+327*1,0*0,35+100*0,2*0,35)*0,05"komunikace asfalt"</t>
  </si>
  <si>
    <t>2040755103</t>
  </si>
  <si>
    <t>((345)*1,0*2,27"celkový výkop - při průměrné hloubce 2,27 m")*0,05+100*0,2*2,27*0,05</t>
  </si>
  <si>
    <t>1629661628</t>
  </si>
  <si>
    <t>trubka ocelová bezešvá hladká jakost 11 353 406x11,0mm - včetně nutného svařování u provádění protlaku</t>
  </si>
  <si>
    <t>1245164054</t>
  </si>
  <si>
    <t>148793763</t>
  </si>
  <si>
    <t>(345)*2,27*2</t>
  </si>
  <si>
    <t>1453085063</t>
  </si>
  <si>
    <t>-728755760</t>
  </si>
  <si>
    <t>((345)*1,0*2,27"celkový výkop - při průměrné hloubce 2,27 m")*0,9*2+100*0,2*2,27*0,9*2</t>
  </si>
  <si>
    <t>-(16,7*1*0,2+1,3*1*0,2+327*1,0*0,35+100*0,2*0,35)*0,9*2"komunikace asfalt"</t>
  </si>
  <si>
    <t>207575527</t>
  </si>
  <si>
    <t>((345)*1,0*2,27"celkový výkop - při průměrné hloubce 2,27 m")*0,1*2+100*0,2*2,27*0,1*2+100*0,5*0,12*2</t>
  </si>
  <si>
    <t>-(16,7*1*0,2+1,3*1*0,2+327*1,0*0,35+100*0,2*0,35)*0,1*2"komunikace asfalt"</t>
  </si>
  <si>
    <t>-1986566418</t>
  </si>
  <si>
    <t>1329256116</t>
  </si>
  <si>
    <t>((345)*1,0*2,27"celkový výkop - při průměrné hloubce 2,27 m")*0,1+100*0,2*2,27*0,1*2+100*0,5*0,12</t>
  </si>
  <si>
    <t>-(16,7*1*0,2+1,3*1*0,2+327*1,0*0,35+100*0,2*0,35)*0,1"komunikace asfalt"</t>
  </si>
  <si>
    <t>162751116</t>
  </si>
  <si>
    <t>Vodorovné přemístění přes 8 000 do 9000 m výkopku/sypaniny z horniny třídy těžitelnosti I skupiny 1 až 3</t>
  </si>
  <si>
    <t>-1911605955</t>
  </si>
  <si>
    <t>Vodorovné přemístění výkopku nebo sypaniny po suchu na obvyklém dopravním prostředku, bez naložení výkopku, avšak se složením bez rozhrnutí z horniny třídy těžitelnosti I skupiny 1 až 3 na vzdálenost přes 8 000 do 9 000 m</t>
  </si>
  <si>
    <t>415,46-80,89</t>
  </si>
  <si>
    <t>162751136</t>
  </si>
  <si>
    <t>Vodorovné přemístění přes 8 000 do 9000 m výkopku/sypaniny z horniny třídy těžitelnosti II skupiny 4 a 5</t>
  </si>
  <si>
    <t>1045796107</t>
  </si>
  <si>
    <t>Vodorovné přemístění výkopku nebo sypaniny po suchu na obvyklém dopravním prostředku, bez naložení výkopku, avšak se složením bez rozhrnutí z horniny třídy těžitelnosti II skupiny 4 a 5 na vzdálenost přes 8 000 do 9 000 m</t>
  </si>
  <si>
    <t>167151111</t>
  </si>
  <si>
    <t>Nakládání výkopku z hornin třídy těžitelnosti I skupiny 1 až 3 přes 100 m3</t>
  </si>
  <si>
    <t>914339479</t>
  </si>
  <si>
    <t>Nakládání, skládání a překládání neulehlého výkopku nebo sypaniny strojně nakládání, množství přes 100 m3, z hornin třídy těžitelnosti I, skupiny 1 až 3</t>
  </si>
  <si>
    <t>535435793</t>
  </si>
  <si>
    <t>13910267</t>
  </si>
  <si>
    <t>345*1*0,75 "obsyp+lože"+100*0,2*0,75+1,3*1*0,2+327*1*0,35+100*0,2*0,35+100*0,5*0,12+14*1"šachty"</t>
  </si>
  <si>
    <t>-90640359</t>
  </si>
  <si>
    <t>401,46*2</t>
  </si>
  <si>
    <t>-1564511034</t>
  </si>
  <si>
    <t>((345)*1,0*2,27"celkový výkop - při průměrné hloubce 2,27 m")+100*0,2*2,27</t>
  </si>
  <si>
    <t>-(1,3*1*0,4+16,7*1*0,2+327*1*0,7+100*0,2*0,7)"komunikace + povrchy"</t>
  </si>
  <si>
    <t>(-(345)*1,0*0,75-100*0,2*0,75)"obsyp + lože"</t>
  </si>
  <si>
    <t>-(14)*1*0,5 "šachty"</t>
  </si>
  <si>
    <t>-839092125</t>
  </si>
  <si>
    <t>-(14)*1*0,5 "šachty"-((345)*0,23*0,23)*3,14"potrubí"</t>
  </si>
  <si>
    <t>345*1*0,6+100*0,2*0,6</t>
  </si>
  <si>
    <t>181006113</t>
  </si>
  <si>
    <t>Rozprostření zemin tl vrstvy do 0,2 m schopných zúrodnění v rovině a sklonu do 1:5</t>
  </si>
  <si>
    <t>-1632882881</t>
  </si>
  <si>
    <t>Rozprostření zemin schopných zúrodnění v rovině a ve sklonu do 1:5, tloušťka vrstvy přes 0,15 do 0,20 m</t>
  </si>
  <si>
    <t>00572470</t>
  </si>
  <si>
    <t>osivo směs travní univerzál</t>
  </si>
  <si>
    <t>kg</t>
  </si>
  <si>
    <t>624027569</t>
  </si>
  <si>
    <t>33,4*0,025 "Přepočtené koeficientem množství</t>
  </si>
  <si>
    <t>-1823316066</t>
  </si>
  <si>
    <t>345*1*0,15+100*0,2*0,15</t>
  </si>
  <si>
    <t>763836794</t>
  </si>
  <si>
    <t>345</t>
  </si>
  <si>
    <t>64583563</t>
  </si>
  <si>
    <t>1765522133</t>
  </si>
  <si>
    <t>(327+1,3)*1*2+100*0,2*2</t>
  </si>
  <si>
    <t>-1858178721</t>
  </si>
  <si>
    <t>-66506794</t>
  </si>
  <si>
    <t>50*0,5</t>
  </si>
  <si>
    <t>212987783</t>
  </si>
  <si>
    <t>1489927230</t>
  </si>
  <si>
    <t>327*1+100*0,2</t>
  </si>
  <si>
    <t>1262366927</t>
  </si>
  <si>
    <t>372650928</t>
  </si>
  <si>
    <t>327*1,6</t>
  </si>
  <si>
    <t>-1444661936</t>
  </si>
  <si>
    <t>1112570417</t>
  </si>
  <si>
    <t>327*2</t>
  </si>
  <si>
    <t>-993000952</t>
  </si>
  <si>
    <t>-580469739</t>
  </si>
  <si>
    <t>1036173124</t>
  </si>
  <si>
    <t>2074185512</t>
  </si>
  <si>
    <t>(345-14*2*0,6-6)*1,03</t>
  </si>
  <si>
    <t>331,866*1,015 "Přepočtené koeficientem množství</t>
  </si>
  <si>
    <t>-1852943691</t>
  </si>
  <si>
    <t>127402259</t>
  </si>
  <si>
    <t>212419955</t>
  </si>
  <si>
    <t>-1719295169</t>
  </si>
  <si>
    <t>2*14</t>
  </si>
  <si>
    <t>473069644</t>
  </si>
  <si>
    <t>17846999</t>
  </si>
  <si>
    <t>-834110842</t>
  </si>
  <si>
    <t>1271317715</t>
  </si>
  <si>
    <t>100*1,03 "Přepočtené koeficientem množství</t>
  </si>
  <si>
    <t>-1467513729</t>
  </si>
  <si>
    <t>-1308693903</t>
  </si>
  <si>
    <t>218786678</t>
  </si>
  <si>
    <t>-1288275060</t>
  </si>
  <si>
    <t>-227807492</t>
  </si>
  <si>
    <t>855261293</t>
  </si>
  <si>
    <t>-756508040</t>
  </si>
  <si>
    <t>-241314892</t>
  </si>
  <si>
    <t>-1292162856</t>
  </si>
  <si>
    <t>13+13+1</t>
  </si>
  <si>
    <t>1384344957</t>
  </si>
  <si>
    <t>59224069</t>
  </si>
  <si>
    <t>skruž betonová DN 1000x1000, 100x100x12cm</t>
  </si>
  <si>
    <t>1436428992</t>
  </si>
  <si>
    <t>-1580421256</t>
  </si>
  <si>
    <t>1027950946</t>
  </si>
  <si>
    <t>-1666685270</t>
  </si>
  <si>
    <t>-78305373</t>
  </si>
  <si>
    <t>dno betonové šachtové - dle specifikace D.3.6.</t>
  </si>
  <si>
    <t>672545488</t>
  </si>
  <si>
    <t>625763801</t>
  </si>
  <si>
    <t>2481859</t>
  </si>
  <si>
    <t>-344117551</t>
  </si>
  <si>
    <t>1431690760</t>
  </si>
  <si>
    <t>-1022127554</t>
  </si>
  <si>
    <t>345*2</t>
  </si>
  <si>
    <t>-224049576</t>
  </si>
  <si>
    <t>413326027</t>
  </si>
  <si>
    <t>164758632</t>
  </si>
  <si>
    <t>327*2*2</t>
  </si>
  <si>
    <t>-999228446</t>
  </si>
  <si>
    <t>551420252</t>
  </si>
  <si>
    <t>(327*1,5*0,15)*2+100*0,2*0,15*2</t>
  </si>
  <si>
    <t>((327)*1,0*0,2)*2+100*0,2*0,2*2+1,7*0,2*1*2</t>
  </si>
  <si>
    <t>1515192184</t>
  </si>
  <si>
    <t>292,63*7</t>
  </si>
  <si>
    <t>-1268101186</t>
  </si>
  <si>
    <t>828911632</t>
  </si>
  <si>
    <t>(327*1,5*0,2)*2+100*0,2*0,2*2</t>
  </si>
  <si>
    <t>((327)*1,0*0,4)*2+100*0,2*0,4*2+1,7*0,4*1*2</t>
  </si>
  <si>
    <t>-626974217</t>
  </si>
  <si>
    <t>14*3</t>
  </si>
  <si>
    <t>-820793851</t>
  </si>
  <si>
    <t>1579521424</t>
  </si>
  <si>
    <t>-1354152648</t>
  </si>
  <si>
    <t>486,9*0,5 "Přepočtené koeficientem množství</t>
  </si>
  <si>
    <t>-1282495015</t>
  </si>
  <si>
    <t>1483118779</t>
  </si>
  <si>
    <t>2022_4.3 - IO 03.1 Stoka C</t>
  </si>
  <si>
    <t xml:space="preserve">    8 - Trubní vedení</t>
  </si>
  <si>
    <t>1923972100</t>
  </si>
  <si>
    <t>186,4*1+100*0,2</t>
  </si>
  <si>
    <t>-820746481</t>
  </si>
  <si>
    <t>12*1,7</t>
  </si>
  <si>
    <t>-862676796</t>
  </si>
  <si>
    <t>12*1,8</t>
  </si>
  <si>
    <t>-1881514049</t>
  </si>
  <si>
    <t>-749541703</t>
  </si>
  <si>
    <t>5*8</t>
  </si>
  <si>
    <t>1253309153</t>
  </si>
  <si>
    <t>-1560972778</t>
  </si>
  <si>
    <t>-1111025759</t>
  </si>
  <si>
    <t>1358876752</t>
  </si>
  <si>
    <t>150*1*1</t>
  </si>
  <si>
    <t>132154204</t>
  </si>
  <si>
    <t>Hloubení zapažených rýh š do 2000 mm v hornině třídy těžitelnosti I, skupiny 1 a 2 objem do 500 m3</t>
  </si>
  <si>
    <t>1981514277</t>
  </si>
  <si>
    <t>Hloubení zapažených rýh šířky přes 800 do 2 000 mm strojně s urovnáním dna do předepsaného profilu a spádu v hornině třídy těžitelnosti I skupiny 1 a 2 přes 100 do 500 m3</t>
  </si>
  <si>
    <t>((186,4)*1,0*2,45"celkový výkop - při průměrné hloubce 2,45 m")*0,4+100*0,2*2,45*0,4</t>
  </si>
  <si>
    <t>-(12*1,2*0,35+174,4*1*0,2+88*0,2*0,2)*0,4"komunikace"</t>
  </si>
  <si>
    <t>488711120</t>
  </si>
  <si>
    <t>132254204</t>
  </si>
  <si>
    <t>Hloubení zapažených rýh š do 2000 mm v hornině třídy těžitelnosti I, skupiny 3 objem do 500 m3</t>
  </si>
  <si>
    <t>-924614024</t>
  </si>
  <si>
    <t>Hloubení zapažených rýh šířky přes 800 do 2 000 mm strojně s urovnáním dna do předepsaného profilu a spádu v hornině třídy těžitelnosti I skupiny 3 přes 100 do 500 m3</t>
  </si>
  <si>
    <t>((186,4)*1,0*2,45"celkový výkop - při průměrné hloubce 2,45 m")*0,5+100*0,2*2,45*0,4-30</t>
  </si>
  <si>
    <t>-(12*1,2*0,35+174,4*1*0,2+88*0,2*0,2)*0,5"komunikace"</t>
  </si>
  <si>
    <t>1957482664</t>
  </si>
  <si>
    <t>((186,4)*1,0*2,45"celkový výkop - při průměrné hloubce 2,45 m")*0,05+100*0,2*2,45*0,05+50*0,5*0,12</t>
  </si>
  <si>
    <t>-(12*1,2*0,35+174,4*1*0,2+88*0,2*0,2)*0,05"komunikace"</t>
  </si>
  <si>
    <t>-1081681634</t>
  </si>
  <si>
    <t>((186,4)*1,0*2,45"celkový výkop - při průměrné hloubce 2,45 m")*0,05+100*0,2*2,45*0,05</t>
  </si>
  <si>
    <t>192618860</t>
  </si>
  <si>
    <t>(186,4-17)*2,45*2</t>
  </si>
  <si>
    <t>2045313050</t>
  </si>
  <si>
    <t>-1568837489</t>
  </si>
  <si>
    <t>((186,4)*1,0*2,45"celkový výkop - při průměrné hloubce 2,45 m")*0,9+100*0,2*2,45*0,9*2</t>
  </si>
  <si>
    <t>-(12*1,2*0,35+174,4*1*0,2+88*0,2*0,2)*0,9*2"komunikace"</t>
  </si>
  <si>
    <t>1839402226</t>
  </si>
  <si>
    <t>((186,4)*1,0*2,45"celkový výkop - při průměrné hloubce 2,45 m")*0,1*2+100*0,2*2,45*0,1*2+50*0,5*0,12*2</t>
  </si>
  <si>
    <t>-(12*1,2*0,35+174,4*1*0,2+88*0,2*0,2)*0,1*2"komunikace"</t>
  </si>
  <si>
    <t>-2103530760</t>
  </si>
  <si>
    <t>-1671605721</t>
  </si>
  <si>
    <t>((186,4)*1,0*2,45"celkový výkop - při průměrné hloubce 2,45 m")*0,1+100*0,2*2,45*0,1+50*0,5*0,12</t>
  </si>
  <si>
    <t>-(12*1,2*0,35+174,4*1*0,2+88*0,2*0,2)*0,1"komunikace"</t>
  </si>
  <si>
    <t>-1154913820</t>
  </si>
  <si>
    <t>-414099745</t>
  </si>
  <si>
    <t>1204068082</t>
  </si>
  <si>
    <t>-954395208</t>
  </si>
  <si>
    <t>2050934940</t>
  </si>
  <si>
    <t>186,4*1*0,75 "obsyp+lože"+100*0,2*0,75+174,3*1*0,2+12*1,2*0,35+88*0,2*0,2+50*0,5*0,12+6*1"šachty"</t>
  </si>
  <si>
    <t>-1842373517</t>
  </si>
  <si>
    <t>207,22*2</t>
  </si>
  <si>
    <t>1559104756</t>
  </si>
  <si>
    <t>(186,4)*1,0*2,45"celkový výkop - při průměrné hloubce 2,45 m"+100*0,2*2,45</t>
  </si>
  <si>
    <t>-(12*1,2*0,35+174,6*1,0*0,2+88*0,2*0,2)"komunikace asfalt"</t>
  </si>
  <si>
    <t>(-(186,4)*1,0*0,75-100*0,2*0,75)"obsyp"</t>
  </si>
  <si>
    <t>-(6)*1*0,5 "šachty"</t>
  </si>
  <si>
    <t>-1498337326</t>
  </si>
  <si>
    <t>-(6)*1*0,5 "šachty"-((186,4)*0,23*0,23)*3,14"potrubí"</t>
  </si>
  <si>
    <t>186,4*1,0*0,6+100*0,2*0,6</t>
  </si>
  <si>
    <t>-869380204</t>
  </si>
  <si>
    <t>-(6)*1*0,5*2 "šachty"-((186,4)*0,23*0,23)*3,14*2"potrubí"</t>
  </si>
  <si>
    <t>(186,4*1*0,6+100*0,2*0,6)*2</t>
  </si>
  <si>
    <t>1732456849</t>
  </si>
  <si>
    <t>186,4*1*0,15+100*0,2*0,15</t>
  </si>
  <si>
    <t>-217071693</t>
  </si>
  <si>
    <t>186,4</t>
  </si>
  <si>
    <t>-427922359</t>
  </si>
  <si>
    <t>-1590681418</t>
  </si>
  <si>
    <t>(186,4)*1*2+100*0,2*2</t>
  </si>
  <si>
    <t>964938888</t>
  </si>
  <si>
    <t>-686774855</t>
  </si>
  <si>
    <t>100*0,5</t>
  </si>
  <si>
    <t>58188454</t>
  </si>
  <si>
    <t>186,4*1</t>
  </si>
  <si>
    <t>2086056953</t>
  </si>
  <si>
    <t>12*1,2</t>
  </si>
  <si>
    <t>1070450208</t>
  </si>
  <si>
    <t>12*1,7+12*1,8</t>
  </si>
  <si>
    <t>48554731</t>
  </si>
  <si>
    <t>-1640283343</t>
  </si>
  <si>
    <t>1645047650</t>
  </si>
  <si>
    <t>12*2</t>
  </si>
  <si>
    <t>1816471134</t>
  </si>
  <si>
    <t>1407711313</t>
  </si>
  <si>
    <t>Trubní vedení</t>
  </si>
  <si>
    <t>402322267</t>
  </si>
  <si>
    <t>-414537275</t>
  </si>
  <si>
    <t>208197447</t>
  </si>
  <si>
    <t>5+2+1</t>
  </si>
  <si>
    <t>-1992737060</t>
  </si>
  <si>
    <t>44057840</t>
  </si>
  <si>
    <t>-640434131</t>
  </si>
  <si>
    <t>1476566792</t>
  </si>
  <si>
    <t>660365354</t>
  </si>
  <si>
    <t>(186,4-6*1,2)*1,025</t>
  </si>
  <si>
    <t>183,68*1,015 "Přepočtené koeficientem množství</t>
  </si>
  <si>
    <t>444952853</t>
  </si>
  <si>
    <t>-1143047039</t>
  </si>
  <si>
    <t>1432890835</t>
  </si>
  <si>
    <t>6*2</t>
  </si>
  <si>
    <t>496475726</t>
  </si>
  <si>
    <t>10" + 1 ks zaústěna do šachty"</t>
  </si>
  <si>
    <t>442357102</t>
  </si>
  <si>
    <t>527166310</t>
  </si>
  <si>
    <t>1565857843</t>
  </si>
  <si>
    <t>50*1,03 "Přepočtené koeficientem množství</t>
  </si>
  <si>
    <t>976904733</t>
  </si>
  <si>
    <t>2135006898</t>
  </si>
  <si>
    <t>-429250420</t>
  </si>
  <si>
    <t>-794128003</t>
  </si>
  <si>
    <t>544478849</t>
  </si>
  <si>
    <t>-1604844677</t>
  </si>
  <si>
    <t>-1700615529</t>
  </si>
  <si>
    <t>-681156863</t>
  </si>
  <si>
    <t>-2126545689</t>
  </si>
  <si>
    <t>611510537</t>
  </si>
  <si>
    <t>-688282833</t>
  </si>
  <si>
    <t>1439823581</t>
  </si>
  <si>
    <t>-1518624756</t>
  </si>
  <si>
    <t>242657479</t>
  </si>
  <si>
    <t>(186,4)*2</t>
  </si>
  <si>
    <t>1092463389</t>
  </si>
  <si>
    <t>-348097458</t>
  </si>
  <si>
    <t>754005321</t>
  </si>
  <si>
    <t>12*2*2</t>
  </si>
  <si>
    <t>-1432624956</t>
  </si>
  <si>
    <t>763410927</t>
  </si>
  <si>
    <t>(12*1,7*0,15)*2</t>
  </si>
  <si>
    <t>(186,4*1*0,2+100*0,2*0,2)*2</t>
  </si>
  <si>
    <t>-1505648273</t>
  </si>
  <si>
    <t>88,68*7</t>
  </si>
  <si>
    <t>-769808506</t>
  </si>
  <si>
    <t>428183401</t>
  </si>
  <si>
    <t>(186,4*1*0,4+100*0,2*0,4)*2</t>
  </si>
  <si>
    <t>412788642</t>
  </si>
  <si>
    <t>6*3</t>
  </si>
  <si>
    <t>2097776653</t>
  </si>
  <si>
    <t>732187872</t>
  </si>
  <si>
    <t>-944492635</t>
  </si>
  <si>
    <t>789486144</t>
  </si>
  <si>
    <t>1151741230</t>
  </si>
  <si>
    <t>2022_4.4 - IO 03.2 Stoka C1</t>
  </si>
  <si>
    <t>-662602377</t>
  </si>
  <si>
    <t>29,5*1</t>
  </si>
  <si>
    <t>-402062270</t>
  </si>
  <si>
    <t>982483799</t>
  </si>
  <si>
    <t>5*1</t>
  </si>
  <si>
    <t>1936063020</t>
  </si>
  <si>
    <t>1272534509</t>
  </si>
  <si>
    <t>139900310</t>
  </si>
  <si>
    <t>1644335920</t>
  </si>
  <si>
    <t>5*1*1</t>
  </si>
  <si>
    <t>1663548227</t>
  </si>
  <si>
    <t>(29,5*1,0*2,3"celkový výkop - při průměrné hloubce 2,3m")*0,4+4*0,2*2,3*0,4</t>
  </si>
  <si>
    <t>-(29,5*1*0,2)*0,4"komunikace"-4*0,2*0,2*0,4</t>
  </si>
  <si>
    <t>1208886762</t>
  </si>
  <si>
    <t>-72502412</t>
  </si>
  <si>
    <t>(29,5*1,0*2,3"celkový výkop - při průměrné hloubce 2,3m")*0,5+4*0,2*2,3*0,5-8</t>
  </si>
  <si>
    <t>-(29,5*1*0,2)*0,5"komunikace"-4*0,2*0,2*0,5</t>
  </si>
  <si>
    <t>1328512115</t>
  </si>
  <si>
    <t>(29,5*1,0*2,3"celkový výkop - při průměrné hloubce 2,3m")*0,05+4*0,2*2,3*0,05</t>
  </si>
  <si>
    <t>-(29,5*1*0,2)*0,05"komunikace"-4*0,2*0,2*0,05</t>
  </si>
  <si>
    <t>-273692290</t>
  </si>
  <si>
    <t>931266651</t>
  </si>
  <si>
    <t>(29,5)*2,3*2</t>
  </si>
  <si>
    <t>-1164871565</t>
  </si>
  <si>
    <t>556392452</t>
  </si>
  <si>
    <t>(29,5*1,0*2,3"celkový výkop - při průměrné hloubce 2,3m")*0,9*2+4*0,2*2,3*0,9*2</t>
  </si>
  <si>
    <t>-(29,5*1*0,2)*0,9*2"komunikace"-4*0,2*0,2*0,9*2</t>
  </si>
  <si>
    <t>614584894</t>
  </si>
  <si>
    <t>(29,5*1,0*2,3"celkový výkop - při průměrné hloubce 2,3m")*0,1*2+4*0,2*2,3*0,1*2</t>
  </si>
  <si>
    <t>-(29,5*1*0,2)*0,1*2"komunikace"-4*0,2*0,2*0,1*2</t>
  </si>
  <si>
    <t>-307581172</t>
  </si>
  <si>
    <t>-381466701</t>
  </si>
  <si>
    <t>948754067</t>
  </si>
  <si>
    <t>29,785-6,363</t>
  </si>
  <si>
    <t>-771938684</t>
  </si>
  <si>
    <t>(29,5*1,0*2,3"celkový výkop - při průměrné hloubce 2,3m")*0,1+4*0,2*2,3*0,1</t>
  </si>
  <si>
    <t>-(29,5*1*0,2)*0,1"komunikace"-4*0,2*0,2*0,1</t>
  </si>
  <si>
    <t>349319445</t>
  </si>
  <si>
    <t>1846005184</t>
  </si>
  <si>
    <t>-258998331</t>
  </si>
  <si>
    <t>29,5*1*0,75 "obsyp+lože"+29,5*1*0,2+1*1"šachty"+4*0,2*0,75+4*0,2*0,2</t>
  </si>
  <si>
    <t>-225899603</t>
  </si>
  <si>
    <t>29,785*2</t>
  </si>
  <si>
    <t>-381201240</t>
  </si>
  <si>
    <t>(29,5)*1,0*2,3"celkový výkop - při průměrné hloubce 2,3 m"+4*0,2*2,3</t>
  </si>
  <si>
    <t>-(29,5*1,0*0,2+4*0,2*0,2)"komunikace asfalt"</t>
  </si>
  <si>
    <t>(-(29,5)*1,0*0,75-4*0,2*0,75)"obsyp"</t>
  </si>
  <si>
    <t>-(1)*1*0,5 "šachty"</t>
  </si>
  <si>
    <t>641216542</t>
  </si>
  <si>
    <t>-(1)*1*0,5 "šachty"-((29,5)*0,23*0,23)*3,14"potrubí"</t>
  </si>
  <si>
    <t>29,5*1,0*0,6+4*0,2*0,6</t>
  </si>
  <si>
    <t>1522673971</t>
  </si>
  <si>
    <t>-(1)*1*0,5*2 "šachty"-((29,5)*0,23*0,23)*3,14*2"potrubí"</t>
  </si>
  <si>
    <t>(29,5*1*0,6+4*0,2*0,6)*2</t>
  </si>
  <si>
    <t>703584138</t>
  </si>
  <si>
    <t>29,5*1*0,15+4*0,2*0,15</t>
  </si>
  <si>
    <t>1569105960</t>
  </si>
  <si>
    <t>29,5</t>
  </si>
  <si>
    <t>-2034806080</t>
  </si>
  <si>
    <t>619040095</t>
  </si>
  <si>
    <t>(29)*1*2+4*0,2*2</t>
  </si>
  <si>
    <t>-1432848734</t>
  </si>
  <si>
    <t>29,5*0,5</t>
  </si>
  <si>
    <t>1194312066</t>
  </si>
  <si>
    <t>(29)*1</t>
  </si>
  <si>
    <t>-2043027682</t>
  </si>
  <si>
    <t>1702440658</t>
  </si>
  <si>
    <t>-1413091296</t>
  </si>
  <si>
    <t>508920157</t>
  </si>
  <si>
    <t>-923187112</t>
  </si>
  <si>
    <t>-44901277</t>
  </si>
  <si>
    <t>708462083</t>
  </si>
  <si>
    <t>-1041803320</t>
  </si>
  <si>
    <t>(29-1*1,2)*1,025</t>
  </si>
  <si>
    <t>28,495*1,015 "Přepočtené koeficientem množství</t>
  </si>
  <si>
    <t>-10940935</t>
  </si>
  <si>
    <t>-1180384271</t>
  </si>
  <si>
    <t>-1857745363</t>
  </si>
  <si>
    <t>1*2</t>
  </si>
  <si>
    <t>-456165784</t>
  </si>
  <si>
    <t>235732011</t>
  </si>
  <si>
    <t>944796461</t>
  </si>
  <si>
    <t>1122032626</t>
  </si>
  <si>
    <t>890347258</t>
  </si>
  <si>
    <t>1824534291</t>
  </si>
  <si>
    <t>-203748119</t>
  </si>
  <si>
    <t>1796969978</t>
  </si>
  <si>
    <t>-702508699</t>
  </si>
  <si>
    <t>1911110117</t>
  </si>
  <si>
    <t>1025865769</t>
  </si>
  <si>
    <t>29,5*2</t>
  </si>
  <si>
    <t>-556347553</t>
  </si>
  <si>
    <t>-1108997565</t>
  </si>
  <si>
    <t>29,5*2*2</t>
  </si>
  <si>
    <t>515213179</t>
  </si>
  <si>
    <t>(29,5*1*0,2+4*0,2*0,2)*2</t>
  </si>
  <si>
    <t>222706231</t>
  </si>
  <si>
    <t>12,12*7</t>
  </si>
  <si>
    <t>420783195</t>
  </si>
  <si>
    <t>-547313389</t>
  </si>
  <si>
    <t>(29,6*1*0,4+4*0,2*0,4)*2</t>
  </si>
  <si>
    <t>179654016</t>
  </si>
  <si>
    <t>1*3</t>
  </si>
  <si>
    <t>-748444880</t>
  </si>
  <si>
    <t>-1422577279</t>
  </si>
  <si>
    <t>-852166660</t>
  </si>
  <si>
    <t>2022_4.5 - IO 03.3 Stoka C2</t>
  </si>
  <si>
    <t>1747258803</t>
  </si>
  <si>
    <t>29,6*1</t>
  </si>
  <si>
    <t>1814130929</t>
  </si>
  <si>
    <t>-1633563222</t>
  </si>
  <si>
    <t>1881565769</t>
  </si>
  <si>
    <t>1684613250</t>
  </si>
  <si>
    <t>559020338</t>
  </si>
  <si>
    <t>1921467101</t>
  </si>
  <si>
    <t>-1728757491</t>
  </si>
  <si>
    <t>(29,6*1,0*2,2"celkový výkop - při průměrné hloubce 2,2m")*0,4+4*0,2*2,2*0,4</t>
  </si>
  <si>
    <t>-(29,6*1*0,2)*0,4"komunikace"-4*0,2*0,2*0,4</t>
  </si>
  <si>
    <t>-1734565184</t>
  </si>
  <si>
    <t>-2016151250</t>
  </si>
  <si>
    <t>(29,6*1,0*2,2"celkový výkop - při průměrné hloubce 2,2m")*0,5+4*0,2*2,2*0,5-6</t>
  </si>
  <si>
    <t>-(29,6*1*0,2)*0,5"komunikace"-4*0,2*0,2*0,5</t>
  </si>
  <si>
    <t>-735944205</t>
  </si>
  <si>
    <t>(29,6*1,0*2,5"celkový výkop - při průměrné hloubce 2,2m")*0,05+4*0,2*2,2*0,05</t>
  </si>
  <si>
    <t>-(29,6*1*0,2)*0,05"komunikace"-4*0,2*0,2*0,05</t>
  </si>
  <si>
    <t>-1583219758</t>
  </si>
  <si>
    <t>(29,6*1,0*2,2"celkový výkop - při průměrné hloubce 2,2m")*0,05+4*0,2*2,2*0,05</t>
  </si>
  <si>
    <t>1327032508</t>
  </si>
  <si>
    <t>(29,6)*2,2*2</t>
  </si>
  <si>
    <t>-307363066</t>
  </si>
  <si>
    <t>705719905</t>
  </si>
  <si>
    <t>(29,6*1,0*2,2"celkový výkop - při průměrné hloubce 2,2m")*0,9*2+4*0,2*2,2*0,9*2</t>
  </si>
  <si>
    <t>-(29,6*1*0,2)*0,9*2"komunikace"-4*0,2*0,2*0,9*2</t>
  </si>
  <si>
    <t>-360800818</t>
  </si>
  <si>
    <t>(29,6*1,0*2,2"celkový výkop - při průměrné hloubce 2,2m")*0,1*2+4*0,2*2,2*0,1*2</t>
  </si>
  <si>
    <t>-(29,6*1*0,2)*0,1*2"komunikace"-4*0,2*0,2*0,1*2</t>
  </si>
  <si>
    <t>-775044879</t>
  </si>
  <si>
    <t>1190172595</t>
  </si>
  <si>
    <t>991955595</t>
  </si>
  <si>
    <t>29,88-6,080</t>
  </si>
  <si>
    <t>1011422903</t>
  </si>
  <si>
    <t>(29,6*1,0*2,2"celkový výkop - při průměrné hloubce 2,2m")*0,1+4*0,2*2,2*0,1</t>
  </si>
  <si>
    <t>-(29,6*1*0,2)*0,1"komunikace"-4*0,2*0,2*0,1</t>
  </si>
  <si>
    <t>-1680991919</t>
  </si>
  <si>
    <t>-119950924</t>
  </si>
  <si>
    <t>1242406977</t>
  </si>
  <si>
    <t>29,88*2</t>
  </si>
  <si>
    <t>518566213</t>
  </si>
  <si>
    <t>29,6*1*0,75 "obsyp+lože"+29,6*1*0,2+1*1"šachty"+4*0,2*0,75+4*0,2*0,2</t>
  </si>
  <si>
    <t>-1684341148</t>
  </si>
  <si>
    <t>(29,6)*1,0*2,2"celkový výkop - při průměrné hloubce 2,2 m"+4*0,2*2,2</t>
  </si>
  <si>
    <t>-(29,6*1,0*0,2+4*0,2*0,2)"komunikace "</t>
  </si>
  <si>
    <t>(-(29,6)*1,0*0,75-4*0,2*0,75)"obsyp"</t>
  </si>
  <si>
    <t>925311719</t>
  </si>
  <si>
    <t>-(1)*1*0,5 "šachty"-((29,6)*0,23*0,23)*3,14"potrubí"</t>
  </si>
  <si>
    <t>29,6*1,0*0,6+4*0,2*0,6</t>
  </si>
  <si>
    <t>-32972983</t>
  </si>
  <si>
    <t>-(1)*1*0,5*2 "šachty"-((29,6)*0,23*0,23)*3,14*2"potrubí"</t>
  </si>
  <si>
    <t>(29,6*1*0,6+4*0,2*0,6)*2</t>
  </si>
  <si>
    <t>-1828874198</t>
  </si>
  <si>
    <t>29,6*1*0,15</t>
  </si>
  <si>
    <t>836093463</t>
  </si>
  <si>
    <t>29,6</t>
  </si>
  <si>
    <t>-471877490</t>
  </si>
  <si>
    <t>2123391060</t>
  </si>
  <si>
    <t>29,6*1*2</t>
  </si>
  <si>
    <t>1703878863</t>
  </si>
  <si>
    <t>29*0,5</t>
  </si>
  <si>
    <t>-1443887749</t>
  </si>
  <si>
    <t>-1163401961</t>
  </si>
  <si>
    <t>-1368853984</t>
  </si>
  <si>
    <t>374596771</t>
  </si>
  <si>
    <t>-355886453</t>
  </si>
  <si>
    <t>1575817926</t>
  </si>
  <si>
    <t>(29,6-1*1,2)*1,025</t>
  </si>
  <si>
    <t>29,11*1,015 "Přepočtené koeficientem množství</t>
  </si>
  <si>
    <t>-548487180</t>
  </si>
  <si>
    <t>-196152463</t>
  </si>
  <si>
    <t>239912525</t>
  </si>
  <si>
    <t>-564952292</t>
  </si>
  <si>
    <t>1" + 1 ks zaústěna do šachty"</t>
  </si>
  <si>
    <t>-1599988884</t>
  </si>
  <si>
    <t>-96174643</t>
  </si>
  <si>
    <t>1417704507</t>
  </si>
  <si>
    <t>1+1</t>
  </si>
  <si>
    <t>322075705</t>
  </si>
  <si>
    <t>-1548582640</t>
  </si>
  <si>
    <t>-1232410506</t>
  </si>
  <si>
    <t>-523755311</t>
  </si>
  <si>
    <t>-1704087002</t>
  </si>
  <si>
    <t>-445011090</t>
  </si>
  <si>
    <t>859236120</t>
  </si>
  <si>
    <t>-478293459</t>
  </si>
  <si>
    <t>-1001980129</t>
  </si>
  <si>
    <t>-1639345527</t>
  </si>
  <si>
    <t>-1678615056</t>
  </si>
  <si>
    <t>29,6*2</t>
  </si>
  <si>
    <t>-2146425429</t>
  </si>
  <si>
    <t>-791168832</t>
  </si>
  <si>
    <t>29*2*2</t>
  </si>
  <si>
    <t>-1530811761</t>
  </si>
  <si>
    <t>(29,6*1*0,2+4*0,2*0,2)*2</t>
  </si>
  <si>
    <t>-90304553</t>
  </si>
  <si>
    <t>12,16*7</t>
  </si>
  <si>
    <t>-1806931402</t>
  </si>
  <si>
    <t>-74477606</t>
  </si>
  <si>
    <t>-1832794344</t>
  </si>
  <si>
    <t>1834444517</t>
  </si>
  <si>
    <t>1268801667</t>
  </si>
  <si>
    <t>1973970479</t>
  </si>
  <si>
    <t>2022_4.6 - IO 04  Stoka D</t>
  </si>
  <si>
    <t>1215908938</t>
  </si>
  <si>
    <t>235,3*1+100*0,2</t>
  </si>
  <si>
    <t>948035658</t>
  </si>
  <si>
    <t>3*1,7</t>
  </si>
  <si>
    <t>-365144537</t>
  </si>
  <si>
    <t>3*1,8</t>
  </si>
  <si>
    <t>-230463276</t>
  </si>
  <si>
    <t>590220929</t>
  </si>
  <si>
    <t>38842030</t>
  </si>
  <si>
    <t>-897420670</t>
  </si>
  <si>
    <t>-124143041</t>
  </si>
  <si>
    <t>229180961</t>
  </si>
  <si>
    <t>1859703230</t>
  </si>
  <si>
    <t>-1621507028</t>
  </si>
  <si>
    <t>-456998459</t>
  </si>
  <si>
    <t>((235,3)*1,0*2,25"celkový výkop - při průměrné hloubce 2,25 m")*0,4+100*0,2*2,25*0,4</t>
  </si>
  <si>
    <t>-(3*1,2*0,35+235,3*1*0,2+97*0,2*0,2)*0,4"komunikace"</t>
  </si>
  <si>
    <t>-307569418</t>
  </si>
  <si>
    <t>139468042</t>
  </si>
  <si>
    <t>((235,3)*1,0*2,25"celkový výkop - při průměrné hloubce 2,25 m")*0,5+100*0,2*2,25*0,5-30</t>
  </si>
  <si>
    <t>-(3*1,2*0,35+235,3*1*0,2+97*0,2*0,2)*0,5"komunikace"</t>
  </si>
  <si>
    <t>-123719352</t>
  </si>
  <si>
    <t>((235,3)*1,0*2,25"celkový výkop - při průměrné hloubce 2,25 m")*0,05+100*0,2*2,25*0,05+50*0,5*0,12</t>
  </si>
  <si>
    <t>-(3*1,2*0,35+235,3*1*0,2+97*0,2*0,2)*0,05"komunikace"</t>
  </si>
  <si>
    <t>349947312</t>
  </si>
  <si>
    <t>((235,3)*1,0*2,35"celkový výkop - při průměrné hloubce 2,35 m")*0,05+100*0,2*2,35*0,05</t>
  </si>
  <si>
    <t>-952264644</t>
  </si>
  <si>
    <t>-518966819</t>
  </si>
  <si>
    <t>-784950079</t>
  </si>
  <si>
    <t>(235,3)*2,25*2</t>
  </si>
  <si>
    <t>-1912613088</t>
  </si>
  <si>
    <t>-1922668080</t>
  </si>
  <si>
    <t>((235,3)*1,0*2,25"celkový výkop - při průměrné hloubce 2,25 m")*0,9*2+100*0,2*2,25*0,9*2</t>
  </si>
  <si>
    <t>-(3*1,2*0,35+235,3*1*0,2+97*0,2*0,2)*0,9*2"komunikace"</t>
  </si>
  <si>
    <t>1441317679</t>
  </si>
  <si>
    <t>((235,3)*1,0*2,25"celkový výkop - při průměrné hloubce 2,25 m")*0,1*2+100*0,2*2,25*0,1*2+50*0,5*0,12*2</t>
  </si>
  <si>
    <t>-(3*1,2*0,35+235,3*1*0,2+97*0,2*0,2)*0,1*2"komunikace"</t>
  </si>
  <si>
    <t>-546491709</t>
  </si>
  <si>
    <t>1205739192</t>
  </si>
  <si>
    <t>-1147954758</t>
  </si>
  <si>
    <t>251,675-55,223</t>
  </si>
  <si>
    <t>-587618408</t>
  </si>
  <si>
    <t>((235,3)*1,0*2,25"celkový výkop - při průměrné hloubce 2,25 m")*0,1+100*0,2*2,25*0,1+50*0,5*0,12</t>
  </si>
  <si>
    <t>-(3*1,2*0,35+235,3*1*0,2+97*0,2*0,2)*0,1"komunikace"</t>
  </si>
  <si>
    <t>553842695</t>
  </si>
  <si>
    <t>((235,3)*1,0*2,25"celkový výkop - při průměrné hloubce 2,25 m")*0,9+100*0,2*2,25*0,9</t>
  </si>
  <si>
    <t>-(3*1,2*0,35+235,3*1*0,2+97*0,2*0,2)*0,9"komunikace"</t>
  </si>
  <si>
    <t>1388214831</t>
  </si>
  <si>
    <t>1435618715</t>
  </si>
  <si>
    <t>251,675*2</t>
  </si>
  <si>
    <t>-1646093680</t>
  </si>
  <si>
    <t>235,3*1*0,75 "obsyp+lože"+100*0,2*0,75+235,3*1*0,2+3*1,2*0,35+97*0,2*0,2+50*0,5*0,12+5*1"šachty"</t>
  </si>
  <si>
    <t>1520038954</t>
  </si>
  <si>
    <t>235,3*1,0*2,25"celkový výkop - při průměrné hloubce 2,25 m"+100*0,2*2,25</t>
  </si>
  <si>
    <t>-(3*1,2*0,35+235,3*1,0*0,2+97*0,2*0,2)"komunikace asfalt"</t>
  </si>
  <si>
    <t>(-(235,3)*1,0*0,75-100*0,2*0,75)"obsyp"</t>
  </si>
  <si>
    <t>-(5)*1*0,5 "šachty"</t>
  </si>
  <si>
    <t>-873122995</t>
  </si>
  <si>
    <t>-(5)*1*0,5 "šachty"-((235,3)*0,23*0,23)*3,14"potrubí"</t>
  </si>
  <si>
    <t>235,3*1,0*0,6+100*0,2*0,6</t>
  </si>
  <si>
    <t>602974458</t>
  </si>
  <si>
    <t>-(5)*1*0,5*2 "šachty"-((235,3)*0,23*0,23)*3,14*2"potrubí"</t>
  </si>
  <si>
    <t>(235,3*1*0,6+100*0,2*0,6)*2</t>
  </si>
  <si>
    <t>1793255372</t>
  </si>
  <si>
    <t>235,3*1*0,15+100*0,2*0,15</t>
  </si>
  <si>
    <t>2085228496</t>
  </si>
  <si>
    <t>235,3</t>
  </si>
  <si>
    <t>1752080317</t>
  </si>
  <si>
    <t>323698167</t>
  </si>
  <si>
    <t>(235,3)*1*2+100*0,2*2</t>
  </si>
  <si>
    <t>751826648</t>
  </si>
  <si>
    <t>-377999244</t>
  </si>
  <si>
    <t>-579873471</t>
  </si>
  <si>
    <t>(235,3)*1</t>
  </si>
  <si>
    <t>214465249</t>
  </si>
  <si>
    <t>3*1,2</t>
  </si>
  <si>
    <t>-282221766</t>
  </si>
  <si>
    <t>3*1,7+3*1,8</t>
  </si>
  <si>
    <t>328503340</t>
  </si>
  <si>
    <t>1077324744</t>
  </si>
  <si>
    <t>-868034736</t>
  </si>
  <si>
    <t>3*2</t>
  </si>
  <si>
    <t>-757926736</t>
  </si>
  <si>
    <t>452720112</t>
  </si>
  <si>
    <t>1212868705</t>
  </si>
  <si>
    <t>-678231593</t>
  </si>
  <si>
    <t>1550418828</t>
  </si>
  <si>
    <t>-111906129</t>
  </si>
  <si>
    <t>-194016774</t>
  </si>
  <si>
    <t>1361469838</t>
  </si>
  <si>
    <t>-656975881</t>
  </si>
  <si>
    <t>235,3-5*1,2-6</t>
  </si>
  <si>
    <t>223,3*1,015 "Přepočtené koeficientem množství</t>
  </si>
  <si>
    <t>-592584049</t>
  </si>
  <si>
    <t>203772274</t>
  </si>
  <si>
    <t>2051027192</t>
  </si>
  <si>
    <t>1900074779</t>
  </si>
  <si>
    <t>5*2</t>
  </si>
  <si>
    <t>-2110706190</t>
  </si>
  <si>
    <t>-775286678</t>
  </si>
  <si>
    <t>1208748364</t>
  </si>
  <si>
    <t>-408010176</t>
  </si>
  <si>
    <t>-402117804</t>
  </si>
  <si>
    <t>827290542</t>
  </si>
  <si>
    <t>5+4</t>
  </si>
  <si>
    <t>-692693965</t>
  </si>
  <si>
    <t>1145792355</t>
  </si>
  <si>
    <t>504393997</t>
  </si>
  <si>
    <t>1156121508</t>
  </si>
  <si>
    <t>-764608415</t>
  </si>
  <si>
    <t>-176800036</t>
  </si>
  <si>
    <t>195717340</t>
  </si>
  <si>
    <t>-1424989268</t>
  </si>
  <si>
    <t>890516209</t>
  </si>
  <si>
    <t>-1669426203</t>
  </si>
  <si>
    <t>1744925626</t>
  </si>
  <si>
    <t>410009810</t>
  </si>
  <si>
    <t>235,3*2</t>
  </si>
  <si>
    <t>86454901</t>
  </si>
  <si>
    <t>-648215989</t>
  </si>
  <si>
    <t>1495188420</t>
  </si>
  <si>
    <t>235,3*2*2</t>
  </si>
  <si>
    <t>-1900490803</t>
  </si>
  <si>
    <t>-79814173</t>
  </si>
  <si>
    <t>(3*1,7*0,15)*2</t>
  </si>
  <si>
    <t>(235,3*1*0,2+100*0,2*0,2)*2</t>
  </si>
  <si>
    <t>-1911449230</t>
  </si>
  <si>
    <t>103,65*7</t>
  </si>
  <si>
    <t>1922468276</t>
  </si>
  <si>
    <t>-90384988</t>
  </si>
  <si>
    <t>(235,3*1*0,4+100*0,2*0,4)*2</t>
  </si>
  <si>
    <t>-124096574</t>
  </si>
  <si>
    <t>5*3</t>
  </si>
  <si>
    <t>-1759328385</t>
  </si>
  <si>
    <t>-2021269012</t>
  </si>
  <si>
    <t>1921550648</t>
  </si>
  <si>
    <t>-1526514025</t>
  </si>
  <si>
    <t>-1778854877</t>
  </si>
  <si>
    <t>2022_4.7 - IO 05.1  Stoka E</t>
  </si>
  <si>
    <t>-1326292129</t>
  </si>
  <si>
    <t>(305,9)*1,2</t>
  </si>
  <si>
    <t>-271491463</t>
  </si>
  <si>
    <t>3,2*1,7</t>
  </si>
  <si>
    <t>873981551</t>
  </si>
  <si>
    <t>3,2*(1,7+1,8)</t>
  </si>
  <si>
    <t>125870661</t>
  </si>
  <si>
    <t>467595473</t>
  </si>
  <si>
    <t>15*8</t>
  </si>
  <si>
    <t>-1189415694</t>
  </si>
  <si>
    <t>826361091</t>
  </si>
  <si>
    <t>-1727340913</t>
  </si>
  <si>
    <t>383508259</t>
  </si>
  <si>
    <t>(200*1,2*1)</t>
  </si>
  <si>
    <t>489643893</t>
  </si>
  <si>
    <t>((305,9)*1,2*2,3"celkový výkop - při průměrné hloubce 2,3 m")*0,4</t>
  </si>
  <si>
    <t>-(3,2*1,2*0,3+302,7*0,2*1,2)*0,4"komunikace"</t>
  </si>
  <si>
    <t>-216248851</t>
  </si>
  <si>
    <t>-1064395542</t>
  </si>
  <si>
    <t>((305,9)*1,2*2,3"celkový výkop - při průměrné hloubce 2,3 m")*0,5-40</t>
  </si>
  <si>
    <t>-(3,2*1,2*0,3+302,7*0,2*1,2)*0,5"komunikace"</t>
  </si>
  <si>
    <t>550497104</t>
  </si>
  <si>
    <t>((305,9)*1,2*2,3"celkový výkop - při průměrné hloubce 2,3 m")*0,05+100*0,5*0,12</t>
  </si>
  <si>
    <t>-(3,2*1,2*0,3+302,7*0,2*1,2)*0,05"komunikace"</t>
  </si>
  <si>
    <t>-1795995022</t>
  </si>
  <si>
    <t>((305,9)*1,2*2,3"celkový výkop - při průměrné hloubce 2,3m")*0,05</t>
  </si>
  <si>
    <t>584430503</t>
  </si>
  <si>
    <t>6,5</t>
  </si>
  <si>
    <t>-895118368</t>
  </si>
  <si>
    <t>1712204136</t>
  </si>
  <si>
    <t>-(7)*1*0,5 *2"šachty"-((305,9)*0,23*0,23)*3,14*2"potrubí"</t>
  </si>
  <si>
    <t>(305,9)*1,2*0,6*2+100*0,5*0,12*2</t>
  </si>
  <si>
    <t>-501055915</t>
  </si>
  <si>
    <t>-1322327597</t>
  </si>
  <si>
    <t>(305,9)*2,3*2</t>
  </si>
  <si>
    <t>1144515436</t>
  </si>
  <si>
    <t>-1883757303</t>
  </si>
  <si>
    <t>((305,9)*1,2*2,3"celkový výkop - při průměrné hloubce 2,3 m")*0,9*2</t>
  </si>
  <si>
    <t>-(3,2*1,2*0,3+302,7*0,2*1,2)*0,9*2"komunikace"</t>
  </si>
  <si>
    <t>1243067435</t>
  </si>
  <si>
    <t>((305,9)*1,2*2,3"celkový výkop - při průměrné hloubce 2,3 m")*0,1*2+100*0,5*0,12*2</t>
  </si>
  <si>
    <t>-(3,2*1,2*0,3+302,7*0,2*1,2)*0,1*2"komunikace"</t>
  </si>
  <si>
    <t>-1912390972</t>
  </si>
  <si>
    <t>973897407</t>
  </si>
  <si>
    <t>-(3,2*1,2*0,3+302,9*0,2*1,2)*0,1*2"komunikace"</t>
  </si>
  <si>
    <t>-1313736541</t>
  </si>
  <si>
    <t>368,726-83,048</t>
  </si>
  <si>
    <t>-1878887667</t>
  </si>
  <si>
    <t>((305,9)*1,2*2,3"celkový výkop - při průměrné hloubce 2,3 m")*0,1+100*0,5*0,12</t>
  </si>
  <si>
    <t>-(3,2*1,2*0,3+302,7*0,2*1,2)*0,1"komunikace"</t>
  </si>
  <si>
    <t>-990814993</t>
  </si>
  <si>
    <t>-1543525557</t>
  </si>
  <si>
    <t>192033233</t>
  </si>
  <si>
    <t>(305,9)*1,2*0,75+7*2 +100*0,5*0,12+305,9*1,2*0,2</t>
  </si>
  <si>
    <t>-673929522</t>
  </si>
  <si>
    <t>368,726*2</t>
  </si>
  <si>
    <t>917537223</t>
  </si>
  <si>
    <t>(305,9)*1,2*2,3"celkový výkop - při průměrné hloubce 2,3 m"</t>
  </si>
  <si>
    <t>-(3,2*1,2*0,7+302,8*1,2*0,4)"komunikace asfalt"</t>
  </si>
  <si>
    <t>(-(305,9)*1,2*0,75)"obsyp"</t>
  </si>
  <si>
    <t>-(7)*1*0,5 "šachty"</t>
  </si>
  <si>
    <t>616917191</t>
  </si>
  <si>
    <t>-(7)*1*0,5 "šachty"-((305,9)*0,23*0,23)*3,14"potrubí"</t>
  </si>
  <si>
    <t>(305,9)*1,2*0,6</t>
  </si>
  <si>
    <t>-2039216245</t>
  </si>
  <si>
    <t>1336136218</t>
  </si>
  <si>
    <t>305,9*0,15*1,2</t>
  </si>
  <si>
    <t>254965264</t>
  </si>
  <si>
    <t>305,9</t>
  </si>
  <si>
    <t>-739454232</t>
  </si>
  <si>
    <t>-1640063216</t>
  </si>
  <si>
    <t>305,9*1,2*2</t>
  </si>
  <si>
    <t>-1884890756</t>
  </si>
  <si>
    <t>-1478349648</t>
  </si>
  <si>
    <t>-201402276</t>
  </si>
  <si>
    <t>305,9*1,2</t>
  </si>
  <si>
    <t>-1991290981</t>
  </si>
  <si>
    <t>3,2*1,2</t>
  </si>
  <si>
    <t>1115458370</t>
  </si>
  <si>
    <t>3,2*1,7+3,2*1,8</t>
  </si>
  <si>
    <t>1460865792</t>
  </si>
  <si>
    <t>286293046</t>
  </si>
  <si>
    <t>975986750</t>
  </si>
  <si>
    <t>3,2*2</t>
  </si>
  <si>
    <t>257686322</t>
  </si>
  <si>
    <t>-2014051276</t>
  </si>
  <si>
    <t>1942835697</t>
  </si>
  <si>
    <t>199724132</t>
  </si>
  <si>
    <t>(305,9-4*1,2-8)</t>
  </si>
  <si>
    <t>293,1*1,015 "Přepočtené koeficientem množství</t>
  </si>
  <si>
    <t>-560092205</t>
  </si>
  <si>
    <t>-106052002</t>
  </si>
  <si>
    <t>-1396739189</t>
  </si>
  <si>
    <t>28611534</t>
  </si>
  <si>
    <t>přechod kanalizační KG kamenina-plast DN 315</t>
  </si>
  <si>
    <t>-932773020</t>
  </si>
  <si>
    <t>1036303735</t>
  </si>
  <si>
    <t>-31997341</t>
  </si>
  <si>
    <t>10"+1 odbočka zaústěna do šachty"</t>
  </si>
  <si>
    <t>-155309381</t>
  </si>
  <si>
    <t>823183781</t>
  </si>
  <si>
    <t>1469538580</t>
  </si>
  <si>
    <t>-1131467406</t>
  </si>
  <si>
    <t>292117453</t>
  </si>
  <si>
    <t>1929900962</t>
  </si>
  <si>
    <t>4+3+1</t>
  </si>
  <si>
    <t>-1466830029</t>
  </si>
  <si>
    <t>1936513088</t>
  </si>
  <si>
    <t>868458387</t>
  </si>
  <si>
    <t>1882859465</t>
  </si>
  <si>
    <t>-1907749165</t>
  </si>
  <si>
    <t>1107088576</t>
  </si>
  <si>
    <t>-1291219560</t>
  </si>
  <si>
    <t>-332538733</t>
  </si>
  <si>
    <t>109845444</t>
  </si>
  <si>
    <t>1781815314</t>
  </si>
  <si>
    <t>-1759842203</t>
  </si>
  <si>
    <t>894812325</t>
  </si>
  <si>
    <t>Revizní a čistící šachta z PP typ DN 600/315 šachtové dno průtočné</t>
  </si>
  <si>
    <t>895861709</t>
  </si>
  <si>
    <t>Revizní a čistící šachta z polypropylenu PP pro hladké trouby DN 600 šachtové dno (DN šachty / DN trubního vedení) DN 600/315 průtočné</t>
  </si>
  <si>
    <t>894812332</t>
  </si>
  <si>
    <t>Revizní a čistící šachta z PP DN 600 šachtová roura korugovaná světlé hloubky 2000 mm</t>
  </si>
  <si>
    <t>1427196377</t>
  </si>
  <si>
    <t>Revizní a čistící šachta z polypropylenu PP pro hladké trouby DN 600 roura šachtová korugovaná, světlé hloubky 2 000 mm</t>
  </si>
  <si>
    <t>894812339</t>
  </si>
  <si>
    <t>Příplatek k rourám revizní a čistící šachty z PP DN 600 za uříznutí šachtové roury</t>
  </si>
  <si>
    <t>-782917020</t>
  </si>
  <si>
    <t>Revizní a čistící šachta z polypropylenu PP pro hladké trouby [např. systém KG] DN 600 Příplatek k cenám 2331 - 2334 za uříznutí šachtové roury</t>
  </si>
  <si>
    <t>MF720020W</t>
  </si>
  <si>
    <t>Dílec plastové šachty z PP DN600 NG - TĚSNĚNÍ K ŠACHTOVÉ ROUŘE</t>
  </si>
  <si>
    <t>-253253450</t>
  </si>
  <si>
    <t>894812353</t>
  </si>
  <si>
    <t>Revizní a čistící šachta z PP DN 600 poklop litinový  s betonovým prstencem a adaptérem</t>
  </si>
  <si>
    <t>-1444812212</t>
  </si>
  <si>
    <t>-1066723317</t>
  </si>
  <si>
    <t>-374132889</t>
  </si>
  <si>
    <t>4+3</t>
  </si>
  <si>
    <t>-1143638622</t>
  </si>
  <si>
    <t>-1362716197</t>
  </si>
  <si>
    <t>1590736319</t>
  </si>
  <si>
    <t>(305,9)*2</t>
  </si>
  <si>
    <t>-474010195</t>
  </si>
  <si>
    <t>2107705872</t>
  </si>
  <si>
    <t>2022432658</t>
  </si>
  <si>
    <t>305,9*2*2</t>
  </si>
  <si>
    <t>-1730957260</t>
  </si>
  <si>
    <t>1490302704</t>
  </si>
  <si>
    <t>(3,2*1,7*0,15)*2</t>
  </si>
  <si>
    <t>((305,9)*1,2*0,2)*2</t>
  </si>
  <si>
    <t>984510136</t>
  </si>
  <si>
    <t>148,464*7</t>
  </si>
  <si>
    <t>644481816</t>
  </si>
  <si>
    <t>-1395799187</t>
  </si>
  <si>
    <t>(3,2*1,7*0,15)*2+3,2*1,7*0,15*2</t>
  </si>
  <si>
    <t>((305,9)*1,2*0,4)*2</t>
  </si>
  <si>
    <t>-1359948695</t>
  </si>
  <si>
    <t>4*3</t>
  </si>
  <si>
    <t>998276101</t>
  </si>
  <si>
    <t>Přesun hmot pro trubní vedení z trub z plastických hmot otevřený výkop</t>
  </si>
  <si>
    <t>-1855621306</t>
  </si>
  <si>
    <t>Přesun hmot pro trubní vedení hloubené z trub z plastických hmot nebo sklolaminátových pro vodovody nebo kanalizace v otevřeném výkopu dopravní vzdálenost do 15 m</t>
  </si>
  <si>
    <t>1047856403</t>
  </si>
  <si>
    <t>-684406274</t>
  </si>
  <si>
    <t>((305,9)*1,2*0,3)*2</t>
  </si>
  <si>
    <t>534477032</t>
  </si>
  <si>
    <t>473,447*0,5 "Přepočtené koeficientem množství</t>
  </si>
  <si>
    <t>-1978906155</t>
  </si>
  <si>
    <t>-57111195</t>
  </si>
  <si>
    <t>2022_4.8 - IO 05.2  Stoka E1</t>
  </si>
  <si>
    <t>-534398621</t>
  </si>
  <si>
    <t>5*1,2</t>
  </si>
  <si>
    <t>-428727376</t>
  </si>
  <si>
    <t>-2023331942</t>
  </si>
  <si>
    <t>-1105030794</t>
  </si>
  <si>
    <t>1700257146</t>
  </si>
  <si>
    <t>1537320910</t>
  </si>
  <si>
    <t>-2076168283</t>
  </si>
  <si>
    <t>(150*1,2*1)</t>
  </si>
  <si>
    <t>157757163</t>
  </si>
  <si>
    <t>2*102,6</t>
  </si>
  <si>
    <t>-523831678</t>
  </si>
  <si>
    <t>((107,5)*1,0*2,25"celkový výkop - při průměrné hloubce 2,25 m")*0,4+40*0,2*2,25*0,4</t>
  </si>
  <si>
    <t>-(107,5*1*0,2+40*0,2*0,2)*0,4"komunikace asfalt"</t>
  </si>
  <si>
    <t>215456398</t>
  </si>
  <si>
    <t>1084856883</t>
  </si>
  <si>
    <t>((107,5)*1,0*2,25"celkový výkop - při průměrné hloubce 2,25 m")*0,5+40*0,2*2,25*0,5-20</t>
  </si>
  <si>
    <t>-(107,5*1*0,2+40*0,2*0,2)*0,5"komunikace asfalt"</t>
  </si>
  <si>
    <t>-722181830</t>
  </si>
  <si>
    <t>((107,5)*1,0*2,25"celkový výkop - při průměrné hloubce 2,25 m")*0,05+40*0,2*2,25*0,05+50*0,5*0,12</t>
  </si>
  <si>
    <t>-(107,5*1*0,2+40*0,2*0,2)*0,05"komunikace asfalt"</t>
  </si>
  <si>
    <t>292210470</t>
  </si>
  <si>
    <t>((107,5)*1,0*2,25"celkový výkop - při průměrné hloubce 2,25 m")*0,05+40*0,2*2,25*0,05</t>
  </si>
  <si>
    <t>-647277146</t>
  </si>
  <si>
    <t>-((107,5)*0,23*0,23*3,14+3*1)*2</t>
  </si>
  <si>
    <t>(40)*1,2*0,6*2+2*67,6*1*0,6</t>
  </si>
  <si>
    <t>-1319799207</t>
  </si>
  <si>
    <t>(107,5)*2,25*2</t>
  </si>
  <si>
    <t>2039432546</t>
  </si>
  <si>
    <t>999001981</t>
  </si>
  <si>
    <t>((107,5)*1,0*2,25"celkový výkop - při průměrné hloubce 2,25 m")*0,9*2+40*0,2*2,25*0,9*2</t>
  </si>
  <si>
    <t>-(107,5*1*0,2+40*0,2*0,2)*0,9*2"komunikace asfalt"</t>
  </si>
  <si>
    <t>-1411147366</t>
  </si>
  <si>
    <t>((107,5)*1,0*2,25"celkový výkop - při průměrné hloubce 2,25 m")*0,1*2+40*0,2*2,25*0,1*2+50*0,5*0,12*2</t>
  </si>
  <si>
    <t>-(107,5*1*0,2+40*0,2*0,2)*0,1*2"komunikace asfalt"</t>
  </si>
  <si>
    <t>-1282383467</t>
  </si>
  <si>
    <t>-1724511565</t>
  </si>
  <si>
    <t>-231874974</t>
  </si>
  <si>
    <t>96,825-26,678</t>
  </si>
  <si>
    <t>-324003655</t>
  </si>
  <si>
    <t>((107,5)*1,0*2,25"celkový výkop - při průměrné hloubce 2,25 m")*0,1+40*0,2*2,25*0,1+50*0,5*0,12</t>
  </si>
  <si>
    <t>-(107,5*1*0,2+40*0,2*0,2)*0,1"komunikace asfalt"</t>
  </si>
  <si>
    <t>-918581178</t>
  </si>
  <si>
    <t>(107,5)*1,0*0,75+3*2 +50*0,5*0,12+40*0,2*0,75+5*1,2*0,2</t>
  </si>
  <si>
    <t>-620844368</t>
  </si>
  <si>
    <t>96,825*2</t>
  </si>
  <si>
    <t>-998309999</t>
  </si>
  <si>
    <t>(107,5)*1,0*2,25"celkový výkop - při průměrné hloubce 2,25 m"+40*0,2*2,25</t>
  </si>
  <si>
    <t>-(107,5*0,2*1+40*0,2*0,2)"komunikace zelen"</t>
  </si>
  <si>
    <t>(-(107,5)*1,0*0,75-40*0,2*0,75)"obsyp"</t>
  </si>
  <si>
    <t>-(3)*1*0,5 "šachty"</t>
  </si>
  <si>
    <t>-1678374780</t>
  </si>
  <si>
    <t>-(3)*1*0,5 "šachty"-((107,5)*0,23*0,23)*3,14"potrubí"</t>
  </si>
  <si>
    <t>(107,5)*1,0*0,6+40*2*0,8*0,6</t>
  </si>
  <si>
    <t>1417483967</t>
  </si>
  <si>
    <t>475203827</t>
  </si>
  <si>
    <t>205,2*0,025 "Přepočtené koeficientem množství</t>
  </si>
  <si>
    <t>728926476</t>
  </si>
  <si>
    <t>107,5*1*0,15+40*0,2*0,15</t>
  </si>
  <si>
    <t>316146564</t>
  </si>
  <si>
    <t>107,5</t>
  </si>
  <si>
    <t>-970837338</t>
  </si>
  <si>
    <t>-643927158</t>
  </si>
  <si>
    <t>2*1,2*5</t>
  </si>
  <si>
    <t>-1460124039</t>
  </si>
  <si>
    <t>-934279375</t>
  </si>
  <si>
    <t>1,2*5</t>
  </si>
  <si>
    <t>-414997279</t>
  </si>
  <si>
    <t>-1175314247</t>
  </si>
  <si>
    <t>-1664988274</t>
  </si>
  <si>
    <t>107,5-3*1,2</t>
  </si>
  <si>
    <t>103,9*1,015 "Přepočtené koeficientem množství</t>
  </si>
  <si>
    <t>-1938936590</t>
  </si>
  <si>
    <t>-629028299</t>
  </si>
  <si>
    <t>219011234</t>
  </si>
  <si>
    <t>-1200947929</t>
  </si>
  <si>
    <t>1"+1 zaústěna do šachty"</t>
  </si>
  <si>
    <t>1773329018</t>
  </si>
  <si>
    <t>0,985*1,015 "Přepočtené koeficientem množství</t>
  </si>
  <si>
    <t>1850909043</t>
  </si>
  <si>
    <t>-990890851</t>
  </si>
  <si>
    <t>619680269</t>
  </si>
  <si>
    <t>404256628</t>
  </si>
  <si>
    <t>-1001225222</t>
  </si>
  <si>
    <t>1283528956</t>
  </si>
  <si>
    <t>1010188779</t>
  </si>
  <si>
    <t>942245839</t>
  </si>
  <si>
    <t>-982159318</t>
  </si>
  <si>
    <t>1332395822</t>
  </si>
  <si>
    <t>2105428144</t>
  </si>
  <si>
    <t>-1912622856</t>
  </si>
  <si>
    <t>1836862490</t>
  </si>
  <si>
    <t>1985419978</t>
  </si>
  <si>
    <t>124011021</t>
  </si>
  <si>
    <t>675976455</t>
  </si>
  <si>
    <t>-1637617402</t>
  </si>
  <si>
    <t>(107,5)*2</t>
  </si>
  <si>
    <t>115771392</t>
  </si>
  <si>
    <t>-588900478</t>
  </si>
  <si>
    <t>107,5*2*2</t>
  </si>
  <si>
    <t>-913163502</t>
  </si>
  <si>
    <t>((5)*1,2*0,5)*2</t>
  </si>
  <si>
    <t>-1078103603</t>
  </si>
  <si>
    <t>6*7</t>
  </si>
  <si>
    <t>-1793467155</t>
  </si>
  <si>
    <t>1827244685</t>
  </si>
  <si>
    <t>3*3</t>
  </si>
  <si>
    <t>-1841786537</t>
  </si>
  <si>
    <t>10,5</t>
  </si>
  <si>
    <t>-1150260236</t>
  </si>
  <si>
    <t>-1534118638</t>
  </si>
  <si>
    <t>2022_4.9 - IO 06.1  Stoka F</t>
  </si>
  <si>
    <t>1147809855</t>
  </si>
  <si>
    <t>35*1,2+30*1</t>
  </si>
  <si>
    <t>548500257</t>
  </si>
  <si>
    <t>-1278748478</t>
  </si>
  <si>
    <t>465733803</t>
  </si>
  <si>
    <t>-1225379184</t>
  </si>
  <si>
    <t>505922788</t>
  </si>
  <si>
    <t>-2025884225</t>
  </si>
  <si>
    <t>40*1*1</t>
  </si>
  <si>
    <t>415562421</t>
  </si>
  <si>
    <t>((35)*1,2*2,15+30*1*2,15"celkový výkop - při průměrné hloubce 2,15 m")*0,4</t>
  </si>
  <si>
    <t>-(35*1,2*0,32+30*0,2*1,0)*0,4"komunikace"</t>
  </si>
  <si>
    <t>193840011</t>
  </si>
  <si>
    <t>1306675560</t>
  </si>
  <si>
    <t>((35)*1,2*2,15+30*1*2,15"celkový výkop - při průměrné hloubce 2,15 m")*0,5-15</t>
  </si>
  <si>
    <t>-(35*1,2*0,32+30*0,2*1,0)*0,5"komunikace"</t>
  </si>
  <si>
    <t>2075589701</t>
  </si>
  <si>
    <t>((35)*1,2*2,15+30*1*2,15"celkový výkop - při průměrné hloubce 2,15 m")*0,05+30*0,5*0,12</t>
  </si>
  <si>
    <t>-(35*1,2*0,32+30*0,2*1,0)*0,05"komunikace"</t>
  </si>
  <si>
    <t>1018963164</t>
  </si>
  <si>
    <t>((35)*1,2*2,15+30*1*2,15"celkový výkop - při průměrné hloubce 2,15 m")*0,05</t>
  </si>
  <si>
    <t>1043492257</t>
  </si>
  <si>
    <t>(65)*2,15*2</t>
  </si>
  <si>
    <t>182900428</t>
  </si>
  <si>
    <t>481624668</t>
  </si>
  <si>
    <t>((35)*1,2*2,15+30*1*2,15"celkový výkop - při průměrné hloubce 2,15 m")*0,9*2</t>
  </si>
  <si>
    <t>-(35*1,2*0,32+30*0,2*1,0)*0,9*2"komunikace"</t>
  </si>
  <si>
    <t>-1758343719</t>
  </si>
  <si>
    <t>((35)*1,2*2,15+30*1*2,15"celkový výkop - při průměrné hloubce 2,15 m")*0,1*2+30*0,5*0,12*2</t>
  </si>
  <si>
    <t>-(35*1,2*0,32+30*0,2*1,0)*0,1*2"komunikace"</t>
  </si>
  <si>
    <t>544884206</t>
  </si>
  <si>
    <t>-1176452389</t>
  </si>
  <si>
    <t>471027141</t>
  </si>
  <si>
    <t>64,2-15,336</t>
  </si>
  <si>
    <t>794391540</t>
  </si>
  <si>
    <t>((35)*1,2*2,15+30*1*2,15"celkový výkop - při průměrné hloubce 2,15 m")*0,1+30*0,5*0,12</t>
  </si>
  <si>
    <t>-(35*1,2*0,32+30*0,2*1,0)*0,1"komunikace"</t>
  </si>
  <si>
    <t>-2092361555</t>
  </si>
  <si>
    <t>-1739186291</t>
  </si>
  <si>
    <t>-1878255702</t>
  </si>
  <si>
    <t>64,2*2</t>
  </si>
  <si>
    <t>-1859234880</t>
  </si>
  <si>
    <t>(35)*1,2*(0,75+0,2)+30*1*0,75+30*0,5*0,12</t>
  </si>
  <si>
    <t>-749865766</t>
  </si>
  <si>
    <t>35*1,2*2,15+30*1*2,15"celkový výkop - při průměrné hloubce 2,15 m"</t>
  </si>
  <si>
    <t>-(35*1,2*0,4+30*1,0*0,4)"komunikace "</t>
  </si>
  <si>
    <t>(-(35)*1,2*0,75-30*1*0,6)"obsyp"</t>
  </si>
  <si>
    <t>1896663772</t>
  </si>
  <si>
    <t>-(3)*1*0,5 "šachty"-((65)*0,23*0,23)*3,14"potrubí"</t>
  </si>
  <si>
    <t>(35)*1,2*0,6+30*1*0,6</t>
  </si>
  <si>
    <t>-999882814</t>
  </si>
  <si>
    <t>-(3)*1*0,5 *2"šachty"-((65)*0,23*0,23)*3,14*2"potrubí"</t>
  </si>
  <si>
    <t>(33)*1,2*0,6*2+30*0,5*0,12*2+30*1*0,6*2</t>
  </si>
  <si>
    <t>1846346852</t>
  </si>
  <si>
    <t>35*0,15*1,2+30*1*0,15</t>
  </si>
  <si>
    <t>-1002855992</t>
  </si>
  <si>
    <t>-1395827727</t>
  </si>
  <si>
    <t>-1168043377</t>
  </si>
  <si>
    <t>35*1,2*2+30*1*2</t>
  </si>
  <si>
    <t>2112731824</t>
  </si>
  <si>
    <t>30*0,5</t>
  </si>
  <si>
    <t>2047465568</t>
  </si>
  <si>
    <t>1,2*65</t>
  </si>
  <si>
    <t>307738686</t>
  </si>
  <si>
    <t>-1257296104</t>
  </si>
  <si>
    <t>4+2</t>
  </si>
  <si>
    <t>-1397446549</t>
  </si>
  <si>
    <t>333372631</t>
  </si>
  <si>
    <t>-1702210806</t>
  </si>
  <si>
    <t>698095349</t>
  </si>
  <si>
    <t>2054172975</t>
  </si>
  <si>
    <t>65-2*1,2</t>
  </si>
  <si>
    <t>62,6*1,015 "Přepočtené koeficientem množství</t>
  </si>
  <si>
    <t>-1767224500</t>
  </si>
  <si>
    <t>-311131557</t>
  </si>
  <si>
    <t>1741975857</t>
  </si>
  <si>
    <t>551176665</t>
  </si>
  <si>
    <t>1746402194</t>
  </si>
  <si>
    <t>4"+1 odbočka zaústěna do šachty"</t>
  </si>
  <si>
    <t>-79205095</t>
  </si>
  <si>
    <t>681820255</t>
  </si>
  <si>
    <t>756857353</t>
  </si>
  <si>
    <t>30*1,03 "Přepočtené koeficientem množství</t>
  </si>
  <si>
    <t>1108569707</t>
  </si>
  <si>
    <t>31474096</t>
  </si>
  <si>
    <t>-296650678</t>
  </si>
  <si>
    <t>-1564254615</t>
  </si>
  <si>
    <t>-1173434146</t>
  </si>
  <si>
    <t>1704961844</t>
  </si>
  <si>
    <t>-162157346</t>
  </si>
  <si>
    <t>41486880</t>
  </si>
  <si>
    <t>-295089145</t>
  </si>
  <si>
    <t>41025916</t>
  </si>
  <si>
    <t>-2006740562</t>
  </si>
  <si>
    <t>-140535790</t>
  </si>
  <si>
    <t>-157043221</t>
  </si>
  <si>
    <t>2+1</t>
  </si>
  <si>
    <t>-1837004670</t>
  </si>
  <si>
    <t>-477844169</t>
  </si>
  <si>
    <t>-2069759772</t>
  </si>
  <si>
    <t>65*2</t>
  </si>
  <si>
    <t>1169888717</t>
  </si>
  <si>
    <t>1443197596</t>
  </si>
  <si>
    <t>65*2*2</t>
  </si>
  <si>
    <t>428159234</t>
  </si>
  <si>
    <t>((35)*1,2*0,2+30*1*0,2)*2</t>
  </si>
  <si>
    <t>-197285718</t>
  </si>
  <si>
    <t>93,996*0,5 "Přepočtené koeficientem množství</t>
  </si>
  <si>
    <t>-1650209843</t>
  </si>
  <si>
    <t>143749436</t>
  </si>
  <si>
    <t>35*1,2*0,2*2+30*1*0,2*2</t>
  </si>
  <si>
    <t>2056282970</t>
  </si>
  <si>
    <t>28,8*7</t>
  </si>
  <si>
    <t>-1695668932</t>
  </si>
  <si>
    <t>1639859832</t>
  </si>
  <si>
    <t>35*1,2*0,4*2+30*1*0,4*2</t>
  </si>
  <si>
    <t>809998077</t>
  </si>
  <si>
    <t>2*3</t>
  </si>
  <si>
    <t>-415047327</t>
  </si>
  <si>
    <t>2022_4.10 - IO 06.2  Stoka F1</t>
  </si>
  <si>
    <t>-1778349318</t>
  </si>
  <si>
    <t>(2)*1,2+60*0,8</t>
  </si>
  <si>
    <t>1680405281</t>
  </si>
  <si>
    <t>-39572285</t>
  </si>
  <si>
    <t>1*8</t>
  </si>
  <si>
    <t>1347520059</t>
  </si>
  <si>
    <t>-1588399633</t>
  </si>
  <si>
    <t>-663097764</t>
  </si>
  <si>
    <t>-((2)*0,23*0,23*3,14+1*1+60*0,04*0,04*3,14)*2</t>
  </si>
  <si>
    <t>(2)*1,2*0,6*2+60*0,8*0,4*2</t>
  </si>
  <si>
    <t>-383097340</t>
  </si>
  <si>
    <t>1459927060</t>
  </si>
  <si>
    <t>(15*1,0*0,8)</t>
  </si>
  <si>
    <t>-153468231</t>
  </si>
  <si>
    <t>((2)*1,2*2,15"celkový výkop - při průměrné hloubce 2,15 m")*0,4+60*1,7*0,8*0,4</t>
  </si>
  <si>
    <t>-(2*1,2*0,2+60*0,2*0,8)*0,4"komunikace"</t>
  </si>
  <si>
    <t>-1125911658</t>
  </si>
  <si>
    <t>-271326678</t>
  </si>
  <si>
    <t>((2)*1,2*2,15"celkový výkop - při průměrné hloubce 2,15 m")*0,5+60*1,7*0,8*0,5-10</t>
  </si>
  <si>
    <t>-(2*1,2*0,2+60*0,2*0,8)*0,5"komunikace"</t>
  </si>
  <si>
    <t>1370253403</t>
  </si>
  <si>
    <t>((2)*1,2*2,15"celkový výkop - při průměrné hloubce 2,15 m")*0,05+60*1,7*0,8*0,05</t>
  </si>
  <si>
    <t>-(2*1,2*0,2+60*0,2*0,8)*0,05"komunikace"</t>
  </si>
  <si>
    <t>-1794833340</t>
  </si>
  <si>
    <t>151101101</t>
  </si>
  <si>
    <t>Zřízení příložného pažení a rozepření stěn rýh hl do 2 m</t>
  </si>
  <si>
    <t>-2013452052</t>
  </si>
  <si>
    <t>Zřízení pažení a rozepření stěn rýh pro podzemní vedení příložné pro jakoukoliv mezerovitost, hloubky do 2 m</t>
  </si>
  <si>
    <t>2*2,15+60*1,7*2</t>
  </si>
  <si>
    <t>151101111</t>
  </si>
  <si>
    <t>Odstranění příložného pažení a rozepření stěn rýh hl do 2 m</t>
  </si>
  <si>
    <t>-1142713110</t>
  </si>
  <si>
    <t>Odstranění pažení a rozepření stěn rýh pro podzemní vedení s uložením materiálu na vzdálenost do 3 m od kraje výkopu příložné, hloubky do 2 m</t>
  </si>
  <si>
    <t>2024667954</t>
  </si>
  <si>
    <t>((2)*1,2*2,15"celkový výkop - při průměrné hloubce 2,15 m")*0,9*2+60*1,7*0,8*0,9*2</t>
  </si>
  <si>
    <t>-(2*1,2*0,2+60*0,2*0,8)*0,9*2"komunikace"</t>
  </si>
  <si>
    <t>-1985523853</t>
  </si>
  <si>
    <t>((2)*1,2*2,15"celkový výkop - při průměrné hloubce 2,15 m")*0,1*2+60*1,7*0,8*0,1*2</t>
  </si>
  <si>
    <t>-(2*1,2*0,2+60*0,2*0,8)*0,1*2"komunikace"</t>
  </si>
  <si>
    <t>-1697424783</t>
  </si>
  <si>
    <t>1124997052</t>
  </si>
  <si>
    <t>-1804869016</t>
  </si>
  <si>
    <t>36,88-7,668</t>
  </si>
  <si>
    <t>-235912567</t>
  </si>
  <si>
    <t>((2)*1,2*2,15"celkový výkop - při průměrné hloubce 2,15 m")*0,1+60*1,7*0,8*0,1</t>
  </si>
  <si>
    <t>-(2*1,2*0,2+60*0,2*0,8)*0,1"komunikace"</t>
  </si>
  <si>
    <t>1381504355</t>
  </si>
  <si>
    <t>((2)*1,2*2,15"celkový výkop - při průměrné hloubce2,15 m")*0,9*2+60*1,7*0,8*0,9*2</t>
  </si>
  <si>
    <t>1524312666</t>
  </si>
  <si>
    <t>-888034961</t>
  </si>
  <si>
    <t>36,88*2</t>
  </si>
  <si>
    <t>1804416903</t>
  </si>
  <si>
    <t>(2)*1,2*(0,75+0,2)+1+60*0,8*(0,5+0,2)</t>
  </si>
  <si>
    <t>1090573368</t>
  </si>
  <si>
    <t>((2)*1,2*2,15"celkový výkop - při průměrné hloubce 2,15 m")+60*1,7*0,8</t>
  </si>
  <si>
    <t>-(2*1,2*0,2+60*0,2*0,8)"komunikace"</t>
  </si>
  <si>
    <t>(-(2)*1,2*0,75-60*0,8*0,5)"obsyp"</t>
  </si>
  <si>
    <t>1008818731</t>
  </si>
  <si>
    <t>-(1)*1*0,5 "šachty"-((2)*0,23*0,23+60*0,04*0,04)*3,14"potrubí"</t>
  </si>
  <si>
    <t>(2)*1,2*0,6+60*0,8*0,4</t>
  </si>
  <si>
    <t>-861995661</t>
  </si>
  <si>
    <t>2*1,2*0,15</t>
  </si>
  <si>
    <t>329283243</t>
  </si>
  <si>
    <t>-2014467113</t>
  </si>
  <si>
    <t>-1559874085</t>
  </si>
  <si>
    <t>60*0,8*0,1</t>
  </si>
  <si>
    <t>452313151</t>
  </si>
  <si>
    <t>Podkladní bloky z betonu prostého tř. C 20/25 otevřený výkop</t>
  </si>
  <si>
    <t>-121291849</t>
  </si>
  <si>
    <t>Podkladní a zajišťovací konstrukce z betonu prostého v otevřeném výkopu bloky pro potrubí z betonu tř. C 20/25</t>
  </si>
  <si>
    <t>0,11*1+0,02*1</t>
  </si>
  <si>
    <t>-738820776</t>
  </si>
  <si>
    <t>2*2*1,2+2*60*0,8</t>
  </si>
  <si>
    <t>1608264305</t>
  </si>
  <si>
    <t>441256795</t>
  </si>
  <si>
    <t>1,0*60</t>
  </si>
  <si>
    <t>-1087483492</t>
  </si>
  <si>
    <t>18544487</t>
  </si>
  <si>
    <t>2+60</t>
  </si>
  <si>
    <t>1457193066</t>
  </si>
  <si>
    <t>-679877960</t>
  </si>
  <si>
    <t>923448391</t>
  </si>
  <si>
    <t>1614726973</t>
  </si>
  <si>
    <t>1997671459</t>
  </si>
  <si>
    <t>-1289065010</t>
  </si>
  <si>
    <t>2-1,2</t>
  </si>
  <si>
    <t>0,8*1,025 "Přepočtené koeficientem množství</t>
  </si>
  <si>
    <t>-195070273</t>
  </si>
  <si>
    <t>633103665</t>
  </si>
  <si>
    <t>2126163090</t>
  </si>
  <si>
    <t>1398758762</t>
  </si>
  <si>
    <t>938272134</t>
  </si>
  <si>
    <t>1081477612</t>
  </si>
  <si>
    <t>-1006934423</t>
  </si>
  <si>
    <t>-1132433859</t>
  </si>
  <si>
    <t>-668971112</t>
  </si>
  <si>
    <t>-601372760</t>
  </si>
  <si>
    <t>5524101_r</t>
  </si>
  <si>
    <t>biologiocky pachový filtr pod kanalizační poklop</t>
  </si>
  <si>
    <t>-1397014980</t>
  </si>
  <si>
    <t>-834873330</t>
  </si>
  <si>
    <t>-1248059347</t>
  </si>
  <si>
    <t>857242121</t>
  </si>
  <si>
    <t>Montáž litinových tvarovek jednoosých přírubových otevřený výkop DN 80</t>
  </si>
  <si>
    <t>940066856</t>
  </si>
  <si>
    <t>55254045</t>
  </si>
  <si>
    <t>koleno přírubové z tvárné litiny,práškový epoxid tl 250µm s patkou N-kus DN 50</t>
  </si>
  <si>
    <t>2108516302</t>
  </si>
  <si>
    <t>4222110r</t>
  </si>
  <si>
    <t>spojovací materiál (šrouby, matky, atd.)</t>
  </si>
  <si>
    <t>-1432982971</t>
  </si>
  <si>
    <t>871211211</t>
  </si>
  <si>
    <t>Montáž potrubí z PE100 SDR 11 otevřený výkop svařovaných elektrotvarovkou D 63 x 5,8 mm</t>
  </si>
  <si>
    <t>-2122947470</t>
  </si>
  <si>
    <t>Montáž vodovodního potrubí z plastů v otevřeném výkopu z polyetylenu PE 100 svařovaných elektrotvarovkou SDR 11/PN16 D 63 x 5,8 mm</t>
  </si>
  <si>
    <t>WVN.KP103063W</t>
  </si>
  <si>
    <t>Trubka jednovrstvá PE 100 kanal SDR11 63x5,8 100m</t>
  </si>
  <si>
    <t>1586702980</t>
  </si>
  <si>
    <t>892241111</t>
  </si>
  <si>
    <t>Tlaková zkouška vodovodního potrubí do 80</t>
  </si>
  <si>
    <t>1512161198</t>
  </si>
  <si>
    <t>341413040-r</t>
  </si>
  <si>
    <t>vodič silový s Cu jádrem CYY 6 ,  6mm2</t>
  </si>
  <si>
    <t>1158040238</t>
  </si>
  <si>
    <t>Vodiče izolované s měděným jádrem CYY, podle ČSN 34 7421, CYY 6 o průřezu min. 6 mm2</t>
  </si>
  <si>
    <t>877211101</t>
  </si>
  <si>
    <t>Montáž elektrospojek na vodovodním potrubí z PE trub d 63</t>
  </si>
  <si>
    <t>489217321</t>
  </si>
  <si>
    <t>Montáž tvarovek na vodovodním plastovém potrubí z polyetylenu PE 100 elektrotvarovek SDR 11/PN16 spojek, oblouků nebo redukcí d 63</t>
  </si>
  <si>
    <t>28615972</t>
  </si>
  <si>
    <t>elektrospojka SDR11 PE 100 PN16 D 63mm</t>
  </si>
  <si>
    <t>-66257510</t>
  </si>
  <si>
    <t>WVN.FF485525W</t>
  </si>
  <si>
    <t>Lemový nákružek PE100 SDR11 63</t>
  </si>
  <si>
    <t>1054323701</t>
  </si>
  <si>
    <t>WVN.FF700211W</t>
  </si>
  <si>
    <t>Příruba PP/ocel PN10/16 63 DN50</t>
  </si>
  <si>
    <t>-576158711</t>
  </si>
  <si>
    <t>WVN.FF440711W</t>
  </si>
  <si>
    <t>Čelní těsnění s ocelovou výztuží PN16 63 DN50</t>
  </si>
  <si>
    <t>-892995779</t>
  </si>
  <si>
    <t>891182122</t>
  </si>
  <si>
    <t>Montáž kanalizačních šoupátek otevřený výkop DN 40</t>
  </si>
  <si>
    <t>1862397090</t>
  </si>
  <si>
    <t>Montáž kanalizačních armatur na potrubí šoupátek v otevřeném výkopu nebo v šachtách s osazením zemní soupravy (bez poklopů) DN 40</t>
  </si>
  <si>
    <t>42223016</t>
  </si>
  <si>
    <t>šoupátko domovní přípojky kanalizační ISO hrdla PN10 připojovací rozměr 40x50</t>
  </si>
  <si>
    <t>1718108479</t>
  </si>
  <si>
    <t>HWL.D60104001100</t>
  </si>
  <si>
    <t>PRO ODPADNÍ ŠOUPĚ D480 TELESKOPICKÁ 0,7-1,1 m 40/50/63 (0,7-1,1m)</t>
  </si>
  <si>
    <t>-166115382</t>
  </si>
  <si>
    <t>891219111</t>
  </si>
  <si>
    <t>Montáž navrtávacích pasů na potrubí z jakýchkoli trub DN 50</t>
  </si>
  <si>
    <t>-54316779</t>
  </si>
  <si>
    <t>Montáž vodovodních armatur na potrubí navrtávacích pasů s ventilem Jt 1 MPa, na potrubí z trub litinových, ocelových nebo plastických hmot DN 50</t>
  </si>
  <si>
    <t>HWL.527006305416</t>
  </si>
  <si>
    <t>PAS NAVRT. na potrubí z PE  63-5/4"</t>
  </si>
  <si>
    <t>-1977975347</t>
  </si>
  <si>
    <t>892372111</t>
  </si>
  <si>
    <t>Zabezpečení konců potrubí DN do 300 při tlakových zkouškách vodou</t>
  </si>
  <si>
    <t>804384703</t>
  </si>
  <si>
    <t>Tlakové zkoušky vodou zabezpečení konců potrubí při tlakových zkouškách DN do 300</t>
  </si>
  <si>
    <t>899401111</t>
  </si>
  <si>
    <t>Osazení poklopů litinových ventilových</t>
  </si>
  <si>
    <t>-1407106469</t>
  </si>
  <si>
    <t>42291402</t>
  </si>
  <si>
    <t>poklop litinový ventilový</t>
  </si>
  <si>
    <t>210019515</t>
  </si>
  <si>
    <t>891212122</t>
  </si>
  <si>
    <t>Montáž kanalizačních šoupátek otevřený výkop DN 50</t>
  </si>
  <si>
    <t>-449822585</t>
  </si>
  <si>
    <t>Montáž kanalizačních armatur na potrubí šoupátek v otevřeném výkopu nebo v šachtách s osazením zemní soupravy (bez poklopů) DN 50</t>
  </si>
  <si>
    <t>42221451</t>
  </si>
  <si>
    <t>šoupátko odpadní voda litina GGG 50 krátká stavební dl PN10/16 DN 50x150mm</t>
  </si>
  <si>
    <t>373190513</t>
  </si>
  <si>
    <t>HWL.348100000000</t>
  </si>
  <si>
    <t>PODKLAD. DESKA  UNI UNI</t>
  </si>
  <si>
    <t>-391261081</t>
  </si>
  <si>
    <t>HWL.R51008000002</t>
  </si>
  <si>
    <t>SOUP.ZEM.TEL+POKL.L=1,1-2,0 80 (1,1-2,0 m)</t>
  </si>
  <si>
    <t>sada</t>
  </si>
  <si>
    <t>140283762</t>
  </si>
  <si>
    <t>HWL.D60104001800</t>
  </si>
  <si>
    <t>PRO ODPADNÍ ŠOUPĚ D480 TELESKOPICKÁ 1,3-1,8 m 40/50/63 (1,3-1,8m)</t>
  </si>
  <si>
    <t>1369546838</t>
  </si>
  <si>
    <t>891247112</t>
  </si>
  <si>
    <t>Montáž hydrantů podzemních DN 80</t>
  </si>
  <si>
    <t>1756291995</t>
  </si>
  <si>
    <t>Montáž vodovodních armatur na potrubí hydrantů podzemních (bez osazení poklopů) DN 80</t>
  </si>
  <si>
    <t>HWL.D81005015016</t>
  </si>
  <si>
    <t>SOUPRAVA PROPLACHOVACÍ NA ODPADNÍ VODU 50/1,5 m</t>
  </si>
  <si>
    <t>497786509</t>
  </si>
  <si>
    <t>899401112</t>
  </si>
  <si>
    <t>Osazení poklopů litinových šoupátkových</t>
  </si>
  <si>
    <t>-588257749</t>
  </si>
  <si>
    <t>422913520</t>
  </si>
  <si>
    <t>poklop litinový 1750-šoupátkový</t>
  </si>
  <si>
    <t>1218430238</t>
  </si>
  <si>
    <t>899401113</t>
  </si>
  <si>
    <t>Osazení poklopů litinových hydrantových</t>
  </si>
  <si>
    <t>-881737859</t>
  </si>
  <si>
    <t>42291452</t>
  </si>
  <si>
    <t>poklop litinový hydrantový DN 80</t>
  </si>
  <si>
    <t>-1191413197</t>
  </si>
  <si>
    <t>899431111</t>
  </si>
  <si>
    <t>Výšková úprava uličního vstupu nebo vpusti do 200 mm zvýšením krycího hrnce, šoupěte nebo hydrantu</t>
  </si>
  <si>
    <t>15079294</t>
  </si>
  <si>
    <t>Výšková úprava uličního vstupu nebo vpusti do 200 mm zvýšením krycího hrnce, šoupěte nebo hydrantu bez úpravy armatur</t>
  </si>
  <si>
    <t>1+2</t>
  </si>
  <si>
    <t>899712111</t>
  </si>
  <si>
    <t>Orientační tabulky na zdivu</t>
  </si>
  <si>
    <t>-1604493286</t>
  </si>
  <si>
    <t>Orientační tabulky na vodovodních a kanalizačních řadech na zdivu</t>
  </si>
  <si>
    <t>-1253394608</t>
  </si>
  <si>
    <t>(2+60)*2</t>
  </si>
  <si>
    <t>-1716372372</t>
  </si>
  <si>
    <t>966124318</t>
  </si>
  <si>
    <t>62*2*2</t>
  </si>
  <si>
    <t>1759928678</t>
  </si>
  <si>
    <t>((2)*1,2*0,2)*2+60*0,8*0,2*2</t>
  </si>
  <si>
    <t>983232648</t>
  </si>
  <si>
    <t>-1003910195</t>
  </si>
  <si>
    <t>876140078</t>
  </si>
  <si>
    <t>20,16*7</t>
  </si>
  <si>
    <t>-622154110</t>
  </si>
  <si>
    <t>1754007934</t>
  </si>
  <si>
    <t>((2)*1,2*0,4)*2+60*0,8*0,4*2</t>
  </si>
  <si>
    <t>-1724014649</t>
  </si>
  <si>
    <t>933956029</t>
  </si>
  <si>
    <t>2022_4.11 - IO 07.1  Tlakový řad T1</t>
  </si>
  <si>
    <t>2055180184</t>
  </si>
  <si>
    <t>3*1,2+71,4*0,8</t>
  </si>
  <si>
    <t>595680779</t>
  </si>
  <si>
    <t>3*1,7+8,6*1,3</t>
  </si>
  <si>
    <t>-868417561</t>
  </si>
  <si>
    <t>3*1,8+8,6*1,4</t>
  </si>
  <si>
    <t>270723429</t>
  </si>
  <si>
    <t>-162155285</t>
  </si>
  <si>
    <t>909147208</t>
  </si>
  <si>
    <t>2117760297</t>
  </si>
  <si>
    <t>-944368481</t>
  </si>
  <si>
    <t>-((3)*0,23*0,23*3,14+1*1+71,4*0,04*0,04*3,14)*2</t>
  </si>
  <si>
    <t>3*1,2*0,6*2+71,4*0,8*0,4*2</t>
  </si>
  <si>
    <t>1313966673</t>
  </si>
  <si>
    <t>-1063196254</t>
  </si>
  <si>
    <t>134759617</t>
  </si>
  <si>
    <t>-1953019916</t>
  </si>
  <si>
    <t>1834969565</t>
  </si>
  <si>
    <t>((3)*1,2*2,15"celkový výkop - při průměrné hloubce 2,15 m")*0,5+71,4*1,7*0,8*0,5-10</t>
  </si>
  <si>
    <t>-(3*1,2*0,35+71,4*0,2*0,8+8,6*0,15*0,8)*0,5"komunikace"</t>
  </si>
  <si>
    <t>586770542</t>
  </si>
  <si>
    <t>((3)*1,2*2,15"celkový výkop - při průměrné hloubce 2,15 m")*0,05+71,4*1,7*0,8*0,05</t>
  </si>
  <si>
    <t>-(3*1,2*0,35+71,4*0,2*0,8+8,6*0,15*0,8)*0,05"komunikace"</t>
  </si>
  <si>
    <t>1713678498</t>
  </si>
  <si>
    <t>843401784</t>
  </si>
  <si>
    <t>3*2,15+71,4*1,7*2</t>
  </si>
  <si>
    <t>948253178</t>
  </si>
  <si>
    <t>-717690906</t>
  </si>
  <si>
    <t>((3)*1,2*2,15"celkový výkop - při průměrné hloubce 2,15 m")*0,9*2+71,4*1,7*0,8*0,9*2</t>
  </si>
  <si>
    <t>-(3*1,2*0,35+71,4*0,2*0,8+8,6*0,15*0,8)*0,9*2"komunikace"</t>
  </si>
  <si>
    <t>-1312234738</t>
  </si>
  <si>
    <t>((3)*1,2*2,15"celkový výkop - při průměrné hloubce 2,15 m")*0,1*2+71,4*1,7*0,8*0,1*2</t>
  </si>
  <si>
    <t>-(3*1,2*0,35+71,4*0,2*0,8+8,6*0,15*0,8)*0,1*2"komunikace"</t>
  </si>
  <si>
    <t>1476957848</t>
  </si>
  <si>
    <t>939845452</t>
  </si>
  <si>
    <t>1911892123</t>
  </si>
  <si>
    <t>44,404-9,112</t>
  </si>
  <si>
    <t>-1805288838</t>
  </si>
  <si>
    <t>1804470296</t>
  </si>
  <si>
    <t>((3)*1,2*2,15"celkový výkop - při průměrné hloubce2,15 m")*0,9*2+71,4*1,7*0,8*0,9*2</t>
  </si>
  <si>
    <t>-(3*1,2*0,35+71,4*0,2*0,8+8,6-0,8*0,2)*0,9*2"komunikace"</t>
  </si>
  <si>
    <t>-73345888</t>
  </si>
  <si>
    <t>((3)*1,2*2,15"celkový výkop - při průměrné hloubce2,15 m")*0,1*2+71,4*1,7*0,8*0,1*2</t>
  </si>
  <si>
    <t>-(3*1,2*0,35+71,4*0,2*0,8+8,6-0,8*0,2)*0,1*2"komunikace"</t>
  </si>
  <si>
    <t>-1549648799</t>
  </si>
  <si>
    <t>44,404*2</t>
  </si>
  <si>
    <t>-1226768651</t>
  </si>
  <si>
    <t>3*1,2*(0,75+0,2)+1+71,4*0,8*(0,5+0,2)</t>
  </si>
  <si>
    <t>-1739600775</t>
  </si>
  <si>
    <t>(3*1,2*2,15"celkový výkop - při průměrné hloubce 2,15 m")+71,4*1,7*0,8</t>
  </si>
  <si>
    <t>-(3*1,2*0,35+71,4*0,2*0,8+8,6*0,8*0,15)"komunikace"</t>
  </si>
  <si>
    <t>(-(3)*1,2*0,75-71,4*0,8*0,5)"obsyp"</t>
  </si>
  <si>
    <t>295228345</t>
  </si>
  <si>
    <t>-(1)*1*0,5 "šachty"-((3)*0,23*0,23+71,4*0,04*0,04)*3,14"potrubí"</t>
  </si>
  <si>
    <t>3*1,2*0,6+71,4*0,8*0,4</t>
  </si>
  <si>
    <t>-724522764</t>
  </si>
  <si>
    <t>3*1,2*0,15</t>
  </si>
  <si>
    <t>-1881723565</t>
  </si>
  <si>
    <t>834906467</t>
  </si>
  <si>
    <t>-109170657</t>
  </si>
  <si>
    <t>71,4*0,8*0,1</t>
  </si>
  <si>
    <t>-548707426</t>
  </si>
  <si>
    <t>-1422588213</t>
  </si>
  <si>
    <t>2*3*1,2+2*71,4*0,8</t>
  </si>
  <si>
    <t>666786520</t>
  </si>
  <si>
    <t>-369260826</t>
  </si>
  <si>
    <t>20*0,5</t>
  </si>
  <si>
    <t>-2138556614</t>
  </si>
  <si>
    <t>1,0*71,4</t>
  </si>
  <si>
    <t>2095953769</t>
  </si>
  <si>
    <t>3*1,2+8,6*0,8</t>
  </si>
  <si>
    <t>1577074120</t>
  </si>
  <si>
    <t>3*1,7+8,6*1,3+3*1,8+8,6*1,4</t>
  </si>
  <si>
    <t>722864987</t>
  </si>
  <si>
    <t>1898332765</t>
  </si>
  <si>
    <t>1637124483</t>
  </si>
  <si>
    <t>3*2+8,6*2</t>
  </si>
  <si>
    <t>-457772349</t>
  </si>
  <si>
    <t>-13913441</t>
  </si>
  <si>
    <t>2028481382</t>
  </si>
  <si>
    <t>-1730289046</t>
  </si>
  <si>
    <t>-821792980</t>
  </si>
  <si>
    <t>-1989180297</t>
  </si>
  <si>
    <t>-270481986</t>
  </si>
  <si>
    <t>3-1,2</t>
  </si>
  <si>
    <t>1,8*1,025 "Přepočtené koeficientem množství</t>
  </si>
  <si>
    <t>-299790890</t>
  </si>
  <si>
    <t>-777538355</t>
  </si>
  <si>
    <t>1416429253</t>
  </si>
  <si>
    <t>-1455607005</t>
  </si>
  <si>
    <t>2050737246</t>
  </si>
  <si>
    <t>-425337738</t>
  </si>
  <si>
    <t>-1430289864</t>
  </si>
  <si>
    <t>-1038176903</t>
  </si>
  <si>
    <t>1748780598</t>
  </si>
  <si>
    <t>952577524</t>
  </si>
  <si>
    <t>-1235703122</t>
  </si>
  <si>
    <t>-703022741</t>
  </si>
  <si>
    <t>871241211</t>
  </si>
  <si>
    <t>Montáž potrubí z PE100 SDR 11 otevřený výkop svařovaných elektrotvarovkou D 90 x 8,2 mm</t>
  </si>
  <si>
    <t>-695924363</t>
  </si>
  <si>
    <t>Montáž vodovodního potrubí z plastů v otevřeném výkopu z polyetylenu PE 100 svařovaných elektrotvarovkou SDR 11/PN16 D 90 x 8,2 mm</t>
  </si>
  <si>
    <t>28613735</t>
  </si>
  <si>
    <t>potrubí kanalizační třívrstvé PE100 SDR11 s dodatečným opláštěním a integrovaným detekčním vodičem, 90x8,2mm</t>
  </si>
  <si>
    <t>703739710</t>
  </si>
  <si>
    <t>1106219748</t>
  </si>
  <si>
    <t>55251810</t>
  </si>
  <si>
    <t>koleno přírubové s patkou pro připojení k hydrantu 80/90mm</t>
  </si>
  <si>
    <t>-232112444</t>
  </si>
  <si>
    <t>spojovací materiál (šrouby, matky, podložky,bandáže atd.)</t>
  </si>
  <si>
    <t>-1324636859</t>
  </si>
  <si>
    <t>877241101</t>
  </si>
  <si>
    <t>Montáž elektrospojek na vodovodním potrubí z PE trub d 90</t>
  </si>
  <si>
    <t>2044886200</t>
  </si>
  <si>
    <t>Montáž tvarovek na vodovodním plastovém potrubí z polyetylenu PE 100 elektrotvarovek SDR 11/PN16 spojek, oblouků nebo redukcí d 90</t>
  </si>
  <si>
    <t>28615974</t>
  </si>
  <si>
    <t>elektrospojka SDR11 PE 100 PN16 D 90mm</t>
  </si>
  <si>
    <t>-1542931142</t>
  </si>
  <si>
    <t>28653135</t>
  </si>
  <si>
    <t>nákružek lemový PE 100 SDR11 90mm</t>
  </si>
  <si>
    <t>-1785903040</t>
  </si>
  <si>
    <t>WVN.FF700213W</t>
  </si>
  <si>
    <t>Příruba PP/ocel PN10/16 90 DN80</t>
  </si>
  <si>
    <t>1565229692</t>
  </si>
  <si>
    <t>WVN.FF440713W</t>
  </si>
  <si>
    <t>Čelní těsnění s ocelovou výztuží PN16 90 DN80</t>
  </si>
  <si>
    <t>2005435276</t>
  </si>
  <si>
    <t>-249154946</t>
  </si>
  <si>
    <t>2108242720</t>
  </si>
  <si>
    <t>2117464328</t>
  </si>
  <si>
    <t>891242122</t>
  </si>
  <si>
    <t>Montáž kanalizačních šoupátek otevřený výkop DN 80</t>
  </si>
  <si>
    <t>-773447061</t>
  </si>
  <si>
    <t>Montáž kanalizačních armatur na potrubí šoupátek v otevřeném výkopu nebo v šachtách s osazením zemní soupravy (bez poklopů) DN 80</t>
  </si>
  <si>
    <t>42221453</t>
  </si>
  <si>
    <t>šoupátko odpadní voda litina GGG 50 krátká stavební dl PN10/16 DN 80x180mm</t>
  </si>
  <si>
    <t>-369848468</t>
  </si>
  <si>
    <t>-1346920791</t>
  </si>
  <si>
    <t>2084552116</t>
  </si>
  <si>
    <t>891249111</t>
  </si>
  <si>
    <t>Montáž navrtávacích pasů na potrubí z jakýchkoli trub DN 80</t>
  </si>
  <si>
    <t>1568037334</t>
  </si>
  <si>
    <t>Montáž vodovodních armatur na potrubí navrtávacích pasů s ventilem Jt 1 MPa, na potrubí z trub litinových, ocelových nebo plastických hmot DN 80</t>
  </si>
  <si>
    <t>HWL.335008005416</t>
  </si>
  <si>
    <t>PAS NAVRTÁVACÍ  80-5/4"</t>
  </si>
  <si>
    <t>-808760944</t>
  </si>
  <si>
    <t>PAS NAVRTÁVACÍ 80-5/4"</t>
  </si>
  <si>
    <t>122690543</t>
  </si>
  <si>
    <t>HWL.D81008015016</t>
  </si>
  <si>
    <t>SOUPRAVA PROPLACHOVACÍ NA ODPADNÍ VODU 80/1,5 m</t>
  </si>
  <si>
    <t>1052395667</t>
  </si>
  <si>
    <t>-973343383</t>
  </si>
  <si>
    <t>71,4</t>
  </si>
  <si>
    <t>-1203795253</t>
  </si>
  <si>
    <t>366804805</t>
  </si>
  <si>
    <t>-986961471</t>
  </si>
  <si>
    <t>785585673</t>
  </si>
  <si>
    <t>2011971795</t>
  </si>
  <si>
    <t>-1359781604</t>
  </si>
  <si>
    <t>-1394958359</t>
  </si>
  <si>
    <t>1486473777</t>
  </si>
  <si>
    <t>-467875137</t>
  </si>
  <si>
    <t>-1506453220</t>
  </si>
  <si>
    <t>1628331990</t>
  </si>
  <si>
    <t>-1554104163</t>
  </si>
  <si>
    <t>3+71,4</t>
  </si>
  <si>
    <t>-1556496676</t>
  </si>
  <si>
    <t>(3+71,4)*2</t>
  </si>
  <si>
    <t>1360016387</t>
  </si>
  <si>
    <t>367071137</t>
  </si>
  <si>
    <t>563578404</t>
  </si>
  <si>
    <t>74,4*2*2</t>
  </si>
  <si>
    <t>1164543576</t>
  </si>
  <si>
    <t>1156374962</t>
  </si>
  <si>
    <t>(3*1,7*0,15)*2+0,8*8,6*0,15*2</t>
  </si>
  <si>
    <t>(3*1,2*0,2)*2+0,8*71,4*2*0,2</t>
  </si>
  <si>
    <t>-440106334</t>
  </si>
  <si>
    <t>27,882*7</t>
  </si>
  <si>
    <t>-547150022</t>
  </si>
  <si>
    <t>1617137991</t>
  </si>
  <si>
    <t>(3*1,2*0,4)*2+0,8*71,4*2*0,4</t>
  </si>
  <si>
    <t>-1281995137</t>
  </si>
  <si>
    <t>-518813082</t>
  </si>
  <si>
    <t>342010963</t>
  </si>
  <si>
    <t>-1868476513</t>
  </si>
  <si>
    <t>552271518</t>
  </si>
  <si>
    <t>2022_4.12 - IO 07.2  Tlakový řad T2</t>
  </si>
  <si>
    <t>1156546309</t>
  </si>
  <si>
    <t>3,3*1,2+88,2*0,8</t>
  </si>
  <si>
    <t>607274497</t>
  </si>
  <si>
    <t>3,3*1,7</t>
  </si>
  <si>
    <t>-314745938</t>
  </si>
  <si>
    <t>3,3*1,8</t>
  </si>
  <si>
    <t>797149615</t>
  </si>
  <si>
    <t>-174418254</t>
  </si>
  <si>
    <t>402811531</t>
  </si>
  <si>
    <t>1472605920</t>
  </si>
  <si>
    <t>-819321434</t>
  </si>
  <si>
    <t>-((3,3)*0,23*0,23*3,14+1*1+88,2*0,04*0,04*3,14)*2</t>
  </si>
  <si>
    <t>3,3*1,2*0,6*2+88,2*0,8*0,4*2</t>
  </si>
  <si>
    <t>1070828236</t>
  </si>
  <si>
    <t>335426523</t>
  </si>
  <si>
    <t>(88*1,0*0,8)</t>
  </si>
  <si>
    <t>1153277977</t>
  </si>
  <si>
    <t>772842466</t>
  </si>
  <si>
    <t>667518276</t>
  </si>
  <si>
    <t>((3,3)*1,2*2,2"celkový výkop - při průměrné hloubce 2,2 m")*0,5+88,2*1,7*0,8*0,5-10</t>
  </si>
  <si>
    <t>-(3,3*1,2*0,35+88,2*0,2*0,8)*0,5"komunikace"</t>
  </si>
  <si>
    <t>548448904</t>
  </si>
  <si>
    <t>((3,3)*1,2*2,2"celkový výkop - při průměrné hloubce 2,2 m")*0,05+88,2*1,7*0,8*0,05</t>
  </si>
  <si>
    <t>-(3,3*1,2*0,35+88,2*0,2*0,8)*0,05"komunikace"</t>
  </si>
  <si>
    <t>-1401972206</t>
  </si>
  <si>
    <t>456523771</t>
  </si>
  <si>
    <t>3,3*2,2+88,2*1,7*2</t>
  </si>
  <si>
    <t>1310261200</t>
  </si>
  <si>
    <t>-181009488</t>
  </si>
  <si>
    <t>((3,3)*1,2*2,2"celkový výkop - při průměrné hloubce 2,2m")*0,9*2+88,2*1,7*0,8*0,9*2</t>
  </si>
  <si>
    <t>-(3,3*1,2*0,35+88,2*0,2*0,8)*0,9*2"komunikace"</t>
  </si>
  <si>
    <t>1363594297</t>
  </si>
  <si>
    <t>((3,3)*1,2*2,2"celkový výkop - při průměrné hloubce 2,2m")*0,1*2+88,2*1,7*0,8*0,1*2</t>
  </si>
  <si>
    <t>-(3,3*1,2*0,35+88,2*0,2*0,8)*0,1*2"komunikace"</t>
  </si>
  <si>
    <t>2135141074</t>
  </si>
  <si>
    <t>((3,3)*1,2*2,2"celkový výkop - při průměrné hloubce 2,2 m")*0,9*2+88,2*1,7*0,8*0,9*2</t>
  </si>
  <si>
    <t>473677034</t>
  </si>
  <si>
    <t>((3,3)*1,2*2,2"celkový výkop - při průměrné hloubce 2,2 m")*0,1*2+88,2*1,7*0,8*0,1*2</t>
  </si>
  <si>
    <t>-645063417</t>
  </si>
  <si>
    <t>54,154-22,623</t>
  </si>
  <si>
    <t>-1617909329</t>
  </si>
  <si>
    <t>1721080908</t>
  </si>
  <si>
    <t>((3,3)*1,2*2,2"celkový výkop - při průměrné hloubce2,2 m")*0,9*2+88,2*1,7*0,8*0,9*2</t>
  </si>
  <si>
    <t>-(3,3*1,2*0,2+88,2*0,2*0,8)*0,9*2"komunikace"</t>
  </si>
  <si>
    <t>-420448890</t>
  </si>
  <si>
    <t>((3,3)*1,2*2,2"celkový výkop - při průměrné hloubce2,2 m")*0,1*2+88,2*1,7*0,8*0,1*2</t>
  </si>
  <si>
    <t>-(3,3*1,2*0,2+88,2*0,2*0,8)*0,1*2"komunikace"</t>
  </si>
  <si>
    <t>1085925988</t>
  </si>
  <si>
    <t>54,154*2</t>
  </si>
  <si>
    <t>1613720715</t>
  </si>
  <si>
    <t>3,3*1,2*(0,75+0,2)+1+88,2*0,8*(0,5+0,2)</t>
  </si>
  <si>
    <t>-1913655948</t>
  </si>
  <si>
    <t>(3,3*1,2*2,2"celkový výkop - při průměrné hloubce 2,2 m")+88,2*1,7*0,8</t>
  </si>
  <si>
    <t>-(3,3*1,2*0,35+88,2*0,2*0,8)"komunikace"</t>
  </si>
  <si>
    <t>(-(3,3)*1,2*0,75-88,2*0,8*0,5)"obsyp"</t>
  </si>
  <si>
    <t>328719551</t>
  </si>
  <si>
    <t>-(1)*1*0,5 "šachty"-((3,3)*0,23*0,23+88,2*0,04*0,04)*3,14"potrubí"</t>
  </si>
  <si>
    <t>3,3*1,2*0,6+88,2*0,8*0,4</t>
  </si>
  <si>
    <t>1998350182</t>
  </si>
  <si>
    <t>3,3*1,2*0,15</t>
  </si>
  <si>
    <t>1593679679</t>
  </si>
  <si>
    <t>3,3</t>
  </si>
  <si>
    <t>1132418329</t>
  </si>
  <si>
    <t>87911434</t>
  </si>
  <si>
    <t>88,2*0,8*0,1</t>
  </si>
  <si>
    <t>2035461252</t>
  </si>
  <si>
    <t>-381752196</t>
  </si>
  <si>
    <t>2*3,3*1,2+2*88,2*0,8</t>
  </si>
  <si>
    <t>-1425086785</t>
  </si>
  <si>
    <t>1216741221</t>
  </si>
  <si>
    <t>-11479798</t>
  </si>
  <si>
    <t>1*88,2</t>
  </si>
  <si>
    <t>-1835461296</t>
  </si>
  <si>
    <t>3,3*1,2</t>
  </si>
  <si>
    <t>710581573</t>
  </si>
  <si>
    <t>3,3*(1,7+1,8)</t>
  </si>
  <si>
    <t>883127861</t>
  </si>
  <si>
    <t>3,3*1,7+3,3*1,8</t>
  </si>
  <si>
    <t>1334786791</t>
  </si>
  <si>
    <t>-1554657075</t>
  </si>
  <si>
    <t>3,3*2</t>
  </si>
  <si>
    <t>-343029752</t>
  </si>
  <si>
    <t>-1998275744</t>
  </si>
  <si>
    <t>-1853344107</t>
  </si>
  <si>
    <t>3,3+88,2</t>
  </si>
  <si>
    <t>1974462101</t>
  </si>
  <si>
    <t>-1385452826</t>
  </si>
  <si>
    <t>-14644009</t>
  </si>
  <si>
    <t>243284849</t>
  </si>
  <si>
    <t>-419396211</t>
  </si>
  <si>
    <t>3,3-1,2</t>
  </si>
  <si>
    <t>2,1*1,025 "Přepočtené koeficientem množství</t>
  </si>
  <si>
    <t>-1708242740</t>
  </si>
  <si>
    <t>846851979</t>
  </si>
  <si>
    <t>1412583916</t>
  </si>
  <si>
    <t>-1831817604</t>
  </si>
  <si>
    <t>-1768677511</t>
  </si>
  <si>
    <t>412875291</t>
  </si>
  <si>
    <t>-1924352497</t>
  </si>
  <si>
    <t>-472043814</t>
  </si>
  <si>
    <t>-1164229459</t>
  </si>
  <si>
    <t>790475164</t>
  </si>
  <si>
    <t>-1325729170</t>
  </si>
  <si>
    <t>1771248458</t>
  </si>
  <si>
    <t>-1257421478</t>
  </si>
  <si>
    <t>-288592983</t>
  </si>
  <si>
    <t>-1418550154</t>
  </si>
  <si>
    <t>-1976590382</t>
  </si>
  <si>
    <t>2031759168</t>
  </si>
  <si>
    <t>88,2</t>
  </si>
  <si>
    <t>-1447773265</t>
  </si>
  <si>
    <t>-1278447097</t>
  </si>
  <si>
    <t>-624418853</t>
  </si>
  <si>
    <t>-1243833746</t>
  </si>
  <si>
    <t>-1107047650</t>
  </si>
  <si>
    <t>1835775548</t>
  </si>
  <si>
    <t>WVN.FF081011W</t>
  </si>
  <si>
    <t>Oblouk 22° PE100 SDR11 63</t>
  </si>
  <si>
    <t>-1289501231</t>
  </si>
  <si>
    <t>WVN.FF091011W</t>
  </si>
  <si>
    <t>Oblouk 11° PE100 SDR11 63</t>
  </si>
  <si>
    <t>1872967305</t>
  </si>
  <si>
    <t>1361698177</t>
  </si>
  <si>
    <t>895732046</t>
  </si>
  <si>
    <t>-1038228725</t>
  </si>
  <si>
    <t>-2065392018</t>
  </si>
  <si>
    <t>2039709673</t>
  </si>
  <si>
    <t>1278921729</t>
  </si>
  <si>
    <t>-624056991</t>
  </si>
  <si>
    <t>1909247940</t>
  </si>
  <si>
    <t>-1431964074</t>
  </si>
  <si>
    <t>-1284243908</t>
  </si>
  <si>
    <t>1363521315</t>
  </si>
  <si>
    <t>1519818166</t>
  </si>
  <si>
    <t>-1945161456</t>
  </si>
  <si>
    <t>-515136198</t>
  </si>
  <si>
    <t>-1443113916</t>
  </si>
  <si>
    <t>-33870666</t>
  </si>
  <si>
    <t>1310367278</t>
  </si>
  <si>
    <t>-1014789436</t>
  </si>
  <si>
    <t>2143425189</t>
  </si>
  <si>
    <t>1723564535</t>
  </si>
  <si>
    <t>-752291988</t>
  </si>
  <si>
    <t>9594596</t>
  </si>
  <si>
    <t>1+4</t>
  </si>
  <si>
    <t>1474190857</t>
  </si>
  <si>
    <t>-848610157</t>
  </si>
  <si>
    <t>(3,3+88,2)*2</t>
  </si>
  <si>
    <t>-1309051629</t>
  </si>
  <si>
    <t>-948676726</t>
  </si>
  <si>
    <t>-798961712</t>
  </si>
  <si>
    <t>91,5*2*2</t>
  </si>
  <si>
    <t>-1162376577</t>
  </si>
  <si>
    <t>(3,3*1,7*0,15)*2</t>
  </si>
  <si>
    <t>99580639</t>
  </si>
  <si>
    <t>(3,3*1,2*0,2)*2+0,8*88,2*2*0,2</t>
  </si>
  <si>
    <t>-1216936579</t>
  </si>
  <si>
    <t>92058308</t>
  </si>
  <si>
    <t>-915755896</t>
  </si>
  <si>
    <t>805490180</t>
  </si>
  <si>
    <t>31,491*7</t>
  </si>
  <si>
    <t>1595185796</t>
  </si>
  <si>
    <t>-106158931</t>
  </si>
  <si>
    <t>(3,3*1,2*0,55)*2+0,8*88,2*2*0,4</t>
  </si>
  <si>
    <t>-526624498</t>
  </si>
  <si>
    <t>-1151811952</t>
  </si>
  <si>
    <t>2022_4.13 - IO 07.3 Tlakový řad T3</t>
  </si>
  <si>
    <t>1071162382</t>
  </si>
  <si>
    <t>(5,3)*1,2+53*0,8</t>
  </si>
  <si>
    <t>-233120082</t>
  </si>
  <si>
    <t>-1444705828</t>
  </si>
  <si>
    <t>-1170033217</t>
  </si>
  <si>
    <t>-1043597619</t>
  </si>
  <si>
    <t>-1657127722</t>
  </si>
  <si>
    <t>-((5,3)*0,23*0,23*3,14+1*1+53*0,04*0,04*3,14)*2</t>
  </si>
  <si>
    <t>(5,3)*1,2*0,6*2+53*0,8*0,4*2</t>
  </si>
  <si>
    <t>-759225250</t>
  </si>
  <si>
    <t>-1542897512</t>
  </si>
  <si>
    <t>-1725994623</t>
  </si>
  <si>
    <t>-1813354352</t>
  </si>
  <si>
    <t>1946743821</t>
  </si>
  <si>
    <t>((5,3)*1,2*1,85"celkový výkop - při průměrné hloubce 1,85 m")*0,5+53*1,7*0,8*0,5-6</t>
  </si>
  <si>
    <t>-(5,3*1,2*0,2+53*0,2*0,8)*0,5"komunikace"</t>
  </si>
  <si>
    <t>-1325833401</t>
  </si>
  <si>
    <t>1352031092</t>
  </si>
  <si>
    <t>998747262</t>
  </si>
  <si>
    <t>5,3*1,85+53*1,7*2</t>
  </si>
  <si>
    <t>-883765635</t>
  </si>
  <si>
    <t>-66405794</t>
  </si>
  <si>
    <t>((5,3)*1,2*1,85"celkový výkop - při průměrné hloubce 1,85 m")*0,9*2+53*1,7*0,8*0,9*2</t>
  </si>
  <si>
    <t>-(5,3*1,2*0,2+53*0,2*0,8)*0,9*2"komunikace"</t>
  </si>
  <si>
    <t>144574147</t>
  </si>
  <si>
    <t>((5,3)*1,2*1,85"celkový výkop - při průměrné hloubce 1,85 m")*0,1*2+53*1,7*0,8*0,1*2</t>
  </si>
  <si>
    <t>-(5,3*1,2*0,2+53*0,2*0,8)*0,1*2"komunikace"</t>
  </si>
  <si>
    <t>-813050888</t>
  </si>
  <si>
    <t>-59298157</t>
  </si>
  <si>
    <t>314163918</t>
  </si>
  <si>
    <t>36,722-7,41</t>
  </si>
  <si>
    <t>959187037</t>
  </si>
  <si>
    <t>-1239027229</t>
  </si>
  <si>
    <t>-433177789</t>
  </si>
  <si>
    <t>181063729</t>
  </si>
  <si>
    <t>(5,3)*1,2*(0,75+0,2)+1+53*0,8*(0,5+0,2)</t>
  </si>
  <si>
    <t>-546417176</t>
  </si>
  <si>
    <t>36,722*2</t>
  </si>
  <si>
    <t>1609627513</t>
  </si>
  <si>
    <t>((5,3)*1,2*1,85"celkový výkop - při průměrné hloubce 1,85 m")+53*1,7*0,8</t>
  </si>
  <si>
    <t>-(5,3*1,2*0,2+53*0,2*0,8)"komunikace"</t>
  </si>
  <si>
    <t>(-(5,3)*1,2*0,75-53*0,8*0,5)"obsyp"</t>
  </si>
  <si>
    <t>413004511</t>
  </si>
  <si>
    <t>-(1)*1*0,5 "šachty"-((5,3)*0,23*0,23+53*0,04*0,04)*3,14"potrubí"</t>
  </si>
  <si>
    <t>(5,3)*1,2*0,6+53*0,8*0,4</t>
  </si>
  <si>
    <t>482802617</t>
  </si>
  <si>
    <t>5,3*1,2*0,15</t>
  </si>
  <si>
    <t>-1923501531</t>
  </si>
  <si>
    <t>831858504</t>
  </si>
  <si>
    <t>839977208</t>
  </si>
  <si>
    <t>53*0,8*0,1</t>
  </si>
  <si>
    <t>-892328203</t>
  </si>
  <si>
    <t>0,11*1+0,02*1+0,06*1+0,06*2</t>
  </si>
  <si>
    <t>-2065616278</t>
  </si>
  <si>
    <t>2*5,3*1,2+2*53*0,8</t>
  </si>
  <si>
    <t>1633116223</t>
  </si>
  <si>
    <t>40*0,5</t>
  </si>
  <si>
    <t>-534076148</t>
  </si>
  <si>
    <t>1*53</t>
  </si>
  <si>
    <t>-1937829804</t>
  </si>
  <si>
    <t>-1920222661</t>
  </si>
  <si>
    <t>5,3+53</t>
  </si>
  <si>
    <t>522440747</t>
  </si>
  <si>
    <t>-1435712856</t>
  </si>
  <si>
    <t>4,1*1,025 "Přepočtené koeficientem množství</t>
  </si>
  <si>
    <t>-457120889</t>
  </si>
  <si>
    <t>-778429635</t>
  </si>
  <si>
    <t>-406363362</t>
  </si>
  <si>
    <t>528373394</t>
  </si>
  <si>
    <t>1242505926</t>
  </si>
  <si>
    <t>-2123259976</t>
  </si>
  <si>
    <t>1524190307</t>
  </si>
  <si>
    <t>2098022904</t>
  </si>
  <si>
    <t>1426723213</t>
  </si>
  <si>
    <t>1431699346</t>
  </si>
  <si>
    <t>1632966003</t>
  </si>
  <si>
    <t>2115387697</t>
  </si>
  <si>
    <t>1831369985</t>
  </si>
  <si>
    <t>-1094784390</t>
  </si>
  <si>
    <t>1951123105</t>
  </si>
  <si>
    <t>-1647381980</t>
  </si>
  <si>
    <t>1762330600</t>
  </si>
  <si>
    <t>-1771440606</t>
  </si>
  <si>
    <t>615313777</t>
  </si>
  <si>
    <t>598032654</t>
  </si>
  <si>
    <t>-111234304</t>
  </si>
  <si>
    <t>-523547803</t>
  </si>
  <si>
    <t>33255851</t>
  </si>
  <si>
    <t>877211110</t>
  </si>
  <si>
    <t>Montáž elektrokolen 45° na vodovodním potrubí z PE trub d 63</t>
  </si>
  <si>
    <t>238274196</t>
  </si>
  <si>
    <t>Montáž tvarovek na vodovodním plastovém potrubí z polyetylenu PE 100 elektrotvarovek SDR 11/PN16 kolen 45° d 63</t>
  </si>
  <si>
    <t>28614946</t>
  </si>
  <si>
    <t>elektrokoleno 45° PE 100 PN16 D 63mm</t>
  </si>
  <si>
    <t>-1105495239</t>
  </si>
  <si>
    <t>1642840479</t>
  </si>
  <si>
    <t>-1258000367</t>
  </si>
  <si>
    <t>1106114074</t>
  </si>
  <si>
    <t>-1943090881</t>
  </si>
  <si>
    <t>905345821</t>
  </si>
  <si>
    <t>1754146270</t>
  </si>
  <si>
    <t>1530922570</t>
  </si>
  <si>
    <t>-195360960</t>
  </si>
  <si>
    <t>1809695690</t>
  </si>
  <si>
    <t>1+5</t>
  </si>
  <si>
    <t>-87540911</t>
  </si>
  <si>
    <t>-1584975237</t>
  </si>
  <si>
    <t>1289765778</t>
  </si>
  <si>
    <t>1421761144</t>
  </si>
  <si>
    <t>-1936247398</t>
  </si>
  <si>
    <t>-537729958</t>
  </si>
  <si>
    <t>-1402645519</t>
  </si>
  <si>
    <t>-1046254213</t>
  </si>
  <si>
    <t>1980665336</t>
  </si>
  <si>
    <t>-1815711352</t>
  </si>
  <si>
    <t>525148002</t>
  </si>
  <si>
    <t>-473596297</t>
  </si>
  <si>
    <t>-1316267244</t>
  </si>
  <si>
    <t>-312540934</t>
  </si>
  <si>
    <t>-1860809259</t>
  </si>
  <si>
    <t>1340729472</t>
  </si>
  <si>
    <t>-1159489996</t>
  </si>
  <si>
    <t>-401766555</t>
  </si>
  <si>
    <t>(5,2+53)*2</t>
  </si>
  <si>
    <t>-1136529593</t>
  </si>
  <si>
    <t>1338035089</t>
  </si>
  <si>
    <t>56,2*2*2</t>
  </si>
  <si>
    <t>-1413937260</t>
  </si>
  <si>
    <t>((5,3)*1,2*0,2)*2+53*0,8*0,2*2</t>
  </si>
  <si>
    <t>-1375696487</t>
  </si>
  <si>
    <t>19,504*7</t>
  </si>
  <si>
    <t>879188992</t>
  </si>
  <si>
    <t>-1382363174</t>
  </si>
  <si>
    <t>((5,3)*1,2*0,4)*2+53*0,8*0,4*2</t>
  </si>
  <si>
    <t>460415685</t>
  </si>
  <si>
    <t>74701360</t>
  </si>
  <si>
    <t>1252039340</t>
  </si>
  <si>
    <t>-245635324</t>
  </si>
  <si>
    <t>2022_4.14 - IO 08 Výtlak</t>
  </si>
  <si>
    <t xml:space="preserve">    715 - Izolace proti chemickým vlivům</t>
  </si>
  <si>
    <t>378718351</t>
  </si>
  <si>
    <t>5*1,2+187*0,8+864,6*0,6-73*0,8-89*0,6"koordinace splaška, zeleň"-27,4*0,8"protlak"</t>
  </si>
  <si>
    <t>1900088125</t>
  </si>
  <si>
    <t>5*1,7+27*1,3+22*1,3+631*0,6"souběh gravitace"</t>
  </si>
  <si>
    <t>-495084938</t>
  </si>
  <si>
    <t>5*1,8+27*1,4+22*1,4+631*0,6"souběh gravitace"</t>
  </si>
  <si>
    <t>-312696875</t>
  </si>
  <si>
    <t>1894979006</t>
  </si>
  <si>
    <t>139865347</t>
  </si>
  <si>
    <t>536913223</t>
  </si>
  <si>
    <t>2022166190</t>
  </si>
  <si>
    <t>-1720943960</t>
  </si>
  <si>
    <t>1051,6*0,6*1</t>
  </si>
  <si>
    <t>-378081882</t>
  </si>
  <si>
    <t>2*(89+30+43)</t>
  </si>
  <si>
    <t>141721215</t>
  </si>
  <si>
    <t>Řízený zemní protlak délky do 50 m hl do 6 m s protlačením potrubí průměru vrtu přes 180 do 225 mm v hornině třídy těžitelnosti I a II skupiny 1 až 4</t>
  </si>
  <si>
    <t>-1164817014</t>
  </si>
  <si>
    <t>Řízený zemní protlak délky protlaku do 50 m v hornině třídy těžitelnosti I a II, skupiny 1 až 4 včetně protlačení trub v hloubce do 6 m průměru vrtu přes 180 do 225 mm</t>
  </si>
  <si>
    <t>4+3,5+6,3+13,6</t>
  </si>
  <si>
    <t>-1348191896</t>
  </si>
  <si>
    <t>187*1,85*2+(864,6-27,4)*1,85*2*0,2"koordinace splaška"</t>
  </si>
  <si>
    <t>-1544177763</t>
  </si>
  <si>
    <t>-941892589</t>
  </si>
  <si>
    <t>(5)*2,45*2</t>
  </si>
  <si>
    <t>-164532699</t>
  </si>
  <si>
    <t>1981165029</t>
  </si>
  <si>
    <t>(5*1,2*2,45+187*0,8*1,95+864,6*0,6*1,95"celkový výkop při hloubce 2,45 a 1,95 m"-27,4*0,8*1,95)*0,4</t>
  </si>
  <si>
    <t>(-5*1,2*0,35-73*0,8*0,2-89*0,6*0,2-(114-27,4)*0,35*0,8-748,2*0,6*0,35-137*0,6*0,2)*0,4 "povrchy odečet"</t>
  </si>
  <si>
    <t>-47338594</t>
  </si>
  <si>
    <t>(5*1,2*2,45+187*0,8*1,95+864,6*0,6*1,95"celkový výkop při hloubce 2,45 a 1,95 m"-27,4*0,8*1,95)*0,5-40</t>
  </si>
  <si>
    <t>(-5*1,2*0,35-73*0,8*0,2-89*0,6*0,2-(114-27,4)*0,35*0,8-748,2*0,6*0,35-137*0,6*0,2)*0,5 "povrchy odečet"</t>
  </si>
  <si>
    <t>1639404910</t>
  </si>
  <si>
    <t>132354206</t>
  </si>
  <si>
    <t>Hloubení zapažených rýh š do 2000 mm v hornině třídy těžitelnosti II skupiny 4 objem do 5000 m3</t>
  </si>
  <si>
    <t>535419095</t>
  </si>
  <si>
    <t>Hloubení zapažených rýh šířky přes 800 do 2 000 mm strojně s urovnáním dna do předepsaného profilu a spádu v hornině třídy těžitelnosti II skupiny 4 přes 1 000 do 5 000 m3</t>
  </si>
  <si>
    <t>(5*1,2*2,45+187*0,8*1,95+864,6*0,6*1,95"celkový výkop při hloubce 2,45 a 1,95 m"-27,4*0,8*1,95)*0,05+60*0,4*0,12</t>
  </si>
  <si>
    <t>(-5*1,2*0,35-73*0,8*0,2-89*0,6*0,2-(114-27,4)*0,35*0,8-748,2*0,6*0,35-137*0,6*0,2)*0,05 "povrchy odečet"</t>
  </si>
  <si>
    <t>132454206</t>
  </si>
  <si>
    <t>Hloubení zapažených rýh š do 2000 mm v hornině třídy těžitelnosti II skupiny 5 objem do 5000 m3</t>
  </si>
  <si>
    <t>1785999240</t>
  </si>
  <si>
    <t>Hloubení zapažených rýh šířky přes 800 do 2 000 mm strojně s urovnáním dna do předepsaného profilu a spádu v hornině třídy těžitelnosti II skupiny 5 přes 1 000 do 5 000 m3</t>
  </si>
  <si>
    <t>(5*1,2*2,45+187*0,8*1,95+864,6*0,6*1,95"celkový výkop při hloubce 2,45 a 1,95 m"-27,4*0,8*1,95)*0,05</t>
  </si>
  <si>
    <t>-471525848</t>
  </si>
  <si>
    <t>(5*1,2*2,45+187*0,8*1,95+864,6*0,6*1,95"celkový výkop při hloubce 2,45 a 1,95 m"-27,4*0,8*1,95)*0,9*2</t>
  </si>
  <si>
    <t>(-5*1,2*0,35-73*0,8*0,2-89*0,6*0,2-(114-27,4)*0,35*0,8-748,2*0,6*0,35-137*0,6*0,2)*0,9*2 "povrchy odečet"</t>
  </si>
  <si>
    <t>1391318881</t>
  </si>
  <si>
    <t>(5*1,2*2,45+187*0,8*1,95+864,6*0,6*1,95"celkový výkop při hloubce 2,45 a 1,95 m"-27,4*0,8*1,95)*0,1*2+60*0,4*0,12*2</t>
  </si>
  <si>
    <t>(-5*1,2*0,35-73*0,8*0,2-89*0,6*0,2-(114-27,4)*0,35*0,8-748,2*0,6*0,35-137*0,6*0,2)*0,1*2 "povrchy odečet"</t>
  </si>
  <si>
    <t>1239876567</t>
  </si>
  <si>
    <t>1540171965</t>
  </si>
  <si>
    <t>-1495252110</t>
  </si>
  <si>
    <t>560,464-108,179</t>
  </si>
  <si>
    <t>-1765329704</t>
  </si>
  <si>
    <t>(5*1,2*2,45+187*0,8*1,95+864,6*0,6*1,95"celkový výkop při hloubce 2,45 a 1,95 m"-27,4*0,8*1,95)*0,1+60*0,4*0,12</t>
  </si>
  <si>
    <t>(-5*1,2*0,35-73*0,8*0,2-89*0,6*0,2-(114-27,4)*0,35*0,8-748,2*0,6*0,35-137*0,6*0,2)*0,1 "povrchy odečet"</t>
  </si>
  <si>
    <t>286332124</t>
  </si>
  <si>
    <t>-1342160770</t>
  </si>
  <si>
    <t>1070491864</t>
  </si>
  <si>
    <t>(5*1,2*(0,15+0,6+0,35)+1+(187-27,4)*0,8*0,55+864,6*0,6*0,55+2*0,5)+60*0,4*0,12</t>
  </si>
  <si>
    <t>(86,6*0,35*0,8+727,4*0,6*0,35+137*0,6*0,2)"povrchy "</t>
  </si>
  <si>
    <t>1586840454</t>
  </si>
  <si>
    <t>560,464*2</t>
  </si>
  <si>
    <t>200622280</t>
  </si>
  <si>
    <t>(5*1,2*2,45+187*0,8*1,95+864,6*0,6*1,95"celkový výkop při hloubce 2,45 a 1,95 m")-27,4*0,8*1,95</t>
  </si>
  <si>
    <t>(-5*1,2*(0,35+0,75+0,35)-73*0,8*0,2-89*0,6*0,2-(114-27,4)*(0,35+0,35+0,65)*0,8-748,2*0,6*(0,35+0,35+0,65)-137*0,6*(0,2+0,2+0,65))"povrchy + "-1-2*0,5</t>
  </si>
  <si>
    <t>-1021204836</t>
  </si>
  <si>
    <t>(5*1,2*(0,6)+1+(187-27,4)*0,8*0,45+864,5*0,6*0,45)</t>
  </si>
  <si>
    <t>-2*0,5-1-3,14*5*0,23*0,23-(1051,5-27,4)*3,14*0,05*0,05"potrubí a šachty"</t>
  </si>
  <si>
    <t>-773321617</t>
  </si>
  <si>
    <t>(5*1,2*(0,6)+1+(187-27,4)*0,8*0,45+864,5*0,6*0,45)*2</t>
  </si>
  <si>
    <t>(-2*0,5-1-3,14*5*0,23*0,23-(1051,5-27,4)*3,14*0,05*0,05"potrubí a šachty")*2</t>
  </si>
  <si>
    <t>-752169998</t>
  </si>
  <si>
    <t>-1271705852</t>
  </si>
  <si>
    <t>324*0,025 "Přepočtené koeficientem množství</t>
  </si>
  <si>
    <t>-1497661013</t>
  </si>
  <si>
    <t>5*1,2*0,15</t>
  </si>
  <si>
    <t>358315114</t>
  </si>
  <si>
    <t>Bourání stoky kompletní nebo vybourání otvorů z prostého betonu plochy do 4 m2</t>
  </si>
  <si>
    <t>-1881144258</t>
  </si>
  <si>
    <t>Bourání stoky kompletní nebo vybourání otvorů průřezové plochy do 4 m2 ve stokách ze zdiva z prostého betonu</t>
  </si>
  <si>
    <t>0,4*0,4*0,4</t>
  </si>
  <si>
    <t>-596571569</t>
  </si>
  <si>
    <t>-377766050</t>
  </si>
  <si>
    <t>991670867</t>
  </si>
  <si>
    <t>(187-27,4)*0,8*0,1+864,5*0,6*0,1"koordinace s gravitaci"</t>
  </si>
  <si>
    <t>452311151</t>
  </si>
  <si>
    <t>Podkladní desky z betonu prostého tř. C 20/25 otevřený výkop</t>
  </si>
  <si>
    <t>307944694</t>
  </si>
  <si>
    <t>Podkladní a zajišťovací konstrukce z betonu prostého v otevřeném výkopu desky pod potrubí, stoky a drobné objekty z betonu tř. C 20/25</t>
  </si>
  <si>
    <t>2*1,6*0,7*0,1</t>
  </si>
  <si>
    <t>-1248600783</t>
  </si>
  <si>
    <t>0,11*2+0,02*2+0,06*5+0,06*8+0,11*3</t>
  </si>
  <si>
    <t>452353101</t>
  </si>
  <si>
    <t>Bednění podkladních bloků otevřený výkop</t>
  </si>
  <si>
    <t>1761414583</t>
  </si>
  <si>
    <t>Bednění podkladních a zajišťovacích konstrukcí v otevřeném výkopu bloků pro potrubí</t>
  </si>
  <si>
    <t>20*0,6*0,3*2</t>
  </si>
  <si>
    <t>317491695</t>
  </si>
  <si>
    <t>(5*1,2+(187-27,4)*0,8+864,5*0,6-73*0,8-89*0,6)*2"koordinace splaška, zeleň"</t>
  </si>
  <si>
    <t>-392030873</t>
  </si>
  <si>
    <t>967900130</t>
  </si>
  <si>
    <t>-1655579602</t>
  </si>
  <si>
    <t>324975126</t>
  </si>
  <si>
    <t>5*1,2+27*0,8+22*0,8+631*0,6"souběh gravitace"</t>
  </si>
  <si>
    <t>2050909952</t>
  </si>
  <si>
    <t>5*(1,7+1,8)+27*(1,3+1,4)+22*(1,3+1,4)+631*0,6*2"souběh gravitace"</t>
  </si>
  <si>
    <t>-1077122020</t>
  </si>
  <si>
    <t>1404028356</t>
  </si>
  <si>
    <t>-1711866996</t>
  </si>
  <si>
    <t>2*5+2*27+2*22</t>
  </si>
  <si>
    <t>1065748338</t>
  </si>
  <si>
    <t>1269382748</t>
  </si>
  <si>
    <t>899633171</t>
  </si>
  <si>
    <t>Obetonování potrubí nebo zdiva stok ŽB bez zvláštních nároků na prostředí tř. C 30/37 v otevřeném výkopu</t>
  </si>
  <si>
    <t>1300069083</t>
  </si>
  <si>
    <t>Obetonování potrubí nebo zdiva stok betonem železovým v otevřeném výkopu bez zvláštních nároků na prostředí tř. C 30/37</t>
  </si>
  <si>
    <t>1243718234</t>
  </si>
  <si>
    <t>1051,5+5</t>
  </si>
  <si>
    <t>-264124017</t>
  </si>
  <si>
    <t>1116972184</t>
  </si>
  <si>
    <t>5-1,2</t>
  </si>
  <si>
    <t>3,8*1,015 "Přepočtené koeficientem množství</t>
  </si>
  <si>
    <t>419753242</t>
  </si>
  <si>
    <t>441329217</t>
  </si>
  <si>
    <t>1991973113</t>
  </si>
  <si>
    <t>59710849</t>
  </si>
  <si>
    <t>trouba kameninová glazovaná zkrácená DN 300 dl 60(75)cm třída 160 spojovací systém C</t>
  </si>
  <si>
    <t>2126259694</t>
  </si>
  <si>
    <t>-1402376854</t>
  </si>
  <si>
    <t>-422331411</t>
  </si>
  <si>
    <t>809008334</t>
  </si>
  <si>
    <t>60*1,03 "Přepočtené koeficientem množství</t>
  </si>
  <si>
    <t>-878627962</t>
  </si>
  <si>
    <t>96068000</t>
  </si>
  <si>
    <t>-1232416289</t>
  </si>
  <si>
    <t>-826325312</t>
  </si>
  <si>
    <t>-1510705537</t>
  </si>
  <si>
    <t>308955599</t>
  </si>
  <si>
    <t>59224068</t>
  </si>
  <si>
    <t>skruž betonová DN 1000x500 PS, 100x50x12cm</t>
  </si>
  <si>
    <t>-192118969</t>
  </si>
  <si>
    <t>582767184</t>
  </si>
  <si>
    <t>-130991519</t>
  </si>
  <si>
    <t>112423285</t>
  </si>
  <si>
    <t>-1752320861</t>
  </si>
  <si>
    <t xml:space="preserve">poklop šachtový třída D 400, kruhový rám 785, vstup 600 mm, </t>
  </si>
  <si>
    <t>-456425944</t>
  </si>
  <si>
    <t>poklop šachtový třída D 400, kruhový rám 785, vstup 600 mm,</t>
  </si>
  <si>
    <t>1669507750</t>
  </si>
  <si>
    <t>-153500955</t>
  </si>
  <si>
    <t>871251221</t>
  </si>
  <si>
    <t>Montáž potrubí z PE100 SDR 17 otevřený výkop svařovaných elektrotvarovkou D 110 x 6,6 mm</t>
  </si>
  <si>
    <t>923211387</t>
  </si>
  <si>
    <t>Montáž vodovodního potrubí z plastů v otevřeném výkopu z polyetylenu PE 100 svařovaných elektrotvarovkou SDR 17/PN10 D 110 x 6,6 mm</t>
  </si>
  <si>
    <t>28613724</t>
  </si>
  <si>
    <t>potrubí kanalizační třívrstvé PE100 SDR17 s dodatečným opláštěním a integrovaným detekčním vodičem, 110x6,6mm</t>
  </si>
  <si>
    <t>2013546325</t>
  </si>
  <si>
    <t>892271111</t>
  </si>
  <si>
    <t>Tlaková zkouška vodou potrubí DN 100 nebo 125</t>
  </si>
  <si>
    <t>974079712</t>
  </si>
  <si>
    <t>Tlakové zkoušky vodou na potrubí DN 100 nebo 125</t>
  </si>
  <si>
    <t>-1728339324</t>
  </si>
  <si>
    <t>28613431</t>
  </si>
  <si>
    <t>potrubí kanalizační tlakové PE100 SDR17 tyče 12m se signalizační vrstvou 200x11,9mm</t>
  </si>
  <si>
    <t>-195607257</t>
  </si>
  <si>
    <t>27,4</t>
  </si>
  <si>
    <t>28655200</t>
  </si>
  <si>
    <t>objímka kluzná na potrubí D110/ DN180</t>
  </si>
  <si>
    <t>1512766416</t>
  </si>
  <si>
    <t>28655116</t>
  </si>
  <si>
    <t>manžeta chráničky vč. upínací pásky 110x220mm DN 100x200</t>
  </si>
  <si>
    <t>17926142</t>
  </si>
  <si>
    <t>114136009</t>
  </si>
  <si>
    <t>-254482115</t>
  </si>
  <si>
    <t>HWL.850008020016</t>
  </si>
  <si>
    <t>TVAROVKA FF KUS 80/200</t>
  </si>
  <si>
    <t>253841856</t>
  </si>
  <si>
    <t>857264122</t>
  </si>
  <si>
    <t>Montáž litinových tvarovek odbočných přírubových otevřený výkop DN 100</t>
  </si>
  <si>
    <t>-749982589</t>
  </si>
  <si>
    <t>Montáž litinových tvarovek na potrubí litinovém tlakovém odbočných na potrubí z trub přírubových v otevřeném výkopu, kanálu nebo v šachtě DN 100</t>
  </si>
  <si>
    <t>55253515</t>
  </si>
  <si>
    <t>tvarovka přírubová litinová s přírubovou odbočkou,práškový epoxid tl 250µm T-kus DN 100/80</t>
  </si>
  <si>
    <t>1836605190</t>
  </si>
  <si>
    <t>spojovací materiál (šrouby, matky, podložky,bandážei atd.)</t>
  </si>
  <si>
    <t>246278702</t>
  </si>
  <si>
    <t>spojovací materiál (šrouby, matky, podložky,bandáže, atd.)</t>
  </si>
  <si>
    <t>877251101</t>
  </si>
  <si>
    <t>Montáž elektrospojek na vodovodním potrubí z PE trub d 110</t>
  </si>
  <si>
    <t>1688640941</t>
  </si>
  <si>
    <t>Montáž tvarovek na vodovodním plastovém potrubí z polyetylenu PE 100 elektrotvarovek SDR 11/PN16 spojek, oblouků nebo redukcí d 110</t>
  </si>
  <si>
    <t>219</t>
  </si>
  <si>
    <t>WVN.FF485730W</t>
  </si>
  <si>
    <t>Elektrospojka PE100 SDR11 110</t>
  </si>
  <si>
    <t>1844007443</t>
  </si>
  <si>
    <t>-668127058</t>
  </si>
  <si>
    <t>37649035</t>
  </si>
  <si>
    <t>WVN.FFD60814W</t>
  </si>
  <si>
    <t>Oblouk 30° PE100 RC SDR17 110</t>
  </si>
  <si>
    <t>-1988022385</t>
  </si>
  <si>
    <t>WVN.FFD80814W</t>
  </si>
  <si>
    <t>Oblouk 22° PE100 RC SDR17 110</t>
  </si>
  <si>
    <t>1859665099</t>
  </si>
  <si>
    <t>WVN.FFD90814W</t>
  </si>
  <si>
    <t>Oblouk 11° PE100 RC SDR17 110</t>
  </si>
  <si>
    <t>-216641850</t>
  </si>
  <si>
    <t>HWL.780008000000</t>
  </si>
  <si>
    <t>KOLO RUČNÍ PRO ŠOUPĚ DN 65-80</t>
  </si>
  <si>
    <t>1856625178</t>
  </si>
  <si>
    <t>28653150</t>
  </si>
  <si>
    <t>nákružek lemový PE 100 SDR17 110mm</t>
  </si>
  <si>
    <t>-862176418</t>
  </si>
  <si>
    <t>WVN.FF700214W</t>
  </si>
  <si>
    <t>Příruba PP/ocel PN10/16 110 DN100</t>
  </si>
  <si>
    <t>751063480</t>
  </si>
  <si>
    <t>WVN.FF440714W</t>
  </si>
  <si>
    <t>Čelní těsnění s ocelovou výztuží PN16 110 DN100</t>
  </si>
  <si>
    <t>-876164927</t>
  </si>
  <si>
    <t>1307474295</t>
  </si>
  <si>
    <t>446219389</t>
  </si>
  <si>
    <t>279576894</t>
  </si>
  <si>
    <t>747123927</t>
  </si>
  <si>
    <t>105255930</t>
  </si>
  <si>
    <t>459793477</t>
  </si>
  <si>
    <t>891243321</t>
  </si>
  <si>
    <t>Montáž ventilů odvzdušňovacích přírubových DN 80</t>
  </si>
  <si>
    <t>-253580396</t>
  </si>
  <si>
    <t>Montáž vodovodních armatur na potrubí ventilů odvzdušňovacích nebo zavzdušňovacích mechanických a plovákových přírubových na venkovních řadech DN 80</t>
  </si>
  <si>
    <t>HWL.986308000016</t>
  </si>
  <si>
    <t>VENTIL ODVZDUŠŇOVACÍ OCEL PRO ODPAD VODU 80</t>
  </si>
  <si>
    <t>1878130389</t>
  </si>
  <si>
    <t>-1511521530</t>
  </si>
  <si>
    <t>-1360549185</t>
  </si>
  <si>
    <t>1089522910</t>
  </si>
  <si>
    <t>-1533109282</t>
  </si>
  <si>
    <t>116</t>
  </si>
  <si>
    <t>-2053298841</t>
  </si>
  <si>
    <t>117</t>
  </si>
  <si>
    <t>351952720</t>
  </si>
  <si>
    <t>3+2</t>
  </si>
  <si>
    <t>118</t>
  </si>
  <si>
    <t>1182287223</t>
  </si>
  <si>
    <t>2+2</t>
  </si>
  <si>
    <t>119</t>
  </si>
  <si>
    <t>899713111</t>
  </si>
  <si>
    <t>Orientační tabulky na sloupku betonovém nebo ocelovém</t>
  </si>
  <si>
    <t>-2088269256</t>
  </si>
  <si>
    <t>Orientační tabulky na vodovodních a kanalizačních řadech na sloupku ocelovém nebo betonovém</t>
  </si>
  <si>
    <t>120</t>
  </si>
  <si>
    <t>-96592943</t>
  </si>
  <si>
    <t>(192)*2 "koordinace s gravitaci"</t>
  </si>
  <si>
    <t>121</t>
  </si>
  <si>
    <t>-1933035318</t>
  </si>
  <si>
    <t>122</t>
  </si>
  <si>
    <t>-1251806629</t>
  </si>
  <si>
    <t>123</t>
  </si>
  <si>
    <t>-1367157908</t>
  </si>
  <si>
    <t>124</t>
  </si>
  <si>
    <t>1016728424</t>
  </si>
  <si>
    <t>125</t>
  </si>
  <si>
    <t>129817151</t>
  </si>
  <si>
    <t>(5*1,2+(187-27,4)*0,8+864,5*0,6-73*0,8-89*0,6)*0,2*2"štěrkodrť"</t>
  </si>
  <si>
    <t>(5*1,7+27*1,3+22*1,3+631*0,6)*0,15*2"živice"</t>
  </si>
  <si>
    <t>126</t>
  </si>
  <si>
    <t>-254152639</t>
  </si>
  <si>
    <t>351,472*7</t>
  </si>
  <si>
    <t>127</t>
  </si>
  <si>
    <t>1509905708</t>
  </si>
  <si>
    <t>128</t>
  </si>
  <si>
    <t>26311042</t>
  </si>
  <si>
    <t>(5*1,2+(187-27,4)*0,8+864,5*0,6-73*0,8-89*0,6)*0,4*2"štěrkodrť"</t>
  </si>
  <si>
    <t>129</t>
  </si>
  <si>
    <t>-1862293783</t>
  </si>
  <si>
    <t>1*3+2*1</t>
  </si>
  <si>
    <t>130</t>
  </si>
  <si>
    <t>1418319720</t>
  </si>
  <si>
    <t>131</t>
  </si>
  <si>
    <t>2090834912</t>
  </si>
  <si>
    <t>132</t>
  </si>
  <si>
    <t>54858627</t>
  </si>
  <si>
    <t>133</t>
  </si>
  <si>
    <t>-1559042030</t>
  </si>
  <si>
    <t>816,198*0,5 "Přepočtené koeficientem množství</t>
  </si>
  <si>
    <t>715</t>
  </si>
  <si>
    <t>Izolace proti chemickým vlivům</t>
  </si>
  <si>
    <t>134</t>
  </si>
  <si>
    <t>715291915</t>
  </si>
  <si>
    <t>Oprava izolací proti chemickým vlivům utěsnění prostupů do průměru 400 mm tmelem</t>
  </si>
  <si>
    <t>171175167</t>
  </si>
  <si>
    <t>Oprava a údržba izolací doplňkových technologických zařízení utěsněním prostupů do Ø 400 mm tmelem</t>
  </si>
  <si>
    <t>135</t>
  </si>
  <si>
    <t>24551275</t>
  </si>
  <si>
    <t>stěrka minerální hydroizolační 2-složková cementem pojená</t>
  </si>
  <si>
    <t>663295437</t>
  </si>
  <si>
    <t>136</t>
  </si>
  <si>
    <t>-1718042755</t>
  </si>
  <si>
    <t>137</t>
  </si>
  <si>
    <t>1717764835</t>
  </si>
  <si>
    <t>2022_4.15 - IO 09 Kanalizační přípojky</t>
  </si>
  <si>
    <t>-2037621765</t>
  </si>
  <si>
    <t>(80+199)*0,8</t>
  </si>
  <si>
    <t>625753651</t>
  </si>
  <si>
    <t>1,3*80</t>
  </si>
  <si>
    <t>-988373219</t>
  </si>
  <si>
    <t>113201111</t>
  </si>
  <si>
    <t>Vytrhání obrub chodníkových ležatých</t>
  </si>
  <si>
    <t>-1806367851</t>
  </si>
  <si>
    <t>Vytrhání obrub s vybouráním lože, s přemístěním hmot na skládku na vzdálenost do 3 m nebo s naložením na dopravní prostředek chodníkových ležatých</t>
  </si>
  <si>
    <t>1754938924</t>
  </si>
  <si>
    <t>-1388987367</t>
  </si>
  <si>
    <t>2*8</t>
  </si>
  <si>
    <t>1325750500</t>
  </si>
  <si>
    <t>-2098832459</t>
  </si>
  <si>
    <t>-843117694</t>
  </si>
  <si>
    <t>319*0,8*0,45*2+25,1*0,8*0,35*2</t>
  </si>
  <si>
    <t>-3,14*(0,12*0,12*3,9+0,08*0,08*315,1+0,02*0,02*25,1)*2</t>
  </si>
  <si>
    <t>575894600</t>
  </si>
  <si>
    <t>1423018923</t>
  </si>
  <si>
    <t>(344,1*0,8*1)</t>
  </si>
  <si>
    <t>-61421626</t>
  </si>
  <si>
    <t>2*65,1</t>
  </si>
  <si>
    <t>1381441920</t>
  </si>
  <si>
    <t>319*0,8*1,9"celkový výkop - při průměrné hloubce 1,9 m"*0,4+25,1*1,7*0,8</t>
  </si>
  <si>
    <t>"povrchy"(-80*0,35-199*0,2-65,2*0,2)*0,8*0,4</t>
  </si>
  <si>
    <t>516798535</t>
  </si>
  <si>
    <t>-1430232722</t>
  </si>
  <si>
    <t>319*0,8*1,9"celkový výkop - při průměrné hloubce 1,9 m"*0,5+25,1*0,8*1,7*0,5-100</t>
  </si>
  <si>
    <t>"povrchy"(-80*0,35-199*0,2-65,1*0,2)*0,8*0,5</t>
  </si>
  <si>
    <t>455100590</t>
  </si>
  <si>
    <t>319*0,8*1,9"celkový výkop - při průměrné hloubce 1,9 m"*0,05+25,1*0,8*1,7*0,05</t>
  </si>
  <si>
    <t>"povrchy"(-80*0,35-199*0,2-65,1*0,2)*0,8*0,05</t>
  </si>
  <si>
    <t>-594970641</t>
  </si>
  <si>
    <t>-747246583</t>
  </si>
  <si>
    <t>319*0,8*1,9"celkový výkop - při průměrné hloubce 1,9 m"*0,9*2+25,1*0,8*1,7*0,9*2</t>
  </si>
  <si>
    <t>"povrchy"(-80*0,35-199*0,2-65,1*0,2)*0,8*0,9*2</t>
  </si>
  <si>
    <t>-2058149611</t>
  </si>
  <si>
    <t>319*0,8*1,9"celkový výkop - při průměrné hloubce 1,9 m"*0,1*2+25,1*0,8*1,7*0,1*2</t>
  </si>
  <si>
    <t>"povrchy"(-80*0,35-199*0,2-65,1*0,2)*0,8*0,1*2</t>
  </si>
  <si>
    <t>2020619089</t>
  </si>
  <si>
    <t>300648956</t>
  </si>
  <si>
    <t>565339639</t>
  </si>
  <si>
    <t>211,596-42,363</t>
  </si>
  <si>
    <t>-24489589</t>
  </si>
  <si>
    <t>-1211774501</t>
  </si>
  <si>
    <t>319*0,8*1,9"celkový výkop - při průměrné hloubce 1,9 m"*0,9*2+25,1*0,8*1,7*2*0,9</t>
  </si>
  <si>
    <t>-1280181851</t>
  </si>
  <si>
    <t>1371267547</t>
  </si>
  <si>
    <t>319*0,8*0,55+25,1*0,8*0,45</t>
  </si>
  <si>
    <t>80*0,35*0,8+199*0,2</t>
  </si>
  <si>
    <t>991558238</t>
  </si>
  <si>
    <t>211,596*2</t>
  </si>
  <si>
    <t>938835069</t>
  </si>
  <si>
    <t>319*0,8*1,9"celkový výkop - při průměrné hloubce 1,9 m"+25,1*0,8*1,7</t>
  </si>
  <si>
    <t>-319*0,8*0,55"obsyp"-25,1*0,8*0,45</t>
  </si>
  <si>
    <t>-(80*0,8*0,45-199*0,8*0,3-65,1*0,8*0,2)"povrchy"</t>
  </si>
  <si>
    <t>124393916</t>
  </si>
  <si>
    <t>319*0,8*0,45+25,1*0,8*0,35</t>
  </si>
  <si>
    <t>-3,14*(0,12*0,12*3,9+0,08*0,08*286,4+0,02*0,02*25,1)</t>
  </si>
  <si>
    <t>-225805573</t>
  </si>
  <si>
    <t>2141595648</t>
  </si>
  <si>
    <t>130,2*0,025 "Přepočtené koeficientem množství</t>
  </si>
  <si>
    <t>1517322077</t>
  </si>
  <si>
    <t>0,1*0,8*(319+25,1)</t>
  </si>
  <si>
    <t>716951103</t>
  </si>
  <si>
    <t>(80+199)*0,8*2</t>
  </si>
  <si>
    <t>1140949835</t>
  </si>
  <si>
    <t>80*1,3</t>
  </si>
  <si>
    <t>315318303</t>
  </si>
  <si>
    <t>2116186544</t>
  </si>
  <si>
    <t>80*0,8</t>
  </si>
  <si>
    <t>373392782</t>
  </si>
  <si>
    <t>80*1,3*2</t>
  </si>
  <si>
    <t>2006504464</t>
  </si>
  <si>
    <t>238638236</t>
  </si>
  <si>
    <t>-293798901</t>
  </si>
  <si>
    <t>80*2</t>
  </si>
  <si>
    <t>-1868943889</t>
  </si>
  <si>
    <t>-41130481</t>
  </si>
  <si>
    <t>319+25,1</t>
  </si>
  <si>
    <t>28613731</t>
  </si>
  <si>
    <t>potrubí kanalizační třívrstvé PE100 SDR11 s dodatečným opláštěním a integrovaným detekčním vodičem, 40x3,7mm</t>
  </si>
  <si>
    <t>-1148272413</t>
  </si>
  <si>
    <t>25,1</t>
  </si>
  <si>
    <t>315221366</t>
  </si>
  <si>
    <t>871184201</t>
  </si>
  <si>
    <t>Montáž kanalizačního potrubí z PE SDR11 otevřený výkop sklon do 20 % svařovaných na tupo D 40x3,7 mm</t>
  </si>
  <si>
    <t>-318987488</t>
  </si>
  <si>
    <t>Montáž kanalizačního potrubí z plastů z polyetylenu PE 100 svařovaných na tupo v otevřeném výkopu ve sklonu do 20 % SDR 11/PN16 D 40 x 3,7 mm</t>
  </si>
  <si>
    <t>871310320</t>
  </si>
  <si>
    <t>Montáž kanalizačního potrubí hladkého plnostěnného SN 12 z polypropylenu DN 150</t>
  </si>
  <si>
    <t>-542650132</t>
  </si>
  <si>
    <t>Montáž kanalizačního potrubí z plastů z polypropylenu PP hladkého plnostěnného SN 12 DN 150</t>
  </si>
  <si>
    <t>315,1</t>
  </si>
  <si>
    <t>28617031</t>
  </si>
  <si>
    <t>trubka kanalizační PP plnostěnná třívrstvá DN 150x3000mm SN12</t>
  </si>
  <si>
    <t>-1512638630</t>
  </si>
  <si>
    <t>315,1*1,015 "Přepočtené koeficientem množství</t>
  </si>
  <si>
    <t>871350320</t>
  </si>
  <si>
    <t>Montáž kanalizačního potrubí hladkého plnostěnného SN 12 z polypropylenu DN 200</t>
  </si>
  <si>
    <t>-607903413</t>
  </si>
  <si>
    <t>Montáž kanalizačního potrubí z plastů z polypropylenu PP hladkého plnostěnného SN 12 DN 200</t>
  </si>
  <si>
    <t>28617037</t>
  </si>
  <si>
    <t>trubka kanalizační PP plnostěnná třívrstvá DN 150x6000mm SN12</t>
  </si>
  <si>
    <t>432804564</t>
  </si>
  <si>
    <t>3,9*1,015 "Přepočtené koeficientem množství</t>
  </si>
  <si>
    <t>877315211</t>
  </si>
  <si>
    <t>Montáž tvarovek z tvrdého PVC-systém KG nebo z polypropylenu-systém KG 2000 jednoosé DN 160</t>
  </si>
  <si>
    <t>642644830</t>
  </si>
  <si>
    <t>Montáž tvarovek na kanalizačním potrubí z trub z plastu z tvrdého PVC nebo z polypropylenu v otevřeném výkopu jednoosých DN 160</t>
  </si>
  <si>
    <t>77*4</t>
  </si>
  <si>
    <t>28611528</t>
  </si>
  <si>
    <t>přechod kanalizační KG kamenina-plast DN 160</t>
  </si>
  <si>
    <t>256</t>
  </si>
  <si>
    <t>1192006374</t>
  </si>
  <si>
    <t>28617338</t>
  </si>
  <si>
    <t>koleno kanalizace PP KG DN 160x45°</t>
  </si>
  <si>
    <t>1625877235</t>
  </si>
  <si>
    <t>28617329</t>
  </si>
  <si>
    <t>koleno kanalizace PP KG DN 160x30°</t>
  </si>
  <si>
    <t>-480829805</t>
  </si>
  <si>
    <t>28617320</t>
  </si>
  <si>
    <t>koleno kanalizace PP KG DN 160x15°</t>
  </si>
  <si>
    <t>281099105</t>
  </si>
  <si>
    <t>877315231</t>
  </si>
  <si>
    <t>Montáž víčka z tvrdého PVC-systém KG DN 160</t>
  </si>
  <si>
    <t>-2142758204</t>
  </si>
  <si>
    <t>Montáž tvarovek na kanalizačním potrubí z trub z plastu z tvrdého PVC nebo z polypropylenu v otevřeném výkopu víček DN 160</t>
  </si>
  <si>
    <t>28611958</t>
  </si>
  <si>
    <t>zátka hrdlová kanalizační plastová PP SN16 DN 160</t>
  </si>
  <si>
    <t>987226594</t>
  </si>
  <si>
    <t>877355211</t>
  </si>
  <si>
    <t>Montáž tvarovek z tvrdého PVC-systém KG nebo z polypropylenu-systém KG 2000 jednoosé DN 200</t>
  </si>
  <si>
    <t>292133666</t>
  </si>
  <si>
    <t>Montáž tvarovek na kanalizačním potrubí z trub z plastu z tvrdého PVC nebo z polypropylenu v otevřeném výkopu jednoosých DN 200</t>
  </si>
  <si>
    <t>1*4</t>
  </si>
  <si>
    <t>28611530</t>
  </si>
  <si>
    <t>přechod kanalizační KG kamenina-plast DN 200</t>
  </si>
  <si>
    <t>-1220937544</t>
  </si>
  <si>
    <t>28617321</t>
  </si>
  <si>
    <t>koleno kanalizace PP KG DN 200x15°</t>
  </si>
  <si>
    <t>-1776862399</t>
  </si>
  <si>
    <t>28617330</t>
  </si>
  <si>
    <t>koleno kanalizace PP KG DN 200x30°</t>
  </si>
  <si>
    <t>1600456487</t>
  </si>
  <si>
    <t>28617339</t>
  </si>
  <si>
    <t>koleno kanalizace PP KG DN 200x45°</t>
  </si>
  <si>
    <t>1464911558</t>
  </si>
  <si>
    <t>877355231</t>
  </si>
  <si>
    <t>Montáž víčka z tvrdého PVC-systém KG DN 200</t>
  </si>
  <si>
    <t>-91975796</t>
  </si>
  <si>
    <t>Montáž tvarovek na kanalizačním potrubí z trub z plastu z tvrdého PVC nebo z polypropylenu v otevřeném výkopu víček DN 200</t>
  </si>
  <si>
    <t>28614782</t>
  </si>
  <si>
    <t>zátka kanalizace plastové PP SN12 200mm</t>
  </si>
  <si>
    <t>-325456090</t>
  </si>
  <si>
    <t>877171118</t>
  </si>
  <si>
    <t>Montáž elektrozáslepek na vodovodním potrubí z PE trub d 40</t>
  </si>
  <si>
    <t>1256348379</t>
  </si>
  <si>
    <t>Montáž tvarovek na vodovodním plastovém potrubí z polyetylenu PE 100 elektrotvarovek SDR 11/PN16 záslepek d 40</t>
  </si>
  <si>
    <t>28615021</t>
  </si>
  <si>
    <t>elektrozáslepka SDR11 PE 100 PN16 D 40mm</t>
  </si>
  <si>
    <t>-897957850</t>
  </si>
  <si>
    <t>-1835702042</t>
  </si>
  <si>
    <t>(319+25,1)*2</t>
  </si>
  <si>
    <t>1269206032</t>
  </si>
  <si>
    <t>916131213</t>
  </si>
  <si>
    <t>Osazení silničního obrubníku betonového stojatého s boční opěrou do lože z betonu prostého</t>
  </si>
  <si>
    <t>510299498</t>
  </si>
  <si>
    <t>Osazení silničního obrubníku betonového se zřízením lože, s vyplněním a zatřením spár cementovou maltou stojatého s boční opěrou z betonu prostého, do lože z betonu prostého</t>
  </si>
  <si>
    <t>59217026</t>
  </si>
  <si>
    <t>obrubník silniční betonový dle stávajících rozměrů</t>
  </si>
  <si>
    <t>-1725866202</t>
  </si>
  <si>
    <t>2*1,02 "Přepočtené koeficientem množství</t>
  </si>
  <si>
    <t>-1012143313</t>
  </si>
  <si>
    <t>-114010853</t>
  </si>
  <si>
    <t>80*2*2</t>
  </si>
  <si>
    <t>1013995778</t>
  </si>
  <si>
    <t>-777679472</t>
  </si>
  <si>
    <t>(80*1,3*0,15)*2</t>
  </si>
  <si>
    <t>((80+199)*0,8*0,2)*2</t>
  </si>
  <si>
    <t>-612588526</t>
  </si>
  <si>
    <t>120,48*7</t>
  </si>
  <si>
    <t>1225262487</t>
  </si>
  <si>
    <t>-657438899</t>
  </si>
  <si>
    <t>(80*1,3*0,25)*2</t>
  </si>
  <si>
    <t>((80*0,55+199*0,4)*0,8)*2</t>
  </si>
  <si>
    <t>-356166119</t>
  </si>
  <si>
    <t>-1709295153</t>
  </si>
  <si>
    <t>1245068245</t>
  </si>
  <si>
    <t>2022_4.16 - SO 01 Čerpací stanice se separací kalu</t>
  </si>
  <si>
    <t>22233</t>
  </si>
  <si>
    <t xml:space="preserve">    6 - Úpravy povrchu, podlahy, osazení</t>
  </si>
  <si>
    <t>-73831156</t>
  </si>
  <si>
    <t>-867369954</t>
  </si>
  <si>
    <t>30*8</t>
  </si>
  <si>
    <t>1543243895</t>
  </si>
  <si>
    <t>-1486147612</t>
  </si>
  <si>
    <t>4*4+25*1</t>
  </si>
  <si>
    <t>121151106</t>
  </si>
  <si>
    <t>Sejmutí ornice plochy do 100 m2 tl vrstvy přes 300 do 400 mm strojně</t>
  </si>
  <si>
    <t>410164862</t>
  </si>
  <si>
    <t>Sejmutí ornice strojně při souvislé ploše do 100 m2, tl. vrstvy přes 300 do 400 mm</t>
  </si>
  <si>
    <t>15*3</t>
  </si>
  <si>
    <t>949555730</t>
  </si>
  <si>
    <t>(4*4*(5,14-0,2)+1*0,8*0,8)*0,4</t>
  </si>
  <si>
    <t>-786322871</t>
  </si>
  <si>
    <t>(4*4*(5,14-0,2)+1*0,8*0,8)*0,5</t>
  </si>
  <si>
    <t>-657497246</t>
  </si>
  <si>
    <t>(4*4*(5,14-0,2)+1*0,8*0,8)*0,05</t>
  </si>
  <si>
    <t>-1879813522</t>
  </si>
  <si>
    <t>-1961600803</t>
  </si>
  <si>
    <t>(0,6*0,8*25"celkový výkop odvětrán - při průměrné hloubce 0,8m")*0,4</t>
  </si>
  <si>
    <t>-(0,6*25*0,2)*0,4"povrch"</t>
  </si>
  <si>
    <t>-1484610708</t>
  </si>
  <si>
    <t>(0,6*0,8*25"celkový výkop odvětrán - při průměrné hloubce 0,8m")*0,5</t>
  </si>
  <si>
    <t>-(0,6*25*0,2)*0,5"povrch"</t>
  </si>
  <si>
    <t>278725029</t>
  </si>
  <si>
    <t>(0,6*0,8*25"celkový výkop odvětrán - při průměrné hloubce 0,8m")*0,05</t>
  </si>
  <si>
    <t>-(0,6*25*0,2)*0,05"povrch"</t>
  </si>
  <si>
    <t>-1448123059</t>
  </si>
  <si>
    <t>956159916</t>
  </si>
  <si>
    <t>4*2+4*2</t>
  </si>
  <si>
    <t>-1216184014</t>
  </si>
  <si>
    <t>-1252366816</t>
  </si>
  <si>
    <t>-59304242</t>
  </si>
  <si>
    <t>347852195</t>
  </si>
  <si>
    <t>4*5,14*2+4*5,14*2</t>
  </si>
  <si>
    <t>-1782994383</t>
  </si>
  <si>
    <t>(4*4*(5,14-0,2)+1*0,8*0,8)*0,9*2</t>
  </si>
  <si>
    <t>(0,6*0,8*25"celkový výkop odvětrán - při průměrné hloubce 0,8m")*0,9*2</t>
  </si>
  <si>
    <t>-(0,6*25*0,2)*0,9*2"povrch"</t>
  </si>
  <si>
    <t>-738310281</t>
  </si>
  <si>
    <t>(4*4*(5,14-0,2)+1*0,8*0,8)*0,1*2</t>
  </si>
  <si>
    <t>(0,6*0,8*25"celkový výkop odvětrán - při průměrné hloubce 0,8m")*0,1*2</t>
  </si>
  <si>
    <t>-(0,6*25*0,2)*0,1*2"povrch"</t>
  </si>
  <si>
    <t>-1710141841</t>
  </si>
  <si>
    <t>-1045482804</t>
  </si>
  <si>
    <t>-154445889</t>
  </si>
  <si>
    <t>62,71-8,868</t>
  </si>
  <si>
    <t>-1799063054</t>
  </si>
  <si>
    <t>(4*4*(5,14-0,2)+1*0,8*0,8)*0,1</t>
  </si>
  <si>
    <t>(0,6*0,8*25"celkový výkop odvětrán - při průměrné hloubce 0,8m")*0,1</t>
  </si>
  <si>
    <t>-(0,6*25*0,2)*0,1"povrch"</t>
  </si>
  <si>
    <t>2042946707</t>
  </si>
  <si>
    <t>-1886070226</t>
  </si>
  <si>
    <t>-1444196897</t>
  </si>
  <si>
    <t>4*4*0,25+1,4*1,4*3,14*4,99+25*0,6*0,4+15*3*0,4+4</t>
  </si>
  <si>
    <t>-459917609</t>
  </si>
  <si>
    <t>62,71*2</t>
  </si>
  <si>
    <t>1772957082</t>
  </si>
  <si>
    <t>(0,6*0,8*25"celkový výkop odvětrán - při průměrné hloubce 0,8m")</t>
  </si>
  <si>
    <t>-0,6*25*(0,2+0,4)"povrch"</t>
  </si>
  <si>
    <t>(4*4*(5,14-0,2)+1*0,8*0,8)</t>
  </si>
  <si>
    <t>-4*4*0,25-1,1*1,4*3,14*4,89-4</t>
  </si>
  <si>
    <t>395927767</t>
  </si>
  <si>
    <t>25*0,6*0,3-25*0,05*0,05*3,14</t>
  </si>
  <si>
    <t>-1864226635</t>
  </si>
  <si>
    <t>4*4-2,5*2,5*3,14/4</t>
  </si>
  <si>
    <t>29340841</t>
  </si>
  <si>
    <t>11,094*0,025 "Přepočtené koeficientem množství</t>
  </si>
  <si>
    <t>1605419618</t>
  </si>
  <si>
    <t>(25*0,6*0,3-25*0,05*0,05*3,14)*2</t>
  </si>
  <si>
    <t>273311124</t>
  </si>
  <si>
    <t>Základové desky z betonu prostého C 12/15</t>
  </si>
  <si>
    <t>1774523035</t>
  </si>
  <si>
    <t>Základové konstrukce z betonu prostého desky ve výkopu nebo na hlavách pilot C 12/15</t>
  </si>
  <si>
    <t>4*4*0,15</t>
  </si>
  <si>
    <t>451541111</t>
  </si>
  <si>
    <t>Lože pod potrubí otevřený výkop ze štěrkodrtě</t>
  </si>
  <si>
    <t>-1582265477</t>
  </si>
  <si>
    <t>Lože pod potrubí, stoky a drobné objekty v otevřeném výkopu ze štěrkodrtě 0-63 mm</t>
  </si>
  <si>
    <t>4*4*0,1</t>
  </si>
  <si>
    <t>1768200915</t>
  </si>
  <si>
    <t>0,1*25*0,6</t>
  </si>
  <si>
    <t>-1562058046</t>
  </si>
  <si>
    <t>0,15*3,14*1,25*1,25</t>
  </si>
  <si>
    <t>619095520</t>
  </si>
  <si>
    <t>15*3*2</t>
  </si>
  <si>
    <t>Úpravy povrchu, podlahy, osazení</t>
  </si>
  <si>
    <t>1681443281</t>
  </si>
  <si>
    <t>55243111_r</t>
  </si>
  <si>
    <t>poklop uzamykatelný vodotěsný  dle specifikace</t>
  </si>
  <si>
    <t>1356039447</t>
  </si>
  <si>
    <t>89441112_R44</t>
  </si>
  <si>
    <t>Osazení a dodávka čerpací šachty   DN 2500 včetně zákrytové desky, včetně  dalšího příslušenství včetně vztlakové pojistky- komplet dle specifikace -příloha D.3.5.</t>
  </si>
  <si>
    <t>-1262065965</t>
  </si>
  <si>
    <t>Osazení a dodávka čerpací šachty   DN 2500 včetně zákrytové desky, včetně  dalšího příslušenství včetně vztlakové pojistky- komplet dle specifikace -příloha D.3.5.
položka zahrnuje kompletní dodávku včetně osazení s připravenými vstupy jednotlivých potrubí a kabelů.</t>
  </si>
  <si>
    <t>423901r</t>
  </si>
  <si>
    <t>patka pro přenosný jeřábek používaný provozovatelem kanalizace - D+M</t>
  </si>
  <si>
    <t>960680318</t>
  </si>
  <si>
    <t>423901r1</t>
  </si>
  <si>
    <t xml:space="preserve"> přenosný jeřábek používaný provozovatelem kanalizace - D</t>
  </si>
  <si>
    <t>-600982415</t>
  </si>
  <si>
    <t>patka pro přenosný jeřábek používaný provozovatelem kanalizace - D</t>
  </si>
  <si>
    <t>311863020_R41</t>
  </si>
  <si>
    <t>žebřík nerez L 40 x 40 x 5 L 4600 mm včetně nástupních madel</t>
  </si>
  <si>
    <t>1300020361</t>
  </si>
  <si>
    <t>-1904905917</t>
  </si>
  <si>
    <t>1127388568</t>
  </si>
  <si>
    <t>1769885243</t>
  </si>
  <si>
    <t>1536604062</t>
  </si>
  <si>
    <t>6*4</t>
  </si>
  <si>
    <t>137436654</t>
  </si>
  <si>
    <t>-1473113673</t>
  </si>
  <si>
    <t>3*15*0,4*2</t>
  </si>
  <si>
    <t>80287949</t>
  </si>
  <si>
    <t xml:space="preserve">2022_4.17 - PS 01 Technologie ČS </t>
  </si>
  <si>
    <t>Úroveň 3:</t>
  </si>
  <si>
    <t>2022_4.17.1 - Strojní část technologie ČS</t>
  </si>
  <si>
    <t>45230000-8</t>
  </si>
  <si>
    <t>42.21</t>
  </si>
  <si>
    <t xml:space="preserve">    35-M - Montáž čerpadel, kompr.a vodoh.zař.</t>
  </si>
  <si>
    <t>4261110_R100</t>
  </si>
  <si>
    <t>Čerpací stanice se separací kalu dle specifikace (D.3.5. a D.1.)</t>
  </si>
  <si>
    <t>1375712832</t>
  </si>
  <si>
    <t>891351222</t>
  </si>
  <si>
    <t>Montáž vodovodních šoupátek s ručním kolečkem v šachtách DN 200</t>
  </si>
  <si>
    <t>-1769901966</t>
  </si>
  <si>
    <t>Montáž vodovodních armatur na potrubí šoupátek nebo klapek uzavíracích v šachtách s ručním kolečkem DN 200</t>
  </si>
  <si>
    <t>784020000000</t>
  </si>
  <si>
    <t>KOLO RUČNÍ DESKOVÉ ŠOUPĚ 200</t>
  </si>
  <si>
    <t>KS</t>
  </si>
  <si>
    <t>-68480348</t>
  </si>
  <si>
    <t>VODA Ovládání a ostatní příslušenství KOLO RUČNÍ DESKOVÉ ŠOUPĚ 200</t>
  </si>
  <si>
    <t>360020000010</t>
  </si>
  <si>
    <t>ŠOUPĚ DESKOVÉ NESTOUPAVÉ VŘETENO 200</t>
  </si>
  <si>
    <t>-771464560</t>
  </si>
  <si>
    <t>KANAL Šoupátka a Combi armatury ŠOUPĚ DESKOVÉ NESTOUPAVÉ VŘETENO 200</t>
  </si>
  <si>
    <t>891261222</t>
  </si>
  <si>
    <t>Montáž vodovodních šoupátek s ručním kolečkem v šachtách DN 100</t>
  </si>
  <si>
    <t>1937497876</t>
  </si>
  <si>
    <t>Montáž vodovodních armatur na potrubí šoupátek nebo klapek uzavíracích v šachtách s ručním kolečkem DN 100</t>
  </si>
  <si>
    <t>3.14.100</t>
  </si>
  <si>
    <t>šoupě pro odpadní vodu 3.14, DN 100, stavební délka krátké, PN 10/16</t>
  </si>
  <si>
    <t>1705871177</t>
  </si>
  <si>
    <t>Odpadní voda Šoupata Šoupata přírubová na odpadní vodu, stavební délka krátké šoupě pro odpadní vodu 3.14, DN 100, PN 10/16</t>
  </si>
  <si>
    <t>780010000000</t>
  </si>
  <si>
    <t>KOLO RUČNÍ  100</t>
  </si>
  <si>
    <t>-1159102567</t>
  </si>
  <si>
    <t>VO+KA+PL Ovládání a ostatní příslušenství KOLO RUČNÍ  100</t>
  </si>
  <si>
    <t>5512928_r</t>
  </si>
  <si>
    <t>indukční průtokoměr DN 100</t>
  </si>
  <si>
    <t>1741894807</t>
  </si>
  <si>
    <t>4271305_r</t>
  </si>
  <si>
    <t>kompresorová stanice pro dávkování vzduchu do výtlačného potrubí</t>
  </si>
  <si>
    <t>-2018336849</t>
  </si>
  <si>
    <t>kompresorová stanice pro dávkování vzduchu do výtlačného potrubí
včetně jednotky pro distribuci vzduchu (solenoid, zpětná klapka, filtr, uzávěr 1“)</t>
  </si>
  <si>
    <t>89118_R</t>
  </si>
  <si>
    <t>MONTÁŽ TRUBNÍ ROZVODY PROVZDUŠNĚNÍ  VČETNĚ ZAPOJENÍ A ZPROVOZNĚNÍ</t>
  </si>
  <si>
    <t>SOUBOR</t>
  </si>
  <si>
    <t>333203867</t>
  </si>
  <si>
    <t>724411r</t>
  </si>
  <si>
    <t>aerob. provzdušňovací systém - DODÁVKA +MONTÁŽ</t>
  </si>
  <si>
    <t>-155508057</t>
  </si>
  <si>
    <t>Provedení s konzolou na stěnu GFK šachty 
Postup vyvinutý pro úpravu koncentrace kyslíku odpadní vody ve výtlačném řadu.
Do výtlačného řadu se vhání stlačený vzduch, který upravuje koncentraci kyslíku v odpadní vodě a tím jsou zachovány aerobní poměry a nemůže docházet k tvorbě sirovodíku a následnému vzniku zápachu.
Úprava množství stlačeného vzduchu se děje pouze pomocí nastavení doby chodu a přestávek.</t>
  </si>
  <si>
    <t>42610390_r</t>
  </si>
  <si>
    <t xml:space="preserve">čerpadlo úkapů včetně ovládacích elektrod, potrubí DN 32 a  uzávěr </t>
  </si>
  <si>
    <t>1286694714</t>
  </si>
  <si>
    <t>čerpadlo úkapů včetně ovládacích elektrod, potrubí DN 32 a  uzávě</t>
  </si>
  <si>
    <t>5534957r</t>
  </si>
  <si>
    <t>kompletní odvětrání šachty PE  D160x9,5  (dle D.3.5.)  uvnitř šachty i vně šachty (vně šachty cca 17 m) včetně upevnění na konstrukce šachty a pilířku</t>
  </si>
  <si>
    <t>-1796943062</t>
  </si>
  <si>
    <t>89121122R</t>
  </si>
  <si>
    <t>kompletní odvětrání nádrže  DN 100 PE D110x6,6   (dle D.3.5.)  uvnitř šachty i vně šachty (vně šachty cca 8 m) včetně upevnění na konstrukce šachty a pilířku</t>
  </si>
  <si>
    <t>-2086488350</t>
  </si>
  <si>
    <t>HWL.80008000000</t>
  </si>
  <si>
    <t>PŘÍRUBA PŘECHODOVÁ DN 80/DN100</t>
  </si>
  <si>
    <t>-1310502876</t>
  </si>
  <si>
    <t>28654420_R</t>
  </si>
  <si>
    <t>přípojka proplachu výtlačného potrubí  s hadicovou spojkou+ uzávěr DN50 - D+M</t>
  </si>
  <si>
    <t>-235057509</t>
  </si>
  <si>
    <t>přípojka proplachu výtlačného potrubí 
s hadicovou spojkou
+ uzávěr DN50</t>
  </si>
  <si>
    <t>8912433_R102</t>
  </si>
  <si>
    <t>Osazení a montáž kanalizačních armatur a čerpadel, zprovoznění čerpací stanice + zaškolení obsluhy</t>
  </si>
  <si>
    <t>1815063545</t>
  </si>
  <si>
    <t>4222110_R16</t>
  </si>
  <si>
    <t>spojovací materiál (šrouby, matky, těsnění atd.)</t>
  </si>
  <si>
    <t>560131765</t>
  </si>
  <si>
    <t>35-M</t>
  </si>
  <si>
    <t>Montáž čerpadel, kompr.a vodoh.zař.</t>
  </si>
  <si>
    <t>2861373_R101</t>
  </si>
  <si>
    <t>Kompletní trubní rozvody výtlaku D110, včetně uchycení a vodící trubky pro čerpadlo dodávka + montáž</t>
  </si>
  <si>
    <t>-567148024</t>
  </si>
  <si>
    <t>Úroveň 4:</t>
  </si>
  <si>
    <t>2022_4.17.2.1. - Přípojka nn</t>
  </si>
  <si>
    <t>2224</t>
  </si>
  <si>
    <t>45231400-9</t>
  </si>
  <si>
    <t>42.22.1</t>
  </si>
  <si>
    <t xml:space="preserve">    741 - Elektromontáže</t>
  </si>
  <si>
    <t>-656660401</t>
  </si>
  <si>
    <t>0,5*5</t>
  </si>
  <si>
    <t>132211401</t>
  </si>
  <si>
    <t>Hloubená vykopávka pod základy v hornině třídy těžitelnosti I, skupiny 3 ručně</t>
  </si>
  <si>
    <t>-1680347160</t>
  </si>
  <si>
    <t>Hloubená vykopávka pod základy ručně s přehozením výkopku na vzdálenost 3 m nebo s naložením na dopravní prostředek v hornině třídy těžitelnosti I skupiny 3</t>
  </si>
  <si>
    <t>0,5*(1,2-0,2)*5</t>
  </si>
  <si>
    <t>162201101</t>
  </si>
  <si>
    <t>Vodorovné přemístění do 20 m výkopku/sypaniny z horniny tř. 1 až 4</t>
  </si>
  <si>
    <t>1595050975</t>
  </si>
  <si>
    <t>Vodorovné přemístění výkopku nebo sypaniny po suchu na obvyklém dopravním prostředku, bez naložení výkopku, avšak se složením bez rozhrnutí z horniny tř. 1 až 4 na vzdálenost do 20 m</t>
  </si>
  <si>
    <t>92472475</t>
  </si>
  <si>
    <t>-1166609910</t>
  </si>
  <si>
    <t>-1303956972</t>
  </si>
  <si>
    <t>303720776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</si>
  <si>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</si>
  <si>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0,2*0,5*5</t>
  </si>
  <si>
    <t>1122881272</t>
  </si>
  <si>
    <t>Rozprostření zemin schopných zúrodnění  v rovině a ve sklonu do 1:5, tloušťka vrstvy přes 0,15 do 0,20 m</t>
  </si>
  <si>
    <t>5*0,5</t>
  </si>
  <si>
    <t>58337303</t>
  </si>
  <si>
    <t>štěrkopísek frakce 0/8</t>
  </si>
  <si>
    <t>1819414400</t>
  </si>
  <si>
    <t>0,2*0,5*5*2</t>
  </si>
  <si>
    <t>181411121</t>
  </si>
  <si>
    <t>Založení lučního trávníku výsevem plochy do 1000 m2 v rovině a ve svahu do 1:5</t>
  </si>
  <si>
    <t>2007050913</t>
  </si>
  <si>
    <t>Založení trávníku na půdě předem připravené plochy do 1000 m2 výsevem včetně utažení lučního v rovině nebo na svahu do 1:5</t>
  </si>
  <si>
    <t>-1764652720</t>
  </si>
  <si>
    <t>485981625</t>
  </si>
  <si>
    <t>34111631</t>
  </si>
  <si>
    <t>Kabel 1-CYKY-J 3x35+25  V ceně obsažena dodávka, pokládka</t>
  </si>
  <si>
    <t>1957349735</t>
  </si>
  <si>
    <t>PKB.712009</t>
  </si>
  <si>
    <t>1-CYKY-J 4x25 RM  V ceně obsažena dodávka, pokládka</t>
  </si>
  <si>
    <t>1473093115</t>
  </si>
  <si>
    <t>1-CYKY-J 4x25 RM V ceně obsažena dodávka, pokládka</t>
  </si>
  <si>
    <t>34571355</t>
  </si>
  <si>
    <t>trubka elektroinstalační ohebná dvouplášťová korugovaná chránička HDPE+LDPE (chránička) D 93/110mm</t>
  </si>
  <si>
    <t>880331146</t>
  </si>
  <si>
    <t>34571353</t>
  </si>
  <si>
    <t>trubka elektroinstalační ohebná dvouplášťová korugovaná HDPE+LDPE (chránička) D 61/75mm D+M</t>
  </si>
  <si>
    <t>1199306995</t>
  </si>
  <si>
    <t>7411111r</t>
  </si>
  <si>
    <t>ostatní náklady -  doprava a přesun, včetně dokumentace skutečného provedení</t>
  </si>
  <si>
    <t>-1674534213</t>
  </si>
  <si>
    <t>3544199r</t>
  </si>
  <si>
    <t>Svorka páska-páska FeZn. V ceně obsažena dodávka, pokládka, spoje a nátěry</t>
  </si>
  <si>
    <t>132431088</t>
  </si>
  <si>
    <t>3543104r</t>
  </si>
  <si>
    <t>Svorka páska-drát FeZn V ceně obsažena dodávka, pokládka, spoje a nátěry</t>
  </si>
  <si>
    <t>-534275281</t>
  </si>
  <si>
    <t>3582259r</t>
  </si>
  <si>
    <t>Jistič 80B/3 dodávka+montáž</t>
  </si>
  <si>
    <t>202312051</t>
  </si>
  <si>
    <t>354420620r</t>
  </si>
  <si>
    <t>páska zemnící 30 x 4 mm FeZn V ceně obsažena dodávka, pokládka, spoje a nátěry</t>
  </si>
  <si>
    <t>23493189</t>
  </si>
  <si>
    <t>35441073</t>
  </si>
  <si>
    <t>drát D 10mm FeZn V ceně obsažena dodávka, pokládka, spoje a nátěry</t>
  </si>
  <si>
    <t>-871219478</t>
  </si>
  <si>
    <t>741</t>
  </si>
  <si>
    <t>Elektromontáže</t>
  </si>
  <si>
    <t>357117150r</t>
  </si>
  <si>
    <t>Elektroměrový rozváděč, třífázový, jednosazbový, 40A, do výklenku. V ceně obsažena dodávka, montáž a zapojení</t>
  </si>
  <si>
    <t>-2099376391</t>
  </si>
  <si>
    <t>3582523R</t>
  </si>
  <si>
    <t>Nožové pojistky vel. 000 125A gG V ceně je obsažena kompletní dodávka a montáž.</t>
  </si>
  <si>
    <t>1937504383</t>
  </si>
  <si>
    <t>34121550r</t>
  </si>
  <si>
    <t>folie výstražná pro elektrická zařízení šířky 33 cm, rudá, blesk včetně pokládky</t>
  </si>
  <si>
    <t>-869065278</t>
  </si>
  <si>
    <t>741810001</t>
  </si>
  <si>
    <t>Zkoušky a prohlídky elektrických rozvodů a zařízení celková prohlídka a vyhotovení revizní zprávy pro objem montážních prací do 100 tis. Kč</t>
  </si>
  <si>
    <t>963530947</t>
  </si>
  <si>
    <t>2022_4.17.2.2. - Dodávky a montáže ČSOV</t>
  </si>
  <si>
    <t xml:space="preserve">    742 - Elektroinstalace - slaboproud</t>
  </si>
  <si>
    <t>PKB.603929r</t>
  </si>
  <si>
    <t>Kabel CYKY-J 3x1,5.  V ceně je obsažena kompletní dodávka a pokládka kabelu.</t>
  </si>
  <si>
    <t>1176709722</t>
  </si>
  <si>
    <t>Kabel CYKY-J 3x1,5. V ceně je obsažena kompletní dodávka a pokládka kabelu.</t>
  </si>
  <si>
    <t>154</t>
  </si>
  <si>
    <t>PKB.711017r</t>
  </si>
  <si>
    <t>kabel CYKY-O 2x1,5 V ceně je obsažena kompletní dodávka a pokládka kabelu.</t>
  </si>
  <si>
    <t>682762009</t>
  </si>
  <si>
    <t>3411315r</t>
  </si>
  <si>
    <t>Kabel JYTY-J 7x1. V ceně je obsažena kompletní dodávka a pokládka kabelu.</t>
  </si>
  <si>
    <t>-369575727</t>
  </si>
  <si>
    <t>V ceně je obsažena kompletní dodávka a pokládka kabelu.</t>
  </si>
  <si>
    <t>3411314r</t>
  </si>
  <si>
    <t>Kabel JYTY-O 2x1. V ceně je obsažena kompletní dodávka a pokládka kabelu.</t>
  </si>
  <si>
    <t>-1758345000</t>
  </si>
  <si>
    <t>34111030r</t>
  </si>
  <si>
    <t>Kabelový drátěný žlab 100x50 žárový zinek. V ceně je obsažena kompletní dodávka a montáž všech prvků pro vytvoření kabelového nosného systému</t>
  </si>
  <si>
    <t>893263268</t>
  </si>
  <si>
    <t>34113151r</t>
  </si>
  <si>
    <t>Kabelový drátěný žlab 50x50 žárový zinek. V ceně je obsažena kompletní dodávka a montáž všech prvků pro vytvoření kabelového nosného systému</t>
  </si>
  <si>
    <t>-1261091436</t>
  </si>
  <si>
    <t>34571565</t>
  </si>
  <si>
    <t>Elektroinstalační trubka DN20. V ceně je obsažena kompletní dodávka a montáž všech prvků pro vytvoření kabelového nosného systému</t>
  </si>
  <si>
    <t>-1099483700</t>
  </si>
  <si>
    <t>34113150r</t>
  </si>
  <si>
    <t>Ochranná kabelová hadice 25mm. V ceně je obsažena kompletní dodávka a montáž všech prvků pro vytvoření kabelového nosného systému</t>
  </si>
  <si>
    <t>1026884478</t>
  </si>
  <si>
    <t>-2062576185</t>
  </si>
  <si>
    <t>-1045402618</t>
  </si>
  <si>
    <t>345713r</t>
  </si>
  <si>
    <t>Rozváděč R1, V ceně je obsaženo osazení a zapojení rozváděče.</t>
  </si>
  <si>
    <t>1416799622</t>
  </si>
  <si>
    <t>3457560r</t>
  </si>
  <si>
    <t>Odstředivé čerpadlo M10, M20 (dodávka technologie). V ceně je obsaženo zapojení zařízení.</t>
  </si>
  <si>
    <t>237355754</t>
  </si>
  <si>
    <t>3457115r</t>
  </si>
  <si>
    <t>Kompresor M30 (dodávka technologie). V ceně je obsaženo zapojení zařízení.</t>
  </si>
  <si>
    <t>-980506799</t>
  </si>
  <si>
    <t>3571171r</t>
  </si>
  <si>
    <t>Solenoid E30 (dodávka technologie). V ceně je obsaženo zapojení zařízení.</t>
  </si>
  <si>
    <t>-1472538979</t>
  </si>
  <si>
    <t>3571171r2</t>
  </si>
  <si>
    <t>Kalové čerpadlo M40 (dodávka technologie), zapojení zařízení.</t>
  </si>
  <si>
    <t>452778112</t>
  </si>
  <si>
    <t>4261039r</t>
  </si>
  <si>
    <t>Ventilátor odtahový do potrubí DN160, 565m3/hod, 50W, IPx4, 230V M50.1 V ceně je obsažena dodávka a zapojení ventilátoru.</t>
  </si>
  <si>
    <t>-183768110</t>
  </si>
  <si>
    <t>426900r</t>
  </si>
  <si>
    <t>Ventilátor odtahový do potrubí DN100, 245m3/hod, 25W, IPx4, 230V M50.2. V ceně je obsažena dodávka a zapojení ventilátoru.</t>
  </si>
  <si>
    <t>1376859485</t>
  </si>
  <si>
    <t>3582002R</t>
  </si>
  <si>
    <t>Záplavová sonda, jednopólová hladinová sonda (B31.1, B31.2). V ceně je obsažena dodávka, montáž a zapojení.</t>
  </si>
  <si>
    <t>1075648759</t>
  </si>
  <si>
    <t>PMP.ZB00r</t>
  </si>
  <si>
    <t>Indukční průtokoměr v oděleném provedení (B32) (dodávka technologie) - zapojení</t>
  </si>
  <si>
    <t>-1787056932</t>
  </si>
  <si>
    <t>3582289R</t>
  </si>
  <si>
    <t>Indukční průtokoměr příslušenství: držák na zeď, souprava kabelů 25m, keramická svorkovnice dodávka montáž a zapojení.</t>
  </si>
  <si>
    <t>-1709935617</t>
  </si>
  <si>
    <t>Indukční průtokoměr příslušenství: držák na zeď, souprava kabelů 25m, keramická svorkovnice,dodávka  montáž a zapojení.</t>
  </si>
  <si>
    <t>3581123R1</t>
  </si>
  <si>
    <t>Nerezová vestavná sonda výšky hladiny odpadních vod, keramická membrána, 4-20mA, 0-250 mbar (0-2,5 m), přípojka G3/4", konektor DIN, TP 0,35% (B33). V ceně je obsažena dodávka, montáž a zapojení.</t>
  </si>
  <si>
    <t>1790946059</t>
  </si>
  <si>
    <t>3581123R</t>
  </si>
  <si>
    <t>Plovákový spínač pro znečištěnou vodu, 20m kabelu, neopren (S33). V ceně je obsažena dodávka, montáž a zapojení.</t>
  </si>
  <si>
    <t>-760885977</t>
  </si>
  <si>
    <t>3581123R2</t>
  </si>
  <si>
    <t>Vstup do objektu - magnetický šroubovací kovový kontakt NC, kabel 0,65m (S41.1) V ceně je obsažena dodávka, montáž a zapojení.</t>
  </si>
  <si>
    <t>287171547</t>
  </si>
  <si>
    <t>3581123R3</t>
  </si>
  <si>
    <t>Vstup do objektu - magnetický vratový kontakt NC, pancéřový kabel. V ceně je obsažena dodávka, montáž a zapojení.</t>
  </si>
  <si>
    <t>76741567</t>
  </si>
  <si>
    <t>3581123R5</t>
  </si>
  <si>
    <t xml:space="preserve">Plastová krabicová rozvodka 116x116x62 mm, IP 65, 3 řadové svorky, DIN lišta, 2x vývodka M16  V ceně dodávka včetně montáže a zapojení </t>
  </si>
  <si>
    <t>1310841369</t>
  </si>
  <si>
    <t>Plastová krabicová rozvodka 116x116x62 mm, IP 65, 3 řadové svorky, DIN lišta, 2x vývodka M16. V ceně dodávka včetně montáže a zapojení</t>
  </si>
  <si>
    <t>3581124R5</t>
  </si>
  <si>
    <t>Instalační krabice 80 x 80 x 45, IP55, průchodky, vč.  svorek. V ceně dodávka včetně montáže a zapojení</t>
  </si>
  <si>
    <t>595621753</t>
  </si>
  <si>
    <t>358114r</t>
  </si>
  <si>
    <t>Vypínač řaz. 1 montáž na povrch, IP 44 V ceně dodávka včetně montáže a zapojení</t>
  </si>
  <si>
    <t>497776625</t>
  </si>
  <si>
    <t>348144r2</t>
  </si>
  <si>
    <t>Svítidlo LED prachotěsné průmyslové, 40W, IP65, tř.II. V ceně dodávka včetně montáže a zapojení</t>
  </si>
  <si>
    <t>-335174919</t>
  </si>
  <si>
    <t>348144r</t>
  </si>
  <si>
    <t>Svítidlo LED prachotěsné, 15W, IP66, tř.II, délka 600 mm. V ceně dodávka včetně montáže a zapojení</t>
  </si>
  <si>
    <t>630394400</t>
  </si>
  <si>
    <t>358112r</t>
  </si>
  <si>
    <t>Anténa SA410.3V ceně je obsažena dodávka, montáž a zapojení.</t>
  </si>
  <si>
    <t>2045845499</t>
  </si>
  <si>
    <t>Anténa SA410.3 V ceně je obsažena dodávka, montáž a zapojení.</t>
  </si>
  <si>
    <t>341213r</t>
  </si>
  <si>
    <t>Koaxiální kabel 20m s konektory BNC/Nm V ceně dodávka včetně montáže a zapojení</t>
  </si>
  <si>
    <t>1003299637</t>
  </si>
  <si>
    <t>34121r</t>
  </si>
  <si>
    <t xml:space="preserve">Nerezovým stožár 3m, pro anténu 400MHz, upevnění na stěnu zděného pilíře V ceně dodávka včetně montáže </t>
  </si>
  <si>
    <t>553110390</t>
  </si>
  <si>
    <t>Nerezovým stožár 3m, pro anténu 400MHz, upevnění na stěnu zděného pilíře V ceně dodávka včetně montáže</t>
  </si>
  <si>
    <t>3412122r</t>
  </si>
  <si>
    <t>Ekvipotenciální svorkovnice s krytem    V ceně dodávka včetně montáže a zapojení</t>
  </si>
  <si>
    <t>-1364017487</t>
  </si>
  <si>
    <t>311101r</t>
  </si>
  <si>
    <t>Prostup betonovou stěnou+utěsnění V ceně je obsaženo zhotovení prostupu a vodotěsné utěsnění.</t>
  </si>
  <si>
    <t>-661372915</t>
  </si>
  <si>
    <t>46075r</t>
  </si>
  <si>
    <t>Utěsnění kabelu v chráničce V ceně obsaženo utěsnění prostupů</t>
  </si>
  <si>
    <t>1153046057</t>
  </si>
  <si>
    <t>2171111R</t>
  </si>
  <si>
    <t>ZDĚNÝ PILÍŘ (MATERIÁL, ZÁKLADY, NEREZ DVÍŘKA, STŘÍŠKA, VYHLOUBENÍ ZÁKLADU, KOMPLETNÍ PRÁCE)</t>
  </si>
  <si>
    <t>KMPL</t>
  </si>
  <si>
    <t>1928546587</t>
  </si>
  <si>
    <t>ZDĚNÝ PILÍŘ
Položka obsahuje:
- materiál na základ a stavbu pilíře
- nerezová dvířka včetně rámu
- plechová stříška
- vyhloubení základu
- práce</t>
  </si>
  <si>
    <t>74111R</t>
  </si>
  <si>
    <t>Pomocné nosné konstrukce v provedení nerez (DRŽÁKY A UPEVNĚNÍ, KOTEVNÍ A SPOJOVACÍ MATERIÁL) - D+M</t>
  </si>
  <si>
    <t>1664328498</t>
  </si>
  <si>
    <t>Pomocné nosné konstrukce v provedení nerez
Položka obsahuje:
- držáky pro upevnění snímačů
- kotevní a spojovací materiál</t>
  </si>
  <si>
    <t>3544206r</t>
  </si>
  <si>
    <t>Uzemnění a pospojování, svorkovnice Met, vodiče CYA včetně ok a zapojení, svorky a pásky nerez</t>
  </si>
  <si>
    <t>komplet</t>
  </si>
  <si>
    <t>-1725964357</t>
  </si>
  <si>
    <t>Uzemnění a pospojování
svorkovnice Met
vodiče CYA včetně ok a zapojení
svorky a pásky nerez</t>
  </si>
  <si>
    <t>3582R</t>
  </si>
  <si>
    <t>ZNAČENÍ - POPISY EL. ZAŘÍZENÍ, KABELOVÉ ŠTÍTKY, VÝSTRAŽNÉ ZNAČKY A NÁPISY</t>
  </si>
  <si>
    <t>KOMPLET</t>
  </si>
  <si>
    <t>-1107555519</t>
  </si>
  <si>
    <t>zNAČENÍ
Položka obsahuje:
- popisy elektrických zařízení
- kabelové štítky
- výstražné značky a nápisy</t>
  </si>
  <si>
    <t>742</t>
  </si>
  <si>
    <t>Elektroinstalace - slaboproud</t>
  </si>
  <si>
    <t>7422205R</t>
  </si>
  <si>
    <t>Stanovisko TIČR - VÝZVA + VYDÁNÍ STANOVISKA</t>
  </si>
  <si>
    <t>kOMPLET</t>
  </si>
  <si>
    <t>656244802</t>
  </si>
  <si>
    <t>Zkoušky a revize PZTS zkoušky TIČR</t>
  </si>
  <si>
    <t>Celková prohlídka elektrického rozvodu a zařízení do 100 000,- Kč, Výchozí revize elektrického zařízení, Prohlídka, měření a vypracování revizní zprávy.</t>
  </si>
  <si>
    <t>-2044706817</t>
  </si>
  <si>
    <t>Zkoušky a prohlídky elektrických rozvodů a zařízení celková prohlídka a vyhotovení revizní zprávy pro objem montážních prací do 100 tis. Kč
Výchozí revize elektrického zařízení
Prohlídka, měření a vypracování revizní zprávy.</t>
  </si>
  <si>
    <t>358R2</t>
  </si>
  <si>
    <t>Software PLC a dotykového displeje - Naprogramování řídicího systému, oživení, individuální zkoušky.</t>
  </si>
  <si>
    <t>700234037</t>
  </si>
  <si>
    <t>Software PLC a dotykového displeje
Naprogramování řídicího systému, oživení, individuální zkoušky.</t>
  </si>
  <si>
    <t>358R25</t>
  </si>
  <si>
    <t>Konfigurace komunikační sítě Konfigurace dálkového přenosu dat.</t>
  </si>
  <si>
    <t>-270011105</t>
  </si>
  <si>
    <t>358R26</t>
  </si>
  <si>
    <t>Úprava dispečinku provozovatele Úprava SW stávajícího dispečinku, individuální zkoušky.</t>
  </si>
  <si>
    <t>-127455348</t>
  </si>
  <si>
    <t>7411r</t>
  </si>
  <si>
    <t>Ostatní náklady zaškolení pracovníků provozovatele na obsluhu, komplexní zkoušky, doprava a přesun, výrobní dokumentace a dokumentace skutečného provedení</t>
  </si>
  <si>
    <t>1339101928</t>
  </si>
  <si>
    <t>2022_4.17.2.3. - Rozvaděč R1</t>
  </si>
  <si>
    <t>3582r1</t>
  </si>
  <si>
    <t>Plastový nástěnný rozváděč, VxŠxH 1056x582x350, IP66</t>
  </si>
  <si>
    <t>677756502</t>
  </si>
  <si>
    <t>35822r2</t>
  </si>
  <si>
    <t>Montážní plech 950x750mm</t>
  </si>
  <si>
    <t>900970989</t>
  </si>
  <si>
    <t>35822r3</t>
  </si>
  <si>
    <t>Montážní závěs (4ks) nerez</t>
  </si>
  <si>
    <t>-72278274</t>
  </si>
  <si>
    <t>35822r4</t>
  </si>
  <si>
    <t>Kapsa na dokumentaci, plastová, A4, samolepící</t>
  </si>
  <si>
    <t>1364436199</t>
  </si>
  <si>
    <t>35822r5</t>
  </si>
  <si>
    <t>Hlavní vypínač, otočný, 80A, 3P. Včetně ovladače a izolačních krytů</t>
  </si>
  <si>
    <t>-1821096546</t>
  </si>
  <si>
    <t>35822r6</t>
  </si>
  <si>
    <t>Přepěťová ochrana 1. a 2. stupeň, 3P</t>
  </si>
  <si>
    <t>-379240342</t>
  </si>
  <si>
    <t>35822r7</t>
  </si>
  <si>
    <t>Hlídací relé sledu a výpadku fází</t>
  </si>
  <si>
    <t>-896305095</t>
  </si>
  <si>
    <t>35822r8</t>
  </si>
  <si>
    <t>Pojistkový odpojovač 10x38 3P</t>
  </si>
  <si>
    <t>-86159618</t>
  </si>
  <si>
    <t>35822r9</t>
  </si>
  <si>
    <t>Pojistková vložka 10x38, 0,25A aM</t>
  </si>
  <si>
    <t>65088616</t>
  </si>
  <si>
    <t>35822r10</t>
  </si>
  <si>
    <t>Proudový chránič s jističem, 16A, 2P, 30mA, A</t>
  </si>
  <si>
    <t>-709263512</t>
  </si>
  <si>
    <t>35822r11</t>
  </si>
  <si>
    <t>Jistič 10D/1, 10kA</t>
  </si>
  <si>
    <t>-1240747421</t>
  </si>
  <si>
    <t>35822r12</t>
  </si>
  <si>
    <t>Jistič 10C/1, 10kA</t>
  </si>
  <si>
    <t>1391143318</t>
  </si>
  <si>
    <t>35822r13</t>
  </si>
  <si>
    <t>Jistič 6B/1, 10kA</t>
  </si>
  <si>
    <t>354938827</t>
  </si>
  <si>
    <t>35822r14</t>
  </si>
  <si>
    <t>Jistič 6D/1, 10kA</t>
  </si>
  <si>
    <t>-784216106</t>
  </si>
  <si>
    <t>35822r15</t>
  </si>
  <si>
    <t>Jistič 4C/1, 10kA</t>
  </si>
  <si>
    <t>-1083587434</t>
  </si>
  <si>
    <t>35822r16</t>
  </si>
  <si>
    <t>Jistič 2C/1, 10kA</t>
  </si>
  <si>
    <t>53439757</t>
  </si>
  <si>
    <t>35822r17</t>
  </si>
  <si>
    <t>Pomocný kontakt jističe 1NO+1NC</t>
  </si>
  <si>
    <t>-579722533</t>
  </si>
  <si>
    <t>35822r18</t>
  </si>
  <si>
    <t>Motorový spouštěč 20 - 25A</t>
  </si>
  <si>
    <t>-478271181</t>
  </si>
  <si>
    <t>35822r19</t>
  </si>
  <si>
    <t>Pomocný kontakt motorového spouštěče 1NO+1NC</t>
  </si>
  <si>
    <t>957048991</t>
  </si>
  <si>
    <t>35822r20</t>
  </si>
  <si>
    <t>Stykač 18A, 3P, 1Z+1V, 230V AC</t>
  </si>
  <si>
    <t>-398732513</t>
  </si>
  <si>
    <t>35822r21</t>
  </si>
  <si>
    <t>Blok nezpožděných, bočně montovaných, pomocných kontaktů ke stykači v sestavě 2/0</t>
  </si>
  <si>
    <t>-1887262675</t>
  </si>
  <si>
    <t>35822r22</t>
  </si>
  <si>
    <t>Rozváděčový termostat topení 230V AC</t>
  </si>
  <si>
    <t>1668416607</t>
  </si>
  <si>
    <t>35822r23</t>
  </si>
  <si>
    <t>Rozváděčové topné těleso 110-250V 50W zapouzdřené</t>
  </si>
  <si>
    <t>1108186997</t>
  </si>
  <si>
    <t>35822r24</t>
  </si>
  <si>
    <t>Zásuvka na DIN lištu 230V/16A, IP20</t>
  </si>
  <si>
    <t>-171769908</t>
  </si>
  <si>
    <t>35822r25</t>
  </si>
  <si>
    <t>Časové relé, start-delta, 24...240 AC/DC, 2 P</t>
  </si>
  <si>
    <t>-2073033069</t>
  </si>
  <si>
    <t>35822r26</t>
  </si>
  <si>
    <t>Časové relé, asymetrický cyklovač, 1 s..100 h, 24..240 V AC, 1CO</t>
  </si>
  <si>
    <t>-1260411960</t>
  </si>
  <si>
    <t>35822r27</t>
  </si>
  <si>
    <t>Hladinové relé 24...240V AC/DC, 0,25…1000 kOhm, 0,1…5 s, 2CO</t>
  </si>
  <si>
    <t>189479410</t>
  </si>
  <si>
    <t>35822r28</t>
  </si>
  <si>
    <t>Relé s paticí 230V AC, 2xCO</t>
  </si>
  <si>
    <t>1446071174</t>
  </si>
  <si>
    <t>35822r29</t>
  </si>
  <si>
    <t>Relé s paticí 24V DC, 2xCO</t>
  </si>
  <si>
    <t>-217959365</t>
  </si>
  <si>
    <t>35822r30</t>
  </si>
  <si>
    <t>Signálka bílá 24V DC, kompletní sestava vč. nosiče štítků</t>
  </si>
  <si>
    <t>-1138145431</t>
  </si>
  <si>
    <t>35822r31</t>
  </si>
  <si>
    <t>Signálka rudá 24V DC, kompletní sestava vč. nosiče štítků</t>
  </si>
  <si>
    <t>-864265927</t>
  </si>
  <si>
    <t>35822r32</t>
  </si>
  <si>
    <t>Signálka zelená 24V DC,  kompletní sestava vč. nosiče štítků</t>
  </si>
  <si>
    <t>1058869892</t>
  </si>
  <si>
    <t>35822r33</t>
  </si>
  <si>
    <t>Přepínač otočný, 3 pevné polohy, otočná hlavice, spojovací díl, 3xNO (Kompletní sestava vč. nosiče štítků)</t>
  </si>
  <si>
    <t>-577717340</t>
  </si>
  <si>
    <t>35822r34</t>
  </si>
  <si>
    <t>Přepínač otočný, 3 pevné polohy, otočná hlavice, spojovací díl, 2xNO (Kompletní sestava vč. nosiče štítků)</t>
  </si>
  <si>
    <t>-139924513</t>
  </si>
  <si>
    <t>35822r35</t>
  </si>
  <si>
    <t>Regulovaný spínací zdroj 100...240V AC, 24V, 3.1A, 75W</t>
  </si>
  <si>
    <t>-6626935</t>
  </si>
  <si>
    <t>35822r36</t>
  </si>
  <si>
    <t>Zdroj 230V AC/ 13,8V DC, 60W, 2,8A</t>
  </si>
  <si>
    <t>-1967578024</t>
  </si>
  <si>
    <t>35822r37</t>
  </si>
  <si>
    <t>Staniční baterie 12V/1,3Ah (VRLA)</t>
  </si>
  <si>
    <t>-60006240</t>
  </si>
  <si>
    <t>35822r38</t>
  </si>
  <si>
    <t>PLC a rozšiřující moduly, 24xDI, 16xDO, 1xEthernet, 1xRS232/RS485, zás.modul sériový port RS232/485, rozšiřující karta 8xAI</t>
  </si>
  <si>
    <t>1956988470</t>
  </si>
  <si>
    <t>35822r39</t>
  </si>
  <si>
    <t>Barevný dotykový displej. Barevný TFT LCD, 4", 480 x 272 pixel, 1xRS-232, 1xRS-2485, 1xEthernet, 24V DC</t>
  </si>
  <si>
    <t>1779733974</t>
  </si>
  <si>
    <t>35822r40</t>
  </si>
  <si>
    <t>Průmyslový neřízený ethernetový switch, 5TX 10/100Mbps RJ45, 24VDC, IP30, 0 °C...60 °C</t>
  </si>
  <si>
    <t>2038373634</t>
  </si>
  <si>
    <t>35822r41</t>
  </si>
  <si>
    <t>Radiový modem, 4xDI, 2xDO, 2xAI, 12V DC, USB, RS232/422/485, 15 pin d-typ</t>
  </si>
  <si>
    <t>1414156043</t>
  </si>
  <si>
    <t>35822r42</t>
  </si>
  <si>
    <t>Digitální radiostanice,  UHF 403-474 MHz, 16 kanálů, kanálová rozteč 12,5 kHz, 20 kHz nebo 25 kHz, vysílací výkon 1-25W, 10,8 - 15,6 V DC, BNC female, 15 pin d-typ female, IP54</t>
  </si>
  <si>
    <t>-1548507571</t>
  </si>
  <si>
    <t>Digitální radiostanice 
UHF 403-474 MHz, 16 kanálů, kanálová rozteč 12,5 kHz, 20 kHz nebo 25 kHz, vysílací výkon 1-25W, 10,8 - 15,6 V DC, BNC female, 15 pin d-typ female, IP54</t>
  </si>
  <si>
    <t>35822r43</t>
  </si>
  <si>
    <t>Propojovací kabel radiový modem/řídící a komunikační modul pro radiostanice</t>
  </si>
  <si>
    <t>799061514</t>
  </si>
  <si>
    <t>35822r44</t>
  </si>
  <si>
    <t>Externí přechodka D-SUB 9 pin - RJ45</t>
  </si>
  <si>
    <t>-989385349</t>
  </si>
  <si>
    <t>35822r45</t>
  </si>
  <si>
    <t>Propojovací kabel Ethernet vč. Koncovek</t>
  </si>
  <si>
    <t>969521170</t>
  </si>
  <si>
    <t>35822r46</t>
  </si>
  <si>
    <t>Propojovací kabel -  vč. Koncovek</t>
  </si>
  <si>
    <t>-1610244180</t>
  </si>
  <si>
    <t>35822r47</t>
  </si>
  <si>
    <t>Svorka na přístrojovou pojistku</t>
  </si>
  <si>
    <t>-1448745377</t>
  </si>
  <si>
    <t>35822r48</t>
  </si>
  <si>
    <t>Přístrojová pojistka T4A</t>
  </si>
  <si>
    <t>-330954569</t>
  </si>
  <si>
    <t>35822r49</t>
  </si>
  <si>
    <t>Přístrojová pojistka T2A</t>
  </si>
  <si>
    <t>1659103856</t>
  </si>
  <si>
    <t>35822r50</t>
  </si>
  <si>
    <t>Přístrojová pojistka F1A</t>
  </si>
  <si>
    <t>812848186</t>
  </si>
  <si>
    <t>35822r51</t>
  </si>
  <si>
    <t>Přístrojová pojistka T100mA</t>
  </si>
  <si>
    <t>-2078238809</t>
  </si>
  <si>
    <t>35822r52</t>
  </si>
  <si>
    <t>Rozváděcí blok 2x25 mm2 + 6x10 mm2 zelený</t>
  </si>
  <si>
    <t>1596162647</t>
  </si>
  <si>
    <t>35822r53</t>
  </si>
  <si>
    <t>Rozváděcí blok 2x25 mm2 + 6x10 mm2 modrý</t>
  </si>
  <si>
    <t>-1998318859</t>
  </si>
  <si>
    <t>35822r54</t>
  </si>
  <si>
    <t>Svorka, velikost 35,  šedá (bílá)</t>
  </si>
  <si>
    <t>1718125090</t>
  </si>
  <si>
    <t>35822r55</t>
  </si>
  <si>
    <t>Svorka, velikost 35, zelenožlutá</t>
  </si>
  <si>
    <t>801858702</t>
  </si>
  <si>
    <t>35822r56</t>
  </si>
  <si>
    <t>Svorka, velikost 4, šedá (bílá)</t>
  </si>
  <si>
    <t>973877800</t>
  </si>
  <si>
    <t>35822r57</t>
  </si>
  <si>
    <t>Svorka, velikost 4, modrá</t>
  </si>
  <si>
    <t>615447863</t>
  </si>
  <si>
    <t>35822r58</t>
  </si>
  <si>
    <t>Svorka, velikost 4, zelenožlutá</t>
  </si>
  <si>
    <t>-350121318</t>
  </si>
  <si>
    <t>35822r59</t>
  </si>
  <si>
    <t>Svorka, velikost 2,5, šedá (bílá)</t>
  </si>
  <si>
    <t>-103153928</t>
  </si>
  <si>
    <t>35822r60</t>
  </si>
  <si>
    <t>Svorka, velikost 2,5, modrá</t>
  </si>
  <si>
    <t>1471727991</t>
  </si>
  <si>
    <t>35822r61</t>
  </si>
  <si>
    <t>Svorka, velikost 2,5, červená</t>
  </si>
  <si>
    <t>-318850298</t>
  </si>
  <si>
    <t>35822r62</t>
  </si>
  <si>
    <t>Svorka, velikost 2,5, zelenožlutá</t>
  </si>
  <si>
    <t>-642595724</t>
  </si>
  <si>
    <t>35822r63</t>
  </si>
  <si>
    <t>Koncová svěrka</t>
  </si>
  <si>
    <t>183287317</t>
  </si>
  <si>
    <t>35822r64</t>
  </si>
  <si>
    <t>Kabelová průchodka s maticí Pg36</t>
  </si>
  <si>
    <t>335116531</t>
  </si>
  <si>
    <t>35822r65</t>
  </si>
  <si>
    <t>Kabelová průchodka s maticí Pg16</t>
  </si>
  <si>
    <t>1782552913</t>
  </si>
  <si>
    <t>35822r66</t>
  </si>
  <si>
    <t>Kabelová průchodka s maticí Pg13,5</t>
  </si>
  <si>
    <t>1094987170</t>
  </si>
  <si>
    <t>35822r67</t>
  </si>
  <si>
    <t>Kabelová průchodka s maticí Pg11</t>
  </si>
  <si>
    <t>-1129542304</t>
  </si>
  <si>
    <t>35822r68</t>
  </si>
  <si>
    <t>Kabelová průchodka s maticí Pg9</t>
  </si>
  <si>
    <t>-136012361</t>
  </si>
  <si>
    <t>35822r69</t>
  </si>
  <si>
    <t>Propojovací materiál,  Propojovací lišty, vodiče, dutinky</t>
  </si>
  <si>
    <t>1659045114</t>
  </si>
  <si>
    <t>Propojovací materiál, Propojovací lišty, vodiče, dutinky</t>
  </si>
  <si>
    <t>35822r70</t>
  </si>
  <si>
    <t>Popisovací materiál, Popisky, výstražné symboly, návlečky na vodiče</t>
  </si>
  <si>
    <t>-405465435</t>
  </si>
  <si>
    <t>Popisovací materiál Popisky, výstražné symboly, návlečky na vodiče</t>
  </si>
  <si>
    <t>35822r71</t>
  </si>
  <si>
    <t>Konstrukční materiál, U lišty, vkládací žlaby, šrouby</t>
  </si>
  <si>
    <t>1255692322</t>
  </si>
  <si>
    <t>35822r72</t>
  </si>
  <si>
    <t>Výroba rozváděče</t>
  </si>
  <si>
    <t>-946073968</t>
  </si>
  <si>
    <t>35822r73</t>
  </si>
  <si>
    <t>Dokumentace rozváděče - Výkresy, prohlášení o shodě, protokol o zkoušce</t>
  </si>
  <si>
    <t>406267853</t>
  </si>
  <si>
    <t>2022_4.18 - Rekonstrukce vodovodu</t>
  </si>
  <si>
    <t>62009060</t>
  </si>
  <si>
    <t>290*0,5+4*0,6+9*0,6</t>
  </si>
  <si>
    <t>-1466789959</t>
  </si>
  <si>
    <t>0,6*4+0,5*5</t>
  </si>
  <si>
    <t>-1459313517</t>
  </si>
  <si>
    <t>0,5*5+0,6*4</t>
  </si>
  <si>
    <t>2040458334</t>
  </si>
  <si>
    <t>-665007429</t>
  </si>
  <si>
    <t>-((290)*0,055*0,055+4*0,08*0,08+9*0,016*0,016)*3,14*2"potrubí"</t>
  </si>
  <si>
    <t>(290*0,5*0,45+9*0,6*0,4+4*0,6*0,5)*2</t>
  </si>
  <si>
    <t>(340*0,3*0,3+90*0,3*0,3)*2"provizorní vodovod"</t>
  </si>
  <si>
    <t>758891844</t>
  </si>
  <si>
    <t>354648215</t>
  </si>
  <si>
    <t>(150*0,5*1)</t>
  </si>
  <si>
    <t>1506177052</t>
  </si>
  <si>
    <t>((290)*0,5*1,7+(4+9)*0,6*1,7"celkový výkop - při průměrné hloubce 1,7 m")*0,4</t>
  </si>
  <si>
    <t>-(5*0,5*0,35+285*0,5*0,2+9*0,6*0,2+4*0,6*0,35)*0,4"komunikace asfalt"</t>
  </si>
  <si>
    <t>291261050</t>
  </si>
  <si>
    <t>-1889991878</t>
  </si>
  <si>
    <t>((290)*0,5*1,7+(4+9)*0,6*1,7"celkový výkop - při průměrné hloubce 1,7 m")*0,05</t>
  </si>
  <si>
    <t>-(5*0,5*0,35+285*0,5*0,2+9*0,6*0,2+4*0,6*0,35)*0,05"komunikace asfalt"</t>
  </si>
  <si>
    <t>1314719516</t>
  </si>
  <si>
    <t>-178569701</t>
  </si>
  <si>
    <t>(290+4)*1,7*2*0,5"koordinace kanal"+9*1,7*2</t>
  </si>
  <si>
    <t>1962909733</t>
  </si>
  <si>
    <t>-1986688773</t>
  </si>
  <si>
    <t>((290)*0,5*1,7+(4+9)*0,6*1,7"celkový výkop - při průměrné hloubce 1,7 m")*0,9*2</t>
  </si>
  <si>
    <t>-(5*0,5*0,35+285*0,5*0,2+9*0,6*0,2+4*0,6*0,35)*0,9*2"komunikace asfalt"</t>
  </si>
  <si>
    <t>79132858</t>
  </si>
  <si>
    <t>((290)*0,5*1,7+(4+9)*0,6*1,7"celkový výkop - při průměrné hloubce 1,7 m")*0,1*2</t>
  </si>
  <si>
    <t>-(5*0,5*0,35+285*0,5*0,2+9*0,6*0,2+4*0,6*0,35)*0,1*2"komunikace asfalt"</t>
  </si>
  <si>
    <t>1667971571</t>
  </si>
  <si>
    <t>-514902776</t>
  </si>
  <si>
    <t>609560756</t>
  </si>
  <si>
    <t>106,51-22,846</t>
  </si>
  <si>
    <t>-993150829</t>
  </si>
  <si>
    <t>527259966</t>
  </si>
  <si>
    <t>1055999589</t>
  </si>
  <si>
    <t>-381679502</t>
  </si>
  <si>
    <t>(290)*0,5*0,5+290*0,5*0,2+4*0,6*(0,55+0,2)+9*0,6*(0,45+0,2)</t>
  </si>
  <si>
    <t>-1666329646</t>
  </si>
  <si>
    <t>106,81*2</t>
  </si>
  <si>
    <t>-655827904</t>
  </si>
  <si>
    <t>((290)*0,5*1,7+(4+9)*0,6*1,7"celkový výkop - při průměrné hloubce 1,7 m")</t>
  </si>
  <si>
    <t>-(5*0,5*0,55+285*0,5*0,4+9*0,6*0,4+4*0,6*0,55)"komunikace asfalt"</t>
  </si>
  <si>
    <t>-(290*0,5*0,55+9*0,6*0,5+4*0,6*0,6)</t>
  </si>
  <si>
    <t>500588569</t>
  </si>
  <si>
    <t>-((290)*0,055*0,055+4*0,08*0,08+9*0,016*0,016)*3,14"potrubí"</t>
  </si>
  <si>
    <t>290*0,5*0,45+9*0,6*0,4+4*0,6*0,5</t>
  </si>
  <si>
    <t>340*0,3*0,3+90*0,3*0,3"provizorní vodovod"</t>
  </si>
  <si>
    <t>1651168978</t>
  </si>
  <si>
    <t>290*0,5*0,1+(4+9)*0,6*1</t>
  </si>
  <si>
    <t>-1623211175</t>
  </si>
  <si>
    <t>290*0,5*2+4*0,6*2+9*0,6*2</t>
  </si>
  <si>
    <t>-1863674844</t>
  </si>
  <si>
    <t>5*0,5+4*0,6</t>
  </si>
  <si>
    <t>637668256</t>
  </si>
  <si>
    <t>-217219426</t>
  </si>
  <si>
    <t>1177288880</t>
  </si>
  <si>
    <t>5*0,5*2+4*0,6*2</t>
  </si>
  <si>
    <t>-254965127</t>
  </si>
  <si>
    <t>-1962809759</t>
  </si>
  <si>
    <t>-1519110678</t>
  </si>
  <si>
    <t>spojovací materiál (šrouby, matky, podložky,bandáže,těsnění mezi přírubami atd.)</t>
  </si>
  <si>
    <t>28612325</t>
  </si>
  <si>
    <t>těsnění čelní s ocelovou výztuží PN16 D 110 DN 100</t>
  </si>
  <si>
    <t>-170536197</t>
  </si>
  <si>
    <t>28612328</t>
  </si>
  <si>
    <t>těsnění čelní s ocelovou výztuží PN16 D 160 DN 150</t>
  </si>
  <si>
    <t>105671011</t>
  </si>
  <si>
    <t>28612324</t>
  </si>
  <si>
    <t>těsnění čelní s ocelovou výztuží PN16 D 90 DN 80</t>
  </si>
  <si>
    <t>-1910952370</t>
  </si>
  <si>
    <t>871251211</t>
  </si>
  <si>
    <t>Montáž potrubí z PE100 SDR 11 otevřený výkop svařovaných elektrotvarovkou D 110 x 10,0 mm</t>
  </si>
  <si>
    <t>-53004244</t>
  </si>
  <si>
    <t>Montáž vodovodního potrubí z plastů v otevřeném výkopu z polyetylenu PE 100 svařovaných elektrotvarovkou SDR 11/PN16 D 110 x 10,0 mm</t>
  </si>
  <si>
    <t>PPL.ROB110100100D</t>
  </si>
  <si>
    <t>Trubka vodovodní 110X10 100m PE100RC PN16, s modrým ochranným pláštěm, pro pokládku bez omezení zrnitosti a všechny bezvýkopové pokládky, s integrovaným detekčním vodičem</t>
  </si>
  <si>
    <t>726889949</t>
  </si>
  <si>
    <t>290*1,01"ztratné"</t>
  </si>
  <si>
    <t>871321211</t>
  </si>
  <si>
    <t>Montáž potrubí z PE100 SDR 11 otevřený výkop svařovaných elektrotvarovkou D 160 x 14,6 mm</t>
  </si>
  <si>
    <t>1988835740</t>
  </si>
  <si>
    <t>Montáž vodovodního potrubí z plastů v otevřeném výkopu z polyetylenu PE 100 svařovaných elektrotvarovkou SDR 11/PN16 D 160 x 14,6 mm</t>
  </si>
  <si>
    <t>28613859</t>
  </si>
  <si>
    <t>trubka vodovodní PE100 PN 16 SDR11 s ochranným pláštěm z PP 160x14,6mm</t>
  </si>
  <si>
    <t>2122268100</t>
  </si>
  <si>
    <t>4*1,015 "Přepočtené koeficientem množství</t>
  </si>
  <si>
    <t>891311112</t>
  </si>
  <si>
    <t>Montáž vodovodních šoupátek otevřený výkop DN 150</t>
  </si>
  <si>
    <t>444294173</t>
  </si>
  <si>
    <t>Montáž vodovodních armatur na potrubí šoupátek nebo klapek uzavíracích v otevřeném výkopu nebo v šachtách s osazením zemní soupravy (bez poklopů) DN 150</t>
  </si>
  <si>
    <t>HWL.950212515003</t>
  </si>
  <si>
    <t>SOUPRAVA ZEMNÍ TELESKOPICKÁ E2-1,3 -1,8 125-150 (1,3-1,8m)</t>
  </si>
  <si>
    <t>-1765311162</t>
  </si>
  <si>
    <t>HWL.400315000016</t>
  </si>
  <si>
    <t>ŠOUPĚ E3 PŘÍRUBOVÉ KRÁTKÉ 150</t>
  </si>
  <si>
    <t>2112714226</t>
  </si>
  <si>
    <t>-361072743</t>
  </si>
  <si>
    <t>294</t>
  </si>
  <si>
    <t>-1895908584</t>
  </si>
  <si>
    <t>892273122</t>
  </si>
  <si>
    <t>Proplach a dezinfekce vodovodního potrubí DN od 80 do 125</t>
  </si>
  <si>
    <t>-1556278933</t>
  </si>
  <si>
    <t>-491214897</t>
  </si>
  <si>
    <t>303</t>
  </si>
  <si>
    <t>871161211</t>
  </si>
  <si>
    <t>Montáž potrubí z PE100 SDR 11 otevřený výkop svařovaných elektrotvarovkou D 32 x 3,0 mm</t>
  </si>
  <si>
    <t>142217600</t>
  </si>
  <si>
    <t>Montáž vodovodního potrubí z plastů v otevřeném výkopu z polyetylenu PE 100 svařovaných elektrotvarovkou SDR 11/PN16 D 32 x 3,0 mm</t>
  </si>
  <si>
    <t>28613170</t>
  </si>
  <si>
    <t>trubka vodovodní PE100 SDR11 se signalizační vrstvou 32x3,0mm</t>
  </si>
  <si>
    <t>-1783289943</t>
  </si>
  <si>
    <t>9*1,015 "Přepočtené koeficientem množství</t>
  </si>
  <si>
    <t>-688171990</t>
  </si>
  <si>
    <t>877261910</t>
  </si>
  <si>
    <t>Výměna elektrokolen 45° na vodovodním potrubí z PE trub d 110</t>
  </si>
  <si>
    <t>-1105608930</t>
  </si>
  <si>
    <t>Výměna tvarovek na vodovodním plastovém potrubí z polyetylenu PE 100 elektrotvarovek SDR 11/PN16 kolen 45° d 110</t>
  </si>
  <si>
    <t>28614949r</t>
  </si>
  <si>
    <t>elektrokoleno 11° PE 100 PN16 D 110mm</t>
  </si>
  <si>
    <t>-955774079</t>
  </si>
  <si>
    <t>elektrokoleno 45° PE 100 PN16 D 110mm</t>
  </si>
  <si>
    <t>-1997897891</t>
  </si>
  <si>
    <t>28615975</t>
  </si>
  <si>
    <t>elektrospojka SDR11 PE 100 PN16 D 110mm</t>
  </si>
  <si>
    <t>2048216761</t>
  </si>
  <si>
    <t>877321101</t>
  </si>
  <si>
    <t>Montáž elektrospojek na vodovodním potrubí z PE trub d 160</t>
  </si>
  <si>
    <t>326120010</t>
  </si>
  <si>
    <t>Montáž tvarovek na vodovodním plastovém potrubí z polyetylenu PE 100 elektrotvarovek SDR 11/PN16 spojek, oblouků nebo redukcí d 160</t>
  </si>
  <si>
    <t>28615978</t>
  </si>
  <si>
    <t>elektrospojka SDR11 PE 100 PN16 D 160mm</t>
  </si>
  <si>
    <t>-868952740</t>
  </si>
  <si>
    <t>891171322</t>
  </si>
  <si>
    <t>Montáž vodovodních šoupátek vevařovacích PE konec SDR11 PN16 otevřený výkop DN 32/40</t>
  </si>
  <si>
    <t>821926771</t>
  </si>
  <si>
    <t>Montáž vodovodních armatur na potrubí šoupátek vevařovacích v otevřeném výkopu nebo v šachtách s ručním kolečkem svařovaných na tupo s PE konci SDR 11 PN16 DN 32/40</t>
  </si>
  <si>
    <t>NCL.615325</t>
  </si>
  <si>
    <t>zemní souprava teleskopická pro DAV délka 1,1 - 1,8 m</t>
  </si>
  <si>
    <t>37026858</t>
  </si>
  <si>
    <t>NCL.612682</t>
  </si>
  <si>
    <t>spojka MB d 32, PE100, SDR11</t>
  </si>
  <si>
    <t>1500182483</t>
  </si>
  <si>
    <t>1386135773</t>
  </si>
  <si>
    <t>891269111</t>
  </si>
  <si>
    <t>Montáž navrtávacích pasů na potrubí z jakýchkoli trub DN 100</t>
  </si>
  <si>
    <t>-1778371355</t>
  </si>
  <si>
    <t>Montáž vodovodních armatur na potrubí navrtávacích pasů s ventilem Jt 1 MPa, na potrubí z trub litinových, ocelových nebo plastických hmot DN 100</t>
  </si>
  <si>
    <t>NCL.616964r</t>
  </si>
  <si>
    <t>NAVRTÁVACÍ ODBOČNÝ T KUS S VENTILEM DAV 110/32</t>
  </si>
  <si>
    <t>-34656356</t>
  </si>
  <si>
    <t>HWL.1650KASI0001</t>
  </si>
  <si>
    <t>POKLOP ULIČNÍ SAMONIVELAČNÍ PŘÍPOJKOVÝ BEZ LOGA VODA</t>
  </si>
  <si>
    <t>713322615</t>
  </si>
  <si>
    <t>42210051</t>
  </si>
  <si>
    <t>deska podkladová uličního poklopu litinového ventilového</t>
  </si>
  <si>
    <t>1974044598</t>
  </si>
  <si>
    <t>891241112</t>
  </si>
  <si>
    <t>Montáž vodovodních šoupátek otevřený výkop DN 80</t>
  </si>
  <si>
    <t>763768863</t>
  </si>
  <si>
    <t>Montáž vodovodních armatur na potrubí šoupátek nebo klapek uzavíracích v otevřeném výkopu nebo v šachtách s osazením zemní soupravy (bez poklopů) DN 80</t>
  </si>
  <si>
    <t>42221303</t>
  </si>
  <si>
    <t>šoupátko pitná voda litina GGG 50 krátká stavební dl PN 10/16 DN 80x180mm</t>
  </si>
  <si>
    <t>377060660</t>
  </si>
  <si>
    <t>HWL.950108000003</t>
  </si>
  <si>
    <t>SOUPRAVA ZEMNÍ TELESKOPICKÁ E1/A-1,3 -1,8 65-80 E1/80 A (1,3-1,8m)</t>
  </si>
  <si>
    <t>1335581652</t>
  </si>
  <si>
    <t>891261112</t>
  </si>
  <si>
    <t>Montáž vodovodních šoupátek otevřený výkop DN 100</t>
  </si>
  <si>
    <t>29042695</t>
  </si>
  <si>
    <t>Montáž vodovodních armatur na potrubí šoupátek nebo klapek uzavíracích v otevřeném výkopu nebo v šachtách s osazením zemní soupravy (bez poklopů) DN 100</t>
  </si>
  <si>
    <t>HWL.409010011014</t>
  </si>
  <si>
    <t>ŠOUPĚ E2 PŘÍRUBOVÉ VEVAŘOVACÍ PN16 PE 100 100/110</t>
  </si>
  <si>
    <t>297894670</t>
  </si>
  <si>
    <t>42291038</t>
  </si>
  <si>
    <t>souprava zemní teleskopická pro E2 šoupatka DN 50-100mm Rd 1,3-1,8m</t>
  </si>
  <si>
    <t>610264079</t>
  </si>
  <si>
    <t>-988123404</t>
  </si>
  <si>
    <t>2040744991</t>
  </si>
  <si>
    <t>1888991240</t>
  </si>
  <si>
    <t>-1184907221</t>
  </si>
  <si>
    <t>HWL.D49008015016</t>
  </si>
  <si>
    <t>HYDRANT PODZEMNÍ PLNOPRŮTOKOVÝ 80/1,50 m</t>
  </si>
  <si>
    <t>2102961423</t>
  </si>
  <si>
    <t>217358013</t>
  </si>
  <si>
    <t>517787051</t>
  </si>
  <si>
    <t>42210052</t>
  </si>
  <si>
    <t>deska podkladová uličního poklopu litinového hydrantového</t>
  </si>
  <si>
    <t>903088803</t>
  </si>
  <si>
    <t>-2111134434</t>
  </si>
  <si>
    <t>9+4+1</t>
  </si>
  <si>
    <t>-1986835336</t>
  </si>
  <si>
    <t>55253516</t>
  </si>
  <si>
    <t>tvarovka přírubová litinová vodovodní s přírubovou odbočkou PN10/16 T-kus DN 100/100</t>
  </si>
  <si>
    <t>1174718780</t>
  </si>
  <si>
    <t>857314122</t>
  </si>
  <si>
    <t>Montáž litinových tvarovek odbočných přírubových otevřený výkop DN 150</t>
  </si>
  <si>
    <t>-1676152528</t>
  </si>
  <si>
    <t>Montáž litinových tvarovek na potrubí litinovém tlakovém odbočných na potrubí z trub přírubových v otevřeném výkopu, kanálu nebo v šachtě DN 150</t>
  </si>
  <si>
    <t>55253528</t>
  </si>
  <si>
    <t>tvarovka přírubová litinová s přírubovou odbočkou,práškový epoxid tl 250µm T-kus DN 150/100</t>
  </si>
  <si>
    <t>-170020712</t>
  </si>
  <si>
    <t>706684543</t>
  </si>
  <si>
    <t>HWL.505008020016</t>
  </si>
  <si>
    <t>KOLENO PATNÍ PŘÍRUBOVÉ DLOUHÉ 80</t>
  </si>
  <si>
    <t>1942287633</t>
  </si>
  <si>
    <t>HWL.799412515016</t>
  </si>
  <si>
    <t>spojka jištěná proti posunu s velkým rozsahem vnějších průměrů a úhlovým vychýlením - S PŘÍRUBOU REDUKOVANÝ 150/125 (150/131-160)</t>
  </si>
  <si>
    <t>-666516375</t>
  </si>
  <si>
    <t>857262122</t>
  </si>
  <si>
    <t>Montáž litinových tvarovek jednoosých přírubových otevřený výkop DN 100</t>
  </si>
  <si>
    <t>126892236</t>
  </si>
  <si>
    <t>Montáž litinových tvarovek na potrubí litinovém tlakovém jednoosých na potrubí z trub přírubových v otevřeném výkopu, kanálu nebo v šachtě DN 100</t>
  </si>
  <si>
    <t>1+3</t>
  </si>
  <si>
    <t>55259815</t>
  </si>
  <si>
    <t>přechod přírubový tvárná litina dl 200mm DN 100/80</t>
  </si>
  <si>
    <t>1919011703</t>
  </si>
  <si>
    <t>NCL.471109010</t>
  </si>
  <si>
    <t>BFL d110 / DN100 PN16, PP příruba s ocel.výztuhou, na tupo (8xM16), vrtání PN10/PN16, včetně těsnění</t>
  </si>
  <si>
    <t>229281905</t>
  </si>
  <si>
    <t>28653136</t>
  </si>
  <si>
    <t>nákružek lemový PE 100 SDR11 110mm</t>
  </si>
  <si>
    <t>1264284648</t>
  </si>
  <si>
    <t>NCL.612688</t>
  </si>
  <si>
    <t>spojka MB d110,PE100, SDR11</t>
  </si>
  <si>
    <t>6876342</t>
  </si>
  <si>
    <t>746089278</t>
  </si>
  <si>
    <t>1+4+9</t>
  </si>
  <si>
    <t>-668683702</t>
  </si>
  <si>
    <t>28613173</t>
  </si>
  <si>
    <t>trubka vodovodní PE100 SDR11 se signalizační vrstvou 63x5,8mm</t>
  </si>
  <si>
    <t>1490166634</t>
  </si>
  <si>
    <t>340*1,015 "Přepočtené koeficientem množství</t>
  </si>
  <si>
    <t>444311713</t>
  </si>
  <si>
    <t>-1234847237</t>
  </si>
  <si>
    <t>-59657449</t>
  </si>
  <si>
    <t>-201998129</t>
  </si>
  <si>
    <t>90*1,015 "Přepočtené koeficientem množství</t>
  </si>
  <si>
    <t>HWL.632003203216</t>
  </si>
  <si>
    <t>TVAROVKA ISO SPOJKA 32-32</t>
  </si>
  <si>
    <t>-96318467</t>
  </si>
  <si>
    <t>891211112</t>
  </si>
  <si>
    <t>Montáž vodovodních šoupátek otevřený výkop DN 50</t>
  </si>
  <si>
    <t>405161885</t>
  </si>
  <si>
    <t>Montáž vodovodních armatur na potrubí šoupátek nebo klapek uzavíracích v otevřeném výkopu nebo v šachtách s osazením zemní soupravy (bez poklopů) DN 50</t>
  </si>
  <si>
    <t>TMP.727700211</t>
  </si>
  <si>
    <t>GF-Otočná příruba d 63 PP/Steel, , včetně těsnění</t>
  </si>
  <si>
    <t>726474556</t>
  </si>
  <si>
    <t>GF-Otočná příruba d 63 PP/Steel, včetně těsnění</t>
  </si>
  <si>
    <t>28653133</t>
  </si>
  <si>
    <t>nákružek lemový PE 100 SDR11 63mm</t>
  </si>
  <si>
    <t>691021175</t>
  </si>
  <si>
    <t>WVN.FF485299W</t>
  </si>
  <si>
    <t>Redukce PE100 SDR11 110/63</t>
  </si>
  <si>
    <t>129996357</t>
  </si>
  <si>
    <t>42221114</t>
  </si>
  <si>
    <t>šoupátko s přírubami voda DN 50 PN16</t>
  </si>
  <si>
    <t>1310639550</t>
  </si>
  <si>
    <t>891319111</t>
  </si>
  <si>
    <t>Montáž navrtávacích pasů na potrubí z jakýchkoli trub DN 150</t>
  </si>
  <si>
    <t>199009662</t>
  </si>
  <si>
    <t>Montáž vodovodních armatur na potrubí navrtávacích pasů s ventilem Jt 1 MPa, na potrubí z trub litinových, ocelových nebo plastických hmot DN 150</t>
  </si>
  <si>
    <t>42273562</t>
  </si>
  <si>
    <t>pás navrtávací se závitovým výstupem z tvárné litiny pro vodovodní PE a PVC potrubí 160-2”</t>
  </si>
  <si>
    <t>1377338721</t>
  </si>
  <si>
    <t>1937825819</t>
  </si>
  <si>
    <t>42273537</t>
  </si>
  <si>
    <t>pás navrtávací se závitovým výstupem z tvárné litiny pro vodovodní PE a PVC potrubí 63-1”</t>
  </si>
  <si>
    <t>-1253697978</t>
  </si>
  <si>
    <t>891161321</t>
  </si>
  <si>
    <t>Montáž vodovodních šoupátek domovní přípojky se závitovými konci PN16 otevřený výkop G 1"</t>
  </si>
  <si>
    <t>-323919875</t>
  </si>
  <si>
    <t>Montáž vodovodních armatur na potrubí šoupátek pro domovní přípojky se závitovými konci PN16 G 1"</t>
  </si>
  <si>
    <t>42221551</t>
  </si>
  <si>
    <t>šoupátko domovní přípojky litinové vnitřní/vnitřní závit PN16 1"x1"</t>
  </si>
  <si>
    <t>1001467814</t>
  </si>
  <si>
    <t>-1362104203</t>
  </si>
  <si>
    <t>2+9+1</t>
  </si>
  <si>
    <t>2113271118</t>
  </si>
  <si>
    <t>(5*0,5*0,15+4*0,6*0,15)*2</t>
  </si>
  <si>
    <t>290*0,2*0,5*2+(4+9)*0,6*0,2*2</t>
  </si>
  <si>
    <t>-217691549</t>
  </si>
  <si>
    <t>62,59*8</t>
  </si>
  <si>
    <t>-112990175</t>
  </si>
  <si>
    <t>-1439882419</t>
  </si>
  <si>
    <t>290*0,4*0,5*2+(4+9)*0,6*0,4*2</t>
  </si>
  <si>
    <t>127160759</t>
  </si>
  <si>
    <t>-1197428025</t>
  </si>
  <si>
    <t>733716476</t>
  </si>
  <si>
    <t>997013873</t>
  </si>
  <si>
    <t>Poplatek za uložení stavebního odpadu na recyklační skládce (skládkovné) zeminy a kamení zatříděného do Katalogu odpadů pod kódem 17 03 04</t>
  </si>
  <si>
    <r>
      <t xml:space="preserve">Archeologický dohled dle kapitoly 1.1.8. technická zpráva D.1. a odst. 2.5.4 smlouvy o dílo.
Položka zahrnuje oznámení výkopových prací Archeologickému ústavu AV ČR, archeologický dohled nad prováděním výkopových prací a informování DOSS, opatření proti poškození apod. vč. všech nákladů s tím spojených.
</t>
    </r>
    <r>
      <rPr>
        <sz val="7"/>
        <color rgb="FFFF0000"/>
        <rFont val="Arial CE"/>
        <family val="2"/>
        <charset val="238"/>
      </rPr>
      <t>Objednatel počítá s provedením 5 dohledů v průběhu stavby.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</si>
</sst>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0"/>
      <color rgb="FF00336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sz val="7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7"/>
      <color rgb="FFFF0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22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6" fillId="5" borderId="22" xfId="0" applyFont="1" applyFill="1" applyBorder="1" applyAlignment="1">
      <alignment horizontal="center" vertical="center"/>
    </xf>
    <xf numFmtId="49" fontId="36" fillId="5" borderId="22" xfId="0" applyNumberFormat="1" applyFont="1" applyFill="1" applyBorder="1" applyAlignment="1">
      <alignment horizontal="left" vertical="center" wrapText="1"/>
    </xf>
    <xf numFmtId="0" fontId="36" fillId="5" borderId="22" xfId="0" applyFont="1" applyFill="1" applyBorder="1" applyAlignment="1">
      <alignment horizontal="left" vertical="center" wrapText="1"/>
    </xf>
    <xf numFmtId="0" fontId="36" fillId="5" borderId="22" xfId="0" applyFont="1" applyFill="1" applyBorder="1" applyAlignment="1">
      <alignment horizontal="center" vertical="center" wrapText="1"/>
    </xf>
    <xf numFmtId="167" fontId="36" fillId="5" borderId="22" xfId="0" applyNumberFormat="1" applyFont="1" applyFill="1" applyBorder="1" applyAlignment="1">
      <alignment vertical="center"/>
    </xf>
    <xf numFmtId="4" fontId="36" fillId="5" borderId="22" xfId="0" applyNumberFormat="1" applyFont="1" applyFill="1" applyBorder="1" applyAlignment="1">
      <alignment vertical="center"/>
    </xf>
    <xf numFmtId="0" fontId="21" fillId="5" borderId="22" xfId="0" applyFont="1" applyFill="1" applyBorder="1" applyAlignment="1">
      <alignment horizontal="center" vertical="center"/>
    </xf>
    <xf numFmtId="49" fontId="21" fillId="5" borderId="22" xfId="0" applyNumberFormat="1" applyFont="1" applyFill="1" applyBorder="1" applyAlignment="1">
      <alignment horizontal="left" vertical="center" wrapText="1"/>
    </xf>
    <xf numFmtId="0" fontId="21" fillId="5" borderId="22" xfId="0" applyFont="1" applyFill="1" applyBorder="1" applyAlignment="1">
      <alignment horizontal="left" vertical="center" wrapText="1"/>
    </xf>
    <xf numFmtId="0" fontId="21" fillId="5" borderId="22" xfId="0" applyFont="1" applyFill="1" applyBorder="1" applyAlignment="1">
      <alignment horizontal="center" vertical="center" wrapText="1"/>
    </xf>
    <xf numFmtId="167" fontId="21" fillId="5" borderId="22" xfId="0" applyNumberFormat="1" applyFont="1" applyFill="1" applyBorder="1" applyAlignment="1">
      <alignment vertical="center"/>
    </xf>
    <xf numFmtId="4" fontId="21" fillId="5" borderId="22" xfId="0" applyNumberFormat="1" applyFont="1" applyFill="1" applyBorder="1" applyAlignment="1">
      <alignment vertical="center"/>
    </xf>
    <xf numFmtId="0" fontId="29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/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1"/>
  <sheetViews>
    <sheetView showGridLines="0" tabSelected="1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 x14ac:dyDescent="0.2"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S2" s="15" t="s">
        <v>6</v>
      </c>
      <c r="BT2" s="15" t="s">
        <v>7</v>
      </c>
    </row>
    <row r="3" spans="1:74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 x14ac:dyDescent="0.2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 x14ac:dyDescent="0.2">
      <c r="B5" s="18"/>
      <c r="D5" s="22" t="s">
        <v>13</v>
      </c>
      <c r="K5" s="232" t="s">
        <v>14</v>
      </c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R5" s="18"/>
      <c r="BE5" s="229" t="s">
        <v>15</v>
      </c>
      <c r="BS5" s="15" t="s">
        <v>6</v>
      </c>
    </row>
    <row r="6" spans="1:74" ht="36.950000000000003" customHeight="1" x14ac:dyDescent="0.2">
      <c r="B6" s="18"/>
      <c r="D6" s="24" t="s">
        <v>16</v>
      </c>
      <c r="K6" s="233" t="s">
        <v>17</v>
      </c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R6" s="18"/>
      <c r="BE6" s="230"/>
      <c r="BS6" s="15" t="s">
        <v>6</v>
      </c>
    </row>
    <row r="7" spans="1:74" ht="12" customHeight="1" x14ac:dyDescent="0.2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230"/>
      <c r="BS7" s="15" t="s">
        <v>6</v>
      </c>
    </row>
    <row r="8" spans="1:74" ht="12" customHeight="1" x14ac:dyDescent="0.2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230"/>
      <c r="BS8" s="15" t="s">
        <v>6</v>
      </c>
    </row>
    <row r="9" spans="1:74" ht="14.45" customHeight="1" x14ac:dyDescent="0.2">
      <c r="B9" s="18"/>
      <c r="AR9" s="18"/>
      <c r="BE9" s="230"/>
      <c r="BS9" s="15" t="s">
        <v>6</v>
      </c>
    </row>
    <row r="10" spans="1:74" ht="12" customHeight="1" x14ac:dyDescent="0.2">
      <c r="B10" s="18"/>
      <c r="D10" s="25" t="s">
        <v>24</v>
      </c>
      <c r="AK10" s="25" t="s">
        <v>25</v>
      </c>
      <c r="AN10" s="23" t="s">
        <v>26</v>
      </c>
      <c r="AR10" s="18"/>
      <c r="BE10" s="230"/>
      <c r="BS10" s="15" t="s">
        <v>6</v>
      </c>
    </row>
    <row r="11" spans="1:74" ht="18.399999999999999" customHeight="1" x14ac:dyDescent="0.2">
      <c r="B11" s="18"/>
      <c r="E11" s="23" t="s">
        <v>27</v>
      </c>
      <c r="AK11" s="25" t="s">
        <v>28</v>
      </c>
      <c r="AN11" s="23" t="s">
        <v>1</v>
      </c>
      <c r="AR11" s="18"/>
      <c r="BE11" s="230"/>
      <c r="BS11" s="15" t="s">
        <v>6</v>
      </c>
    </row>
    <row r="12" spans="1:74" ht="6.95" customHeight="1" x14ac:dyDescent="0.2">
      <c r="B12" s="18"/>
      <c r="AR12" s="18"/>
      <c r="BE12" s="230"/>
      <c r="BS12" s="15" t="s">
        <v>6</v>
      </c>
    </row>
    <row r="13" spans="1:74" ht="12" customHeight="1" x14ac:dyDescent="0.2">
      <c r="B13" s="18"/>
      <c r="D13" s="25" t="s">
        <v>29</v>
      </c>
      <c r="AK13" s="25" t="s">
        <v>25</v>
      </c>
      <c r="AN13" s="27" t="s">
        <v>30</v>
      </c>
      <c r="AR13" s="18"/>
      <c r="BE13" s="230"/>
      <c r="BS13" s="15" t="s">
        <v>6</v>
      </c>
    </row>
    <row r="14" spans="1:74" ht="12.75" x14ac:dyDescent="0.2">
      <c r="B14" s="18"/>
      <c r="E14" s="234" t="s">
        <v>30</v>
      </c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5" t="s">
        <v>28</v>
      </c>
      <c r="AN14" s="27" t="s">
        <v>30</v>
      </c>
      <c r="AR14" s="18"/>
      <c r="BE14" s="230"/>
      <c r="BS14" s="15" t="s">
        <v>6</v>
      </c>
    </row>
    <row r="15" spans="1:74" ht="6.95" customHeight="1" x14ac:dyDescent="0.2">
      <c r="B15" s="18"/>
      <c r="AR15" s="18"/>
      <c r="BE15" s="230"/>
      <c r="BS15" s="15" t="s">
        <v>4</v>
      </c>
    </row>
    <row r="16" spans="1:74" ht="12" customHeight="1" x14ac:dyDescent="0.2">
      <c r="B16" s="18"/>
      <c r="D16" s="25" t="s">
        <v>31</v>
      </c>
      <c r="AK16" s="25" t="s">
        <v>25</v>
      </c>
      <c r="AN16" s="23" t="s">
        <v>32</v>
      </c>
      <c r="AR16" s="18"/>
      <c r="BE16" s="230"/>
      <c r="BS16" s="15" t="s">
        <v>4</v>
      </c>
    </row>
    <row r="17" spans="2:71" ht="18.399999999999999" customHeight="1" x14ac:dyDescent="0.2">
      <c r="B17" s="18"/>
      <c r="E17" s="23" t="s">
        <v>33</v>
      </c>
      <c r="AK17" s="25" t="s">
        <v>28</v>
      </c>
      <c r="AN17" s="23" t="s">
        <v>1</v>
      </c>
      <c r="AR17" s="18"/>
      <c r="BE17" s="230"/>
      <c r="BS17" s="15" t="s">
        <v>4</v>
      </c>
    </row>
    <row r="18" spans="2:71" ht="6.95" customHeight="1" x14ac:dyDescent="0.2">
      <c r="B18" s="18"/>
      <c r="AR18" s="18"/>
      <c r="BE18" s="230"/>
      <c r="BS18" s="15" t="s">
        <v>6</v>
      </c>
    </row>
    <row r="19" spans="2:71" ht="12" customHeight="1" x14ac:dyDescent="0.2">
      <c r="B19" s="18"/>
      <c r="D19" s="25" t="s">
        <v>34</v>
      </c>
      <c r="AK19" s="25" t="s">
        <v>25</v>
      </c>
      <c r="AN19" s="23" t="s">
        <v>1</v>
      </c>
      <c r="AR19" s="18"/>
      <c r="BE19" s="230"/>
      <c r="BS19" s="15" t="s">
        <v>6</v>
      </c>
    </row>
    <row r="20" spans="2:71" ht="18.399999999999999" customHeight="1" x14ac:dyDescent="0.2">
      <c r="B20" s="18"/>
      <c r="E20" s="23" t="s">
        <v>35</v>
      </c>
      <c r="AK20" s="25" t="s">
        <v>28</v>
      </c>
      <c r="AN20" s="23" t="s">
        <v>1</v>
      </c>
      <c r="AR20" s="18"/>
      <c r="BE20" s="230"/>
      <c r="BS20" s="15" t="s">
        <v>36</v>
      </c>
    </row>
    <row r="21" spans="2:71" ht="6.95" customHeight="1" x14ac:dyDescent="0.2">
      <c r="B21" s="18"/>
      <c r="AR21" s="18"/>
      <c r="BE21" s="230"/>
    </row>
    <row r="22" spans="2:71" ht="12" customHeight="1" x14ac:dyDescent="0.2">
      <c r="B22" s="18"/>
      <c r="D22" s="25" t="s">
        <v>37</v>
      </c>
      <c r="AR22" s="18"/>
      <c r="BE22" s="230"/>
    </row>
    <row r="23" spans="2:71" ht="16.5" customHeight="1" x14ac:dyDescent="0.2">
      <c r="B23" s="18"/>
      <c r="E23" s="236" t="s">
        <v>1</v>
      </c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R23" s="18"/>
      <c r="BE23" s="230"/>
    </row>
    <row r="24" spans="2:71" ht="6.95" customHeight="1" x14ac:dyDescent="0.2">
      <c r="B24" s="18"/>
      <c r="AR24" s="18"/>
      <c r="BE24" s="230"/>
    </row>
    <row r="25" spans="2:71" ht="6.95" customHeight="1" x14ac:dyDescent="0.2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30"/>
    </row>
    <row r="26" spans="2:71" s="1" customFormat="1" ht="25.9" customHeight="1" x14ac:dyDescent="0.2">
      <c r="B26" s="30"/>
      <c r="D26" s="31" t="s">
        <v>38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37">
        <f>ROUND(AG94,2)</f>
        <v>0</v>
      </c>
      <c r="AL26" s="238"/>
      <c r="AM26" s="238"/>
      <c r="AN26" s="238"/>
      <c r="AO26" s="238"/>
      <c r="AR26" s="30"/>
      <c r="BE26" s="230"/>
    </row>
    <row r="27" spans="2:71" s="1" customFormat="1" ht="6.95" customHeight="1" x14ac:dyDescent="0.2">
      <c r="B27" s="30"/>
      <c r="AR27" s="30"/>
      <c r="BE27" s="230"/>
    </row>
    <row r="28" spans="2:71" s="1" customFormat="1" ht="12.75" x14ac:dyDescent="0.2">
      <c r="B28" s="30"/>
      <c r="L28" s="239" t="s">
        <v>39</v>
      </c>
      <c r="M28" s="239"/>
      <c r="N28" s="239"/>
      <c r="O28" s="239"/>
      <c r="P28" s="239"/>
      <c r="W28" s="239" t="s">
        <v>40</v>
      </c>
      <c r="X28" s="239"/>
      <c r="Y28" s="239"/>
      <c r="Z28" s="239"/>
      <c r="AA28" s="239"/>
      <c r="AB28" s="239"/>
      <c r="AC28" s="239"/>
      <c r="AD28" s="239"/>
      <c r="AE28" s="239"/>
      <c r="AK28" s="239" t="s">
        <v>41</v>
      </c>
      <c r="AL28" s="239"/>
      <c r="AM28" s="239"/>
      <c r="AN28" s="239"/>
      <c r="AO28" s="239"/>
      <c r="AR28" s="30"/>
      <c r="BE28" s="230"/>
    </row>
    <row r="29" spans="2:71" s="2" customFormat="1" ht="14.45" customHeight="1" x14ac:dyDescent="0.2">
      <c r="B29" s="34"/>
      <c r="D29" s="25" t="s">
        <v>42</v>
      </c>
      <c r="F29" s="25" t="s">
        <v>43</v>
      </c>
      <c r="L29" s="209">
        <v>0.21</v>
      </c>
      <c r="M29" s="210"/>
      <c r="N29" s="210"/>
      <c r="O29" s="210"/>
      <c r="P29" s="210"/>
      <c r="W29" s="211">
        <f>ROUND(AZ94, 2)</f>
        <v>0</v>
      </c>
      <c r="X29" s="210"/>
      <c r="Y29" s="210"/>
      <c r="Z29" s="210"/>
      <c r="AA29" s="210"/>
      <c r="AB29" s="210"/>
      <c r="AC29" s="210"/>
      <c r="AD29" s="210"/>
      <c r="AE29" s="210"/>
      <c r="AK29" s="211">
        <f>ROUND(AV94, 2)</f>
        <v>0</v>
      </c>
      <c r="AL29" s="210"/>
      <c r="AM29" s="210"/>
      <c r="AN29" s="210"/>
      <c r="AO29" s="210"/>
      <c r="AR29" s="34"/>
      <c r="BE29" s="231"/>
    </row>
    <row r="30" spans="2:71" s="2" customFormat="1" ht="14.45" customHeight="1" x14ac:dyDescent="0.2">
      <c r="B30" s="34"/>
      <c r="F30" s="25" t="s">
        <v>44</v>
      </c>
      <c r="L30" s="209">
        <v>0.12</v>
      </c>
      <c r="M30" s="210"/>
      <c r="N30" s="210"/>
      <c r="O30" s="210"/>
      <c r="P30" s="210"/>
      <c r="W30" s="211">
        <f>ROUND(BA94, 2)</f>
        <v>0</v>
      </c>
      <c r="X30" s="210"/>
      <c r="Y30" s="210"/>
      <c r="Z30" s="210"/>
      <c r="AA30" s="210"/>
      <c r="AB30" s="210"/>
      <c r="AC30" s="210"/>
      <c r="AD30" s="210"/>
      <c r="AE30" s="210"/>
      <c r="AK30" s="211">
        <f>ROUND(AW94, 2)</f>
        <v>0</v>
      </c>
      <c r="AL30" s="210"/>
      <c r="AM30" s="210"/>
      <c r="AN30" s="210"/>
      <c r="AO30" s="210"/>
      <c r="AR30" s="34"/>
      <c r="BE30" s="231"/>
    </row>
    <row r="31" spans="2:71" s="2" customFormat="1" ht="14.45" hidden="1" customHeight="1" x14ac:dyDescent="0.2">
      <c r="B31" s="34"/>
      <c r="F31" s="25" t="s">
        <v>45</v>
      </c>
      <c r="L31" s="209">
        <v>0.21</v>
      </c>
      <c r="M31" s="210"/>
      <c r="N31" s="210"/>
      <c r="O31" s="210"/>
      <c r="P31" s="210"/>
      <c r="W31" s="211">
        <f>ROUND(BB94, 2)</f>
        <v>0</v>
      </c>
      <c r="X31" s="210"/>
      <c r="Y31" s="210"/>
      <c r="Z31" s="210"/>
      <c r="AA31" s="210"/>
      <c r="AB31" s="210"/>
      <c r="AC31" s="210"/>
      <c r="AD31" s="210"/>
      <c r="AE31" s="210"/>
      <c r="AK31" s="211">
        <v>0</v>
      </c>
      <c r="AL31" s="210"/>
      <c r="AM31" s="210"/>
      <c r="AN31" s="210"/>
      <c r="AO31" s="210"/>
      <c r="AR31" s="34"/>
      <c r="BE31" s="231"/>
    </row>
    <row r="32" spans="2:71" s="2" customFormat="1" ht="14.45" hidden="1" customHeight="1" x14ac:dyDescent="0.2">
      <c r="B32" s="34"/>
      <c r="F32" s="25" t="s">
        <v>46</v>
      </c>
      <c r="L32" s="209">
        <v>0.12</v>
      </c>
      <c r="M32" s="210"/>
      <c r="N32" s="210"/>
      <c r="O32" s="210"/>
      <c r="P32" s="210"/>
      <c r="W32" s="211">
        <f>ROUND(BC94, 2)</f>
        <v>0</v>
      </c>
      <c r="X32" s="210"/>
      <c r="Y32" s="210"/>
      <c r="Z32" s="210"/>
      <c r="AA32" s="210"/>
      <c r="AB32" s="210"/>
      <c r="AC32" s="210"/>
      <c r="AD32" s="210"/>
      <c r="AE32" s="210"/>
      <c r="AK32" s="211">
        <v>0</v>
      </c>
      <c r="AL32" s="210"/>
      <c r="AM32" s="210"/>
      <c r="AN32" s="210"/>
      <c r="AO32" s="210"/>
      <c r="AR32" s="34"/>
      <c r="BE32" s="231"/>
    </row>
    <row r="33" spans="2:57" s="2" customFormat="1" ht="14.45" hidden="1" customHeight="1" x14ac:dyDescent="0.2">
      <c r="B33" s="34"/>
      <c r="F33" s="25" t="s">
        <v>47</v>
      </c>
      <c r="L33" s="209">
        <v>0</v>
      </c>
      <c r="M33" s="210"/>
      <c r="N33" s="210"/>
      <c r="O33" s="210"/>
      <c r="P33" s="210"/>
      <c r="W33" s="211">
        <f>ROUND(BD94, 2)</f>
        <v>0</v>
      </c>
      <c r="X33" s="210"/>
      <c r="Y33" s="210"/>
      <c r="Z33" s="210"/>
      <c r="AA33" s="210"/>
      <c r="AB33" s="210"/>
      <c r="AC33" s="210"/>
      <c r="AD33" s="210"/>
      <c r="AE33" s="210"/>
      <c r="AK33" s="211">
        <v>0</v>
      </c>
      <c r="AL33" s="210"/>
      <c r="AM33" s="210"/>
      <c r="AN33" s="210"/>
      <c r="AO33" s="210"/>
      <c r="AR33" s="34"/>
      <c r="BE33" s="231"/>
    </row>
    <row r="34" spans="2:57" s="1" customFormat="1" ht="6.95" customHeight="1" x14ac:dyDescent="0.2">
      <c r="B34" s="30"/>
      <c r="AR34" s="30"/>
      <c r="BE34" s="230"/>
    </row>
    <row r="35" spans="2:57" s="1" customFormat="1" ht="25.9" customHeight="1" x14ac:dyDescent="0.2">
      <c r="B35" s="30"/>
      <c r="C35" s="35"/>
      <c r="D35" s="36" t="s">
        <v>48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49</v>
      </c>
      <c r="U35" s="37"/>
      <c r="V35" s="37"/>
      <c r="W35" s="37"/>
      <c r="X35" s="227" t="s">
        <v>50</v>
      </c>
      <c r="Y35" s="225"/>
      <c r="Z35" s="225"/>
      <c r="AA35" s="225"/>
      <c r="AB35" s="225"/>
      <c r="AC35" s="37"/>
      <c r="AD35" s="37"/>
      <c r="AE35" s="37"/>
      <c r="AF35" s="37"/>
      <c r="AG35" s="37"/>
      <c r="AH35" s="37"/>
      <c r="AI35" s="37"/>
      <c r="AJ35" s="37"/>
      <c r="AK35" s="224">
        <f>SUM(AK26:AK33)</f>
        <v>0</v>
      </c>
      <c r="AL35" s="225"/>
      <c r="AM35" s="225"/>
      <c r="AN35" s="225"/>
      <c r="AO35" s="226"/>
      <c r="AP35" s="35"/>
      <c r="AQ35" s="35"/>
      <c r="AR35" s="30"/>
    </row>
    <row r="36" spans="2:57" s="1" customFormat="1" ht="6.95" customHeight="1" x14ac:dyDescent="0.2">
      <c r="B36" s="30"/>
      <c r="AR36" s="30"/>
    </row>
    <row r="37" spans="2:57" s="1" customFormat="1" ht="14.45" customHeight="1" x14ac:dyDescent="0.2">
      <c r="B37" s="30"/>
      <c r="AR37" s="30"/>
    </row>
    <row r="38" spans="2:57" ht="14.45" customHeight="1" x14ac:dyDescent="0.2">
      <c r="B38" s="18"/>
      <c r="AR38" s="18"/>
    </row>
    <row r="39" spans="2:57" ht="14.45" customHeight="1" x14ac:dyDescent="0.2">
      <c r="B39" s="18"/>
      <c r="AR39" s="18"/>
    </row>
    <row r="40" spans="2:57" ht="14.45" customHeight="1" x14ac:dyDescent="0.2">
      <c r="B40" s="18"/>
      <c r="AR40" s="18"/>
    </row>
    <row r="41" spans="2:57" ht="14.45" customHeight="1" x14ac:dyDescent="0.2">
      <c r="B41" s="18"/>
      <c r="AR41" s="18"/>
    </row>
    <row r="42" spans="2:57" ht="14.45" customHeight="1" x14ac:dyDescent="0.2">
      <c r="B42" s="18"/>
      <c r="AR42" s="18"/>
    </row>
    <row r="43" spans="2:57" ht="14.45" customHeight="1" x14ac:dyDescent="0.2">
      <c r="B43" s="18"/>
      <c r="AR43" s="18"/>
    </row>
    <row r="44" spans="2:57" ht="14.45" customHeight="1" x14ac:dyDescent="0.2">
      <c r="B44" s="18"/>
      <c r="AR44" s="18"/>
    </row>
    <row r="45" spans="2:57" ht="14.45" customHeight="1" x14ac:dyDescent="0.2">
      <c r="B45" s="18"/>
      <c r="AR45" s="18"/>
    </row>
    <row r="46" spans="2:57" ht="14.45" customHeight="1" x14ac:dyDescent="0.2">
      <c r="B46" s="18"/>
      <c r="AR46" s="18"/>
    </row>
    <row r="47" spans="2:57" ht="14.45" customHeight="1" x14ac:dyDescent="0.2">
      <c r="B47" s="18"/>
      <c r="AR47" s="18"/>
    </row>
    <row r="48" spans="2:57" ht="14.45" customHeight="1" x14ac:dyDescent="0.2">
      <c r="B48" s="18"/>
      <c r="AR48" s="18"/>
    </row>
    <row r="49" spans="2:44" s="1" customFormat="1" ht="14.45" customHeight="1" x14ac:dyDescent="0.2">
      <c r="B49" s="30"/>
      <c r="D49" s="39" t="s">
        <v>51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52</v>
      </c>
      <c r="AI49" s="40"/>
      <c r="AJ49" s="40"/>
      <c r="AK49" s="40"/>
      <c r="AL49" s="40"/>
      <c r="AM49" s="40"/>
      <c r="AN49" s="40"/>
      <c r="AO49" s="40"/>
      <c r="AR49" s="30"/>
    </row>
    <row r="50" spans="2:44" x14ac:dyDescent="0.2">
      <c r="B50" s="18"/>
      <c r="AR50" s="18"/>
    </row>
    <row r="51" spans="2:44" x14ac:dyDescent="0.2">
      <c r="B51" s="18"/>
      <c r="AR51" s="18"/>
    </row>
    <row r="52" spans="2:44" x14ac:dyDescent="0.2">
      <c r="B52" s="18"/>
      <c r="AR52" s="18"/>
    </row>
    <row r="53" spans="2:44" x14ac:dyDescent="0.2">
      <c r="B53" s="18"/>
      <c r="AR53" s="18"/>
    </row>
    <row r="54" spans="2:44" x14ac:dyDescent="0.2">
      <c r="B54" s="18"/>
      <c r="AR54" s="18"/>
    </row>
    <row r="55" spans="2:44" x14ac:dyDescent="0.2">
      <c r="B55" s="18"/>
      <c r="AR55" s="18"/>
    </row>
    <row r="56" spans="2:44" x14ac:dyDescent="0.2">
      <c r="B56" s="18"/>
      <c r="AR56" s="18"/>
    </row>
    <row r="57" spans="2:44" x14ac:dyDescent="0.2">
      <c r="B57" s="18"/>
      <c r="AR57" s="18"/>
    </row>
    <row r="58" spans="2:44" x14ac:dyDescent="0.2">
      <c r="B58" s="18"/>
      <c r="AR58" s="18"/>
    </row>
    <row r="59" spans="2:44" x14ac:dyDescent="0.2">
      <c r="B59" s="18"/>
      <c r="AR59" s="18"/>
    </row>
    <row r="60" spans="2:44" s="1" customFormat="1" ht="12.75" x14ac:dyDescent="0.2">
      <c r="B60" s="30"/>
      <c r="D60" s="41" t="s">
        <v>53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54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53</v>
      </c>
      <c r="AI60" s="32"/>
      <c r="AJ60" s="32"/>
      <c r="AK60" s="32"/>
      <c r="AL60" s="32"/>
      <c r="AM60" s="41" t="s">
        <v>54</v>
      </c>
      <c r="AN60" s="32"/>
      <c r="AO60" s="32"/>
      <c r="AR60" s="30"/>
    </row>
    <row r="61" spans="2:44" x14ac:dyDescent="0.2">
      <c r="B61" s="18"/>
      <c r="AR61" s="18"/>
    </row>
    <row r="62" spans="2:44" x14ac:dyDescent="0.2">
      <c r="B62" s="18"/>
      <c r="AR62" s="18"/>
    </row>
    <row r="63" spans="2:44" x14ac:dyDescent="0.2">
      <c r="B63" s="18"/>
      <c r="AR63" s="18"/>
    </row>
    <row r="64" spans="2:44" s="1" customFormat="1" ht="12.75" x14ac:dyDescent="0.2">
      <c r="B64" s="30"/>
      <c r="D64" s="39" t="s">
        <v>55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56</v>
      </c>
      <c r="AI64" s="40"/>
      <c r="AJ64" s="40"/>
      <c r="AK64" s="40"/>
      <c r="AL64" s="40"/>
      <c r="AM64" s="40"/>
      <c r="AN64" s="40"/>
      <c r="AO64" s="40"/>
      <c r="AR64" s="30"/>
    </row>
    <row r="65" spans="2:44" x14ac:dyDescent="0.2">
      <c r="B65" s="18"/>
      <c r="AR65" s="18"/>
    </row>
    <row r="66" spans="2:44" x14ac:dyDescent="0.2">
      <c r="B66" s="18"/>
      <c r="AR66" s="18"/>
    </row>
    <row r="67" spans="2:44" x14ac:dyDescent="0.2">
      <c r="B67" s="18"/>
      <c r="AR67" s="18"/>
    </row>
    <row r="68" spans="2:44" x14ac:dyDescent="0.2">
      <c r="B68" s="18"/>
      <c r="AR68" s="18"/>
    </row>
    <row r="69" spans="2:44" x14ac:dyDescent="0.2">
      <c r="B69" s="18"/>
      <c r="AR69" s="18"/>
    </row>
    <row r="70" spans="2:44" x14ac:dyDescent="0.2">
      <c r="B70" s="18"/>
      <c r="AR70" s="18"/>
    </row>
    <row r="71" spans="2:44" x14ac:dyDescent="0.2">
      <c r="B71" s="18"/>
      <c r="AR71" s="18"/>
    </row>
    <row r="72" spans="2:44" x14ac:dyDescent="0.2">
      <c r="B72" s="18"/>
      <c r="AR72" s="18"/>
    </row>
    <row r="73" spans="2:44" x14ac:dyDescent="0.2">
      <c r="B73" s="18"/>
      <c r="AR73" s="18"/>
    </row>
    <row r="74" spans="2:44" x14ac:dyDescent="0.2">
      <c r="B74" s="18"/>
      <c r="AR74" s="18"/>
    </row>
    <row r="75" spans="2:44" s="1" customFormat="1" ht="12.75" x14ac:dyDescent="0.2">
      <c r="B75" s="30"/>
      <c r="D75" s="41" t="s">
        <v>53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54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53</v>
      </c>
      <c r="AI75" s="32"/>
      <c r="AJ75" s="32"/>
      <c r="AK75" s="32"/>
      <c r="AL75" s="32"/>
      <c r="AM75" s="41" t="s">
        <v>54</v>
      </c>
      <c r="AN75" s="32"/>
      <c r="AO75" s="32"/>
      <c r="AR75" s="30"/>
    </row>
    <row r="76" spans="2:44" s="1" customFormat="1" x14ac:dyDescent="0.2">
      <c r="B76" s="30"/>
      <c r="AR76" s="30"/>
    </row>
    <row r="77" spans="2:44" s="1" customFormat="1" ht="6.9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 x14ac:dyDescent="0.2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 x14ac:dyDescent="0.2">
      <c r="B82" s="30"/>
      <c r="C82" s="19" t="s">
        <v>57</v>
      </c>
      <c r="AR82" s="30"/>
    </row>
    <row r="83" spans="1:91" s="1" customFormat="1" ht="6.95" customHeight="1" x14ac:dyDescent="0.2">
      <c r="B83" s="30"/>
      <c r="AR83" s="30"/>
    </row>
    <row r="84" spans="1:91" s="3" customFormat="1" ht="12" customHeight="1" x14ac:dyDescent="0.2">
      <c r="B84" s="46"/>
      <c r="C84" s="25" t="s">
        <v>13</v>
      </c>
      <c r="L84" s="3" t="str">
        <f>K5</f>
        <v>2025-02</v>
      </c>
      <c r="AR84" s="46"/>
    </row>
    <row r="85" spans="1:91" s="4" customFormat="1" ht="36.950000000000003" customHeight="1" x14ac:dyDescent="0.2">
      <c r="B85" s="47"/>
      <c r="C85" s="48" t="s">
        <v>16</v>
      </c>
      <c r="L85" s="207" t="str">
        <f>K6</f>
        <v>Splašková kanalizace Lada</v>
      </c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R85" s="47"/>
    </row>
    <row r="86" spans="1:91" s="1" customFormat="1" ht="6.95" customHeight="1" x14ac:dyDescent="0.2">
      <c r="B86" s="30"/>
      <c r="AR86" s="30"/>
    </row>
    <row r="87" spans="1:91" s="1" customFormat="1" ht="12" customHeight="1" x14ac:dyDescent="0.2">
      <c r="B87" s="30"/>
      <c r="C87" s="25" t="s">
        <v>20</v>
      </c>
      <c r="L87" s="49" t="str">
        <f>IF(K8="","",K8)</f>
        <v>Lada</v>
      </c>
      <c r="AI87" s="25" t="s">
        <v>22</v>
      </c>
      <c r="AM87" s="212" t="str">
        <f>IF(AN8= "","",AN8)</f>
        <v>2. 4. 2025</v>
      </c>
      <c r="AN87" s="212"/>
      <c r="AR87" s="30"/>
    </row>
    <row r="88" spans="1:91" s="1" customFormat="1" ht="6.95" customHeight="1" x14ac:dyDescent="0.2">
      <c r="B88" s="30"/>
      <c r="AR88" s="30"/>
    </row>
    <row r="89" spans="1:91" s="1" customFormat="1" ht="15.2" customHeight="1" x14ac:dyDescent="0.2">
      <c r="B89" s="30"/>
      <c r="C89" s="25" t="s">
        <v>24</v>
      </c>
      <c r="L89" s="3" t="str">
        <f>IF(E11= "","",E11)</f>
        <v>Město Česká Lípa</v>
      </c>
      <c r="AI89" s="25" t="s">
        <v>31</v>
      </c>
      <c r="AM89" s="213" t="str">
        <f>IF(E17="","",E17)</f>
        <v>Ing. Mgr. Pavel Dvořák</v>
      </c>
      <c r="AN89" s="214"/>
      <c r="AO89" s="214"/>
      <c r="AP89" s="214"/>
      <c r="AR89" s="30"/>
      <c r="AS89" s="215" t="s">
        <v>58</v>
      </c>
      <c r="AT89" s="216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25.7" customHeight="1" x14ac:dyDescent="0.2">
      <c r="B90" s="30"/>
      <c r="C90" s="25" t="s">
        <v>29</v>
      </c>
      <c r="L90" s="3" t="str">
        <f>IF(E14= "Vyplň údaj","",E14)</f>
        <v/>
      </c>
      <c r="AI90" s="25" t="s">
        <v>34</v>
      </c>
      <c r="AM90" s="213" t="str">
        <f>IF(E20="","",E20)</f>
        <v>Vodohospodářský rozvoj  a výstavba, a.s.</v>
      </c>
      <c r="AN90" s="214"/>
      <c r="AO90" s="214"/>
      <c r="AP90" s="214"/>
      <c r="AR90" s="30"/>
      <c r="AS90" s="217"/>
      <c r="AT90" s="218"/>
      <c r="BD90" s="54"/>
    </row>
    <row r="91" spans="1:91" s="1" customFormat="1" ht="10.9" customHeight="1" x14ac:dyDescent="0.2">
      <c r="B91" s="30"/>
      <c r="AR91" s="30"/>
      <c r="AS91" s="217"/>
      <c r="AT91" s="218"/>
      <c r="BD91" s="54"/>
    </row>
    <row r="92" spans="1:91" s="1" customFormat="1" ht="29.25" customHeight="1" x14ac:dyDescent="0.2">
      <c r="B92" s="30"/>
      <c r="C92" s="201" t="s">
        <v>59</v>
      </c>
      <c r="D92" s="202"/>
      <c r="E92" s="202"/>
      <c r="F92" s="202"/>
      <c r="G92" s="202"/>
      <c r="H92" s="55"/>
      <c r="I92" s="203" t="s">
        <v>60</v>
      </c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19" t="s">
        <v>61</v>
      </c>
      <c r="AH92" s="202"/>
      <c r="AI92" s="202"/>
      <c r="AJ92" s="202"/>
      <c r="AK92" s="202"/>
      <c r="AL92" s="202"/>
      <c r="AM92" s="202"/>
      <c r="AN92" s="203" t="s">
        <v>62</v>
      </c>
      <c r="AO92" s="202"/>
      <c r="AP92" s="220"/>
      <c r="AQ92" s="56" t="s">
        <v>63</v>
      </c>
      <c r="AR92" s="30"/>
      <c r="AS92" s="57" t="s">
        <v>64</v>
      </c>
      <c r="AT92" s="58" t="s">
        <v>65</v>
      </c>
      <c r="AU92" s="58" t="s">
        <v>66</v>
      </c>
      <c r="AV92" s="58" t="s">
        <v>67</v>
      </c>
      <c r="AW92" s="58" t="s">
        <v>68</v>
      </c>
      <c r="AX92" s="58" t="s">
        <v>69</v>
      </c>
      <c r="AY92" s="58" t="s">
        <v>70</v>
      </c>
      <c r="AZ92" s="58" t="s">
        <v>71</v>
      </c>
      <c r="BA92" s="58" t="s">
        <v>72</v>
      </c>
      <c r="BB92" s="58" t="s">
        <v>73</v>
      </c>
      <c r="BC92" s="58" t="s">
        <v>74</v>
      </c>
      <c r="BD92" s="59" t="s">
        <v>75</v>
      </c>
    </row>
    <row r="93" spans="1:91" s="1" customFormat="1" ht="10.9" customHeight="1" x14ac:dyDescent="0.2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 x14ac:dyDescent="0.2">
      <c r="B94" s="61"/>
      <c r="C94" s="62" t="s">
        <v>76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05">
        <f>ROUND(AG95,2)</f>
        <v>0</v>
      </c>
      <c r="AH94" s="205"/>
      <c r="AI94" s="205"/>
      <c r="AJ94" s="205"/>
      <c r="AK94" s="205"/>
      <c r="AL94" s="205"/>
      <c r="AM94" s="205"/>
      <c r="AN94" s="206">
        <f t="shared" ref="AN94:AN119" si="0">SUM(AG94,AT94)</f>
        <v>0</v>
      </c>
      <c r="AO94" s="206"/>
      <c r="AP94" s="206"/>
      <c r="AQ94" s="65" t="s">
        <v>1</v>
      </c>
      <c r="AR94" s="61"/>
      <c r="AS94" s="66">
        <f>ROUND(AS95,2)</f>
        <v>0</v>
      </c>
      <c r="AT94" s="67">
        <f t="shared" ref="AT94:AT119" si="1"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77</v>
      </c>
      <c r="BT94" s="70" t="s">
        <v>78</v>
      </c>
      <c r="BU94" s="71" t="s">
        <v>79</v>
      </c>
      <c r="BV94" s="70" t="s">
        <v>80</v>
      </c>
      <c r="BW94" s="70" t="s">
        <v>5</v>
      </c>
      <c r="BX94" s="70" t="s">
        <v>81</v>
      </c>
      <c r="CL94" s="70" t="s">
        <v>1</v>
      </c>
    </row>
    <row r="95" spans="1:91" s="6" customFormat="1" ht="16.5" customHeight="1" x14ac:dyDescent="0.2">
      <c r="B95" s="72"/>
      <c r="C95" s="73"/>
      <c r="D95" s="204" t="s">
        <v>82</v>
      </c>
      <c r="E95" s="204"/>
      <c r="F95" s="204"/>
      <c r="G95" s="204"/>
      <c r="H95" s="204"/>
      <c r="I95" s="74"/>
      <c r="J95" s="204" t="s">
        <v>83</v>
      </c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23">
        <f>ROUND(AG96+SUM(AG97:AG113)+AG119,2)</f>
        <v>0</v>
      </c>
      <c r="AH95" s="222"/>
      <c r="AI95" s="222"/>
      <c r="AJ95" s="222"/>
      <c r="AK95" s="222"/>
      <c r="AL95" s="222"/>
      <c r="AM95" s="222"/>
      <c r="AN95" s="221">
        <f t="shared" si="0"/>
        <v>0</v>
      </c>
      <c r="AO95" s="222"/>
      <c r="AP95" s="222"/>
      <c r="AQ95" s="75" t="s">
        <v>84</v>
      </c>
      <c r="AR95" s="72"/>
      <c r="AS95" s="76">
        <f>ROUND(AS96+SUM(AS97:AS113)+AS119,2)</f>
        <v>0</v>
      </c>
      <c r="AT95" s="77">
        <f t="shared" si="1"/>
        <v>0</v>
      </c>
      <c r="AU95" s="78">
        <f>ROUND(AU96+SUM(AU97:AU113)+AU119,5)</f>
        <v>0</v>
      </c>
      <c r="AV95" s="77">
        <f>ROUND(AZ95*L29,2)</f>
        <v>0</v>
      </c>
      <c r="AW95" s="77">
        <f>ROUND(BA95*L30,2)</f>
        <v>0</v>
      </c>
      <c r="AX95" s="77">
        <f>ROUND(BB95*L29,2)</f>
        <v>0</v>
      </c>
      <c r="AY95" s="77">
        <f>ROUND(BC95*L30,2)</f>
        <v>0</v>
      </c>
      <c r="AZ95" s="77">
        <f>ROUND(AZ96+SUM(AZ97:AZ113)+AZ119,2)</f>
        <v>0</v>
      </c>
      <c r="BA95" s="77">
        <f>ROUND(BA96+SUM(BA97:BA113)+BA119,2)</f>
        <v>0</v>
      </c>
      <c r="BB95" s="77">
        <f>ROUND(BB96+SUM(BB97:BB113)+BB119,2)</f>
        <v>0</v>
      </c>
      <c r="BC95" s="77">
        <f>ROUND(BC96+SUM(BC97:BC113)+BC119,2)</f>
        <v>0</v>
      </c>
      <c r="BD95" s="79">
        <f>ROUND(BD96+SUM(BD97:BD113)+BD119,2)</f>
        <v>0</v>
      </c>
      <c r="BS95" s="80" t="s">
        <v>77</v>
      </c>
      <c r="BT95" s="80" t="s">
        <v>85</v>
      </c>
      <c r="BU95" s="80" t="s">
        <v>79</v>
      </c>
      <c r="BV95" s="80" t="s">
        <v>80</v>
      </c>
      <c r="BW95" s="80" t="s">
        <v>86</v>
      </c>
      <c r="BX95" s="80" t="s">
        <v>5</v>
      </c>
      <c r="CL95" s="80" t="s">
        <v>1</v>
      </c>
      <c r="CM95" s="80" t="s">
        <v>78</v>
      </c>
    </row>
    <row r="96" spans="1:91" s="3" customFormat="1" ht="23.25" customHeight="1" x14ac:dyDescent="0.2">
      <c r="A96" s="81" t="s">
        <v>87</v>
      </c>
      <c r="B96" s="46"/>
      <c r="C96" s="9"/>
      <c r="D96" s="9"/>
      <c r="E96" s="197" t="s">
        <v>88</v>
      </c>
      <c r="F96" s="197"/>
      <c r="G96" s="197"/>
      <c r="H96" s="197"/>
      <c r="I96" s="197"/>
      <c r="J96" s="9"/>
      <c r="K96" s="197" t="s">
        <v>89</v>
      </c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8">
        <f>'2022_4.0 - SOUPIS VEDLEJŠ...'!J32</f>
        <v>0</v>
      </c>
      <c r="AH96" s="199"/>
      <c r="AI96" s="199"/>
      <c r="AJ96" s="199"/>
      <c r="AK96" s="199"/>
      <c r="AL96" s="199"/>
      <c r="AM96" s="199"/>
      <c r="AN96" s="198">
        <f t="shared" si="0"/>
        <v>0</v>
      </c>
      <c r="AO96" s="199"/>
      <c r="AP96" s="199"/>
      <c r="AQ96" s="82" t="s">
        <v>90</v>
      </c>
      <c r="AR96" s="46"/>
      <c r="AS96" s="83">
        <v>0</v>
      </c>
      <c r="AT96" s="84">
        <f t="shared" si="1"/>
        <v>0</v>
      </c>
      <c r="AU96" s="85">
        <f>'2022_4.0 - SOUPIS VEDLEJŠ...'!P125</f>
        <v>0</v>
      </c>
      <c r="AV96" s="84">
        <f>'2022_4.0 - SOUPIS VEDLEJŠ...'!J35</f>
        <v>0</v>
      </c>
      <c r="AW96" s="84">
        <f>'2022_4.0 - SOUPIS VEDLEJŠ...'!J36</f>
        <v>0</v>
      </c>
      <c r="AX96" s="84">
        <f>'2022_4.0 - SOUPIS VEDLEJŠ...'!J37</f>
        <v>0</v>
      </c>
      <c r="AY96" s="84">
        <f>'2022_4.0 - SOUPIS VEDLEJŠ...'!J38</f>
        <v>0</v>
      </c>
      <c r="AZ96" s="84">
        <f>'2022_4.0 - SOUPIS VEDLEJŠ...'!F35</f>
        <v>0</v>
      </c>
      <c r="BA96" s="84">
        <f>'2022_4.0 - SOUPIS VEDLEJŠ...'!F36</f>
        <v>0</v>
      </c>
      <c r="BB96" s="84">
        <f>'2022_4.0 - SOUPIS VEDLEJŠ...'!F37</f>
        <v>0</v>
      </c>
      <c r="BC96" s="84">
        <f>'2022_4.0 - SOUPIS VEDLEJŠ...'!F38</f>
        <v>0</v>
      </c>
      <c r="BD96" s="86">
        <f>'2022_4.0 - SOUPIS VEDLEJŠ...'!F39</f>
        <v>0</v>
      </c>
      <c r="BT96" s="23" t="s">
        <v>91</v>
      </c>
      <c r="BV96" s="23" t="s">
        <v>80</v>
      </c>
      <c r="BW96" s="23" t="s">
        <v>92</v>
      </c>
      <c r="BX96" s="23" t="s">
        <v>86</v>
      </c>
      <c r="CL96" s="23" t="s">
        <v>93</v>
      </c>
    </row>
    <row r="97" spans="1:90" s="3" customFormat="1" ht="16.5" customHeight="1" x14ac:dyDescent="0.2">
      <c r="A97" s="81" t="s">
        <v>87</v>
      </c>
      <c r="B97" s="46"/>
      <c r="C97" s="9"/>
      <c r="D97" s="9"/>
      <c r="E97" s="197" t="s">
        <v>94</v>
      </c>
      <c r="F97" s="197"/>
      <c r="G97" s="197"/>
      <c r="H97" s="197"/>
      <c r="I97" s="197"/>
      <c r="J97" s="9"/>
      <c r="K97" s="197" t="s">
        <v>95</v>
      </c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8">
        <f>'2022_4.1 - IO 01 Stoka A'!J32</f>
        <v>0</v>
      </c>
      <c r="AH97" s="199"/>
      <c r="AI97" s="199"/>
      <c r="AJ97" s="199"/>
      <c r="AK97" s="199"/>
      <c r="AL97" s="199"/>
      <c r="AM97" s="199"/>
      <c r="AN97" s="198">
        <f t="shared" si="0"/>
        <v>0</v>
      </c>
      <c r="AO97" s="199"/>
      <c r="AP97" s="199"/>
      <c r="AQ97" s="82" t="s">
        <v>90</v>
      </c>
      <c r="AR97" s="46"/>
      <c r="AS97" s="83">
        <v>0</v>
      </c>
      <c r="AT97" s="84">
        <f t="shared" si="1"/>
        <v>0</v>
      </c>
      <c r="AU97" s="85">
        <f>'2022_4.1 - IO 01 Stoka A'!P135</f>
        <v>0</v>
      </c>
      <c r="AV97" s="84">
        <f>'2022_4.1 - IO 01 Stoka A'!J35</f>
        <v>0</v>
      </c>
      <c r="AW97" s="84">
        <f>'2022_4.1 - IO 01 Stoka A'!J36</f>
        <v>0</v>
      </c>
      <c r="AX97" s="84">
        <f>'2022_4.1 - IO 01 Stoka A'!J37</f>
        <v>0</v>
      </c>
      <c r="AY97" s="84">
        <f>'2022_4.1 - IO 01 Stoka A'!J38</f>
        <v>0</v>
      </c>
      <c r="AZ97" s="84">
        <f>'2022_4.1 - IO 01 Stoka A'!F35</f>
        <v>0</v>
      </c>
      <c r="BA97" s="84">
        <f>'2022_4.1 - IO 01 Stoka A'!F36</f>
        <v>0</v>
      </c>
      <c r="BB97" s="84">
        <f>'2022_4.1 - IO 01 Stoka A'!F37</f>
        <v>0</v>
      </c>
      <c r="BC97" s="84">
        <f>'2022_4.1 - IO 01 Stoka A'!F38</f>
        <v>0</v>
      </c>
      <c r="BD97" s="86">
        <f>'2022_4.1 - IO 01 Stoka A'!F39</f>
        <v>0</v>
      </c>
      <c r="BT97" s="23" t="s">
        <v>91</v>
      </c>
      <c r="BV97" s="23" t="s">
        <v>80</v>
      </c>
      <c r="BW97" s="23" t="s">
        <v>96</v>
      </c>
      <c r="BX97" s="23" t="s">
        <v>86</v>
      </c>
      <c r="CL97" s="23" t="s">
        <v>93</v>
      </c>
    </row>
    <row r="98" spans="1:90" s="3" customFormat="1" ht="16.5" customHeight="1" x14ac:dyDescent="0.2">
      <c r="A98" s="81" t="s">
        <v>87</v>
      </c>
      <c r="B98" s="46"/>
      <c r="C98" s="9"/>
      <c r="D98" s="9"/>
      <c r="E98" s="197" t="s">
        <v>97</v>
      </c>
      <c r="F98" s="197"/>
      <c r="G98" s="197"/>
      <c r="H98" s="197"/>
      <c r="I98" s="197"/>
      <c r="J98" s="9"/>
      <c r="K98" s="197" t="s">
        <v>98</v>
      </c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8">
        <f>'2022_4.2 - IO 02 Stoka B'!J32</f>
        <v>0</v>
      </c>
      <c r="AH98" s="199"/>
      <c r="AI98" s="199"/>
      <c r="AJ98" s="199"/>
      <c r="AK98" s="199"/>
      <c r="AL98" s="199"/>
      <c r="AM98" s="199"/>
      <c r="AN98" s="198">
        <f t="shared" si="0"/>
        <v>0</v>
      </c>
      <c r="AO98" s="199"/>
      <c r="AP98" s="199"/>
      <c r="AQ98" s="82" t="s">
        <v>90</v>
      </c>
      <c r="AR98" s="46"/>
      <c r="AS98" s="83">
        <v>0</v>
      </c>
      <c r="AT98" s="84">
        <f t="shared" si="1"/>
        <v>0</v>
      </c>
      <c r="AU98" s="85">
        <f>'2022_4.2 - IO 02 Stoka B'!P135</f>
        <v>0</v>
      </c>
      <c r="AV98" s="84">
        <f>'2022_4.2 - IO 02 Stoka B'!J35</f>
        <v>0</v>
      </c>
      <c r="AW98" s="84">
        <f>'2022_4.2 - IO 02 Stoka B'!J36</f>
        <v>0</v>
      </c>
      <c r="AX98" s="84">
        <f>'2022_4.2 - IO 02 Stoka B'!J37</f>
        <v>0</v>
      </c>
      <c r="AY98" s="84">
        <f>'2022_4.2 - IO 02 Stoka B'!J38</f>
        <v>0</v>
      </c>
      <c r="AZ98" s="84">
        <f>'2022_4.2 - IO 02 Stoka B'!F35</f>
        <v>0</v>
      </c>
      <c r="BA98" s="84">
        <f>'2022_4.2 - IO 02 Stoka B'!F36</f>
        <v>0</v>
      </c>
      <c r="BB98" s="84">
        <f>'2022_4.2 - IO 02 Stoka B'!F37</f>
        <v>0</v>
      </c>
      <c r="BC98" s="84">
        <f>'2022_4.2 - IO 02 Stoka B'!F38</f>
        <v>0</v>
      </c>
      <c r="BD98" s="86">
        <f>'2022_4.2 - IO 02 Stoka B'!F39</f>
        <v>0</v>
      </c>
      <c r="BT98" s="23" t="s">
        <v>91</v>
      </c>
      <c r="BV98" s="23" t="s">
        <v>80</v>
      </c>
      <c r="BW98" s="23" t="s">
        <v>99</v>
      </c>
      <c r="BX98" s="23" t="s">
        <v>86</v>
      </c>
      <c r="CL98" s="23" t="s">
        <v>93</v>
      </c>
    </row>
    <row r="99" spans="1:90" s="3" customFormat="1" ht="16.5" customHeight="1" x14ac:dyDescent="0.2">
      <c r="A99" s="81" t="s">
        <v>87</v>
      </c>
      <c r="B99" s="46"/>
      <c r="C99" s="9"/>
      <c r="D99" s="9"/>
      <c r="E99" s="197" t="s">
        <v>100</v>
      </c>
      <c r="F99" s="197"/>
      <c r="G99" s="197"/>
      <c r="H99" s="197"/>
      <c r="I99" s="197"/>
      <c r="J99" s="9"/>
      <c r="K99" s="197" t="s">
        <v>101</v>
      </c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8">
        <f>'2022_4.3 - IO 03.1 Stoka C'!J32</f>
        <v>0</v>
      </c>
      <c r="AH99" s="199"/>
      <c r="AI99" s="199"/>
      <c r="AJ99" s="199"/>
      <c r="AK99" s="199"/>
      <c r="AL99" s="199"/>
      <c r="AM99" s="199"/>
      <c r="AN99" s="198">
        <f t="shared" si="0"/>
        <v>0</v>
      </c>
      <c r="AO99" s="199"/>
      <c r="AP99" s="199"/>
      <c r="AQ99" s="82" t="s">
        <v>90</v>
      </c>
      <c r="AR99" s="46"/>
      <c r="AS99" s="83">
        <v>0</v>
      </c>
      <c r="AT99" s="84">
        <f t="shared" si="1"/>
        <v>0</v>
      </c>
      <c r="AU99" s="85">
        <f>'2022_4.3 - IO 03.1 Stoka C'!P135</f>
        <v>0</v>
      </c>
      <c r="AV99" s="84">
        <f>'2022_4.3 - IO 03.1 Stoka C'!J35</f>
        <v>0</v>
      </c>
      <c r="AW99" s="84">
        <f>'2022_4.3 - IO 03.1 Stoka C'!J36</f>
        <v>0</v>
      </c>
      <c r="AX99" s="84">
        <f>'2022_4.3 - IO 03.1 Stoka C'!J37</f>
        <v>0</v>
      </c>
      <c r="AY99" s="84">
        <f>'2022_4.3 - IO 03.1 Stoka C'!J38</f>
        <v>0</v>
      </c>
      <c r="AZ99" s="84">
        <f>'2022_4.3 - IO 03.1 Stoka C'!F35</f>
        <v>0</v>
      </c>
      <c r="BA99" s="84">
        <f>'2022_4.3 - IO 03.1 Stoka C'!F36</f>
        <v>0</v>
      </c>
      <c r="BB99" s="84">
        <f>'2022_4.3 - IO 03.1 Stoka C'!F37</f>
        <v>0</v>
      </c>
      <c r="BC99" s="84">
        <f>'2022_4.3 - IO 03.1 Stoka C'!F38</f>
        <v>0</v>
      </c>
      <c r="BD99" s="86">
        <f>'2022_4.3 - IO 03.1 Stoka C'!F39</f>
        <v>0</v>
      </c>
      <c r="BT99" s="23" t="s">
        <v>91</v>
      </c>
      <c r="BV99" s="23" t="s">
        <v>80</v>
      </c>
      <c r="BW99" s="23" t="s">
        <v>102</v>
      </c>
      <c r="BX99" s="23" t="s">
        <v>86</v>
      </c>
      <c r="CL99" s="23" t="s">
        <v>93</v>
      </c>
    </row>
    <row r="100" spans="1:90" s="3" customFormat="1" ht="16.5" customHeight="1" x14ac:dyDescent="0.2">
      <c r="A100" s="81" t="s">
        <v>87</v>
      </c>
      <c r="B100" s="46"/>
      <c r="C100" s="9"/>
      <c r="D100" s="9"/>
      <c r="E100" s="197" t="s">
        <v>103</v>
      </c>
      <c r="F100" s="197"/>
      <c r="G100" s="197"/>
      <c r="H100" s="197"/>
      <c r="I100" s="197"/>
      <c r="J100" s="9"/>
      <c r="K100" s="197" t="s">
        <v>104</v>
      </c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8">
        <f>'2022_4.4 - IO 03.2 Stoka C1'!J32</f>
        <v>0</v>
      </c>
      <c r="AH100" s="199"/>
      <c r="AI100" s="199"/>
      <c r="AJ100" s="199"/>
      <c r="AK100" s="199"/>
      <c r="AL100" s="199"/>
      <c r="AM100" s="199"/>
      <c r="AN100" s="198">
        <f t="shared" si="0"/>
        <v>0</v>
      </c>
      <c r="AO100" s="199"/>
      <c r="AP100" s="199"/>
      <c r="AQ100" s="82" t="s">
        <v>90</v>
      </c>
      <c r="AR100" s="46"/>
      <c r="AS100" s="83">
        <v>0</v>
      </c>
      <c r="AT100" s="84">
        <f t="shared" si="1"/>
        <v>0</v>
      </c>
      <c r="AU100" s="85">
        <f>'2022_4.4 - IO 03.2 Stoka C1'!P133</f>
        <v>0</v>
      </c>
      <c r="AV100" s="84">
        <f>'2022_4.4 - IO 03.2 Stoka C1'!J35</f>
        <v>0</v>
      </c>
      <c r="AW100" s="84">
        <f>'2022_4.4 - IO 03.2 Stoka C1'!J36</f>
        <v>0</v>
      </c>
      <c r="AX100" s="84">
        <f>'2022_4.4 - IO 03.2 Stoka C1'!J37</f>
        <v>0</v>
      </c>
      <c r="AY100" s="84">
        <f>'2022_4.4 - IO 03.2 Stoka C1'!J38</f>
        <v>0</v>
      </c>
      <c r="AZ100" s="84">
        <f>'2022_4.4 - IO 03.2 Stoka C1'!F35</f>
        <v>0</v>
      </c>
      <c r="BA100" s="84">
        <f>'2022_4.4 - IO 03.2 Stoka C1'!F36</f>
        <v>0</v>
      </c>
      <c r="BB100" s="84">
        <f>'2022_4.4 - IO 03.2 Stoka C1'!F37</f>
        <v>0</v>
      </c>
      <c r="BC100" s="84">
        <f>'2022_4.4 - IO 03.2 Stoka C1'!F38</f>
        <v>0</v>
      </c>
      <c r="BD100" s="86">
        <f>'2022_4.4 - IO 03.2 Stoka C1'!F39</f>
        <v>0</v>
      </c>
      <c r="BT100" s="23" t="s">
        <v>91</v>
      </c>
      <c r="BV100" s="23" t="s">
        <v>80</v>
      </c>
      <c r="BW100" s="23" t="s">
        <v>105</v>
      </c>
      <c r="BX100" s="23" t="s">
        <v>86</v>
      </c>
      <c r="CL100" s="23" t="s">
        <v>93</v>
      </c>
    </row>
    <row r="101" spans="1:90" s="3" customFormat="1" ht="16.5" customHeight="1" x14ac:dyDescent="0.2">
      <c r="A101" s="81" t="s">
        <v>87</v>
      </c>
      <c r="B101" s="46"/>
      <c r="C101" s="9"/>
      <c r="D101" s="9"/>
      <c r="E101" s="197" t="s">
        <v>106</v>
      </c>
      <c r="F101" s="197"/>
      <c r="G101" s="197"/>
      <c r="H101" s="197"/>
      <c r="I101" s="197"/>
      <c r="J101" s="9"/>
      <c r="K101" s="197" t="s">
        <v>107</v>
      </c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8">
        <f>'2022_4.5 - IO 03.3 Stoka C2'!J32</f>
        <v>0</v>
      </c>
      <c r="AH101" s="199"/>
      <c r="AI101" s="199"/>
      <c r="AJ101" s="199"/>
      <c r="AK101" s="199"/>
      <c r="AL101" s="199"/>
      <c r="AM101" s="199"/>
      <c r="AN101" s="198">
        <f t="shared" si="0"/>
        <v>0</v>
      </c>
      <c r="AO101" s="199"/>
      <c r="AP101" s="199"/>
      <c r="AQ101" s="82" t="s">
        <v>90</v>
      </c>
      <c r="AR101" s="46"/>
      <c r="AS101" s="83">
        <v>0</v>
      </c>
      <c r="AT101" s="84">
        <f t="shared" si="1"/>
        <v>0</v>
      </c>
      <c r="AU101" s="85">
        <f>'2022_4.5 - IO 03.3 Stoka C2'!P133</f>
        <v>0</v>
      </c>
      <c r="AV101" s="84">
        <f>'2022_4.5 - IO 03.3 Stoka C2'!J35</f>
        <v>0</v>
      </c>
      <c r="AW101" s="84">
        <f>'2022_4.5 - IO 03.3 Stoka C2'!J36</f>
        <v>0</v>
      </c>
      <c r="AX101" s="84">
        <f>'2022_4.5 - IO 03.3 Stoka C2'!J37</f>
        <v>0</v>
      </c>
      <c r="AY101" s="84">
        <f>'2022_4.5 - IO 03.3 Stoka C2'!J38</f>
        <v>0</v>
      </c>
      <c r="AZ101" s="84">
        <f>'2022_4.5 - IO 03.3 Stoka C2'!F35</f>
        <v>0</v>
      </c>
      <c r="BA101" s="84">
        <f>'2022_4.5 - IO 03.3 Stoka C2'!F36</f>
        <v>0</v>
      </c>
      <c r="BB101" s="84">
        <f>'2022_4.5 - IO 03.3 Stoka C2'!F37</f>
        <v>0</v>
      </c>
      <c r="BC101" s="84">
        <f>'2022_4.5 - IO 03.3 Stoka C2'!F38</f>
        <v>0</v>
      </c>
      <c r="BD101" s="86">
        <f>'2022_4.5 - IO 03.3 Stoka C2'!F39</f>
        <v>0</v>
      </c>
      <c r="BT101" s="23" t="s">
        <v>91</v>
      </c>
      <c r="BV101" s="23" t="s">
        <v>80</v>
      </c>
      <c r="BW101" s="23" t="s">
        <v>108</v>
      </c>
      <c r="BX101" s="23" t="s">
        <v>86</v>
      </c>
      <c r="CL101" s="23" t="s">
        <v>93</v>
      </c>
    </row>
    <row r="102" spans="1:90" s="3" customFormat="1" ht="16.5" customHeight="1" x14ac:dyDescent="0.2">
      <c r="A102" s="81" t="s">
        <v>87</v>
      </c>
      <c r="B102" s="46"/>
      <c r="C102" s="9"/>
      <c r="D102" s="9"/>
      <c r="E102" s="197" t="s">
        <v>109</v>
      </c>
      <c r="F102" s="197"/>
      <c r="G102" s="197"/>
      <c r="H102" s="197"/>
      <c r="I102" s="197"/>
      <c r="J102" s="9"/>
      <c r="K102" s="197" t="s">
        <v>110</v>
      </c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8">
        <f>'2022_4.6 - IO 04  Stoka D'!J32</f>
        <v>0</v>
      </c>
      <c r="AH102" s="199"/>
      <c r="AI102" s="199"/>
      <c r="AJ102" s="199"/>
      <c r="AK102" s="199"/>
      <c r="AL102" s="199"/>
      <c r="AM102" s="199"/>
      <c r="AN102" s="198">
        <f t="shared" si="0"/>
        <v>0</v>
      </c>
      <c r="AO102" s="199"/>
      <c r="AP102" s="199"/>
      <c r="AQ102" s="82" t="s">
        <v>90</v>
      </c>
      <c r="AR102" s="46"/>
      <c r="AS102" s="83">
        <v>0</v>
      </c>
      <c r="AT102" s="84">
        <f t="shared" si="1"/>
        <v>0</v>
      </c>
      <c r="AU102" s="85">
        <f>'2022_4.6 - IO 04  Stoka D'!P135</f>
        <v>0</v>
      </c>
      <c r="AV102" s="84">
        <f>'2022_4.6 - IO 04  Stoka D'!J35</f>
        <v>0</v>
      </c>
      <c r="AW102" s="84">
        <f>'2022_4.6 - IO 04  Stoka D'!J36</f>
        <v>0</v>
      </c>
      <c r="AX102" s="84">
        <f>'2022_4.6 - IO 04  Stoka D'!J37</f>
        <v>0</v>
      </c>
      <c r="AY102" s="84">
        <f>'2022_4.6 - IO 04  Stoka D'!J38</f>
        <v>0</v>
      </c>
      <c r="AZ102" s="84">
        <f>'2022_4.6 - IO 04  Stoka D'!F35</f>
        <v>0</v>
      </c>
      <c r="BA102" s="84">
        <f>'2022_4.6 - IO 04  Stoka D'!F36</f>
        <v>0</v>
      </c>
      <c r="BB102" s="84">
        <f>'2022_4.6 - IO 04  Stoka D'!F37</f>
        <v>0</v>
      </c>
      <c r="BC102" s="84">
        <f>'2022_4.6 - IO 04  Stoka D'!F38</f>
        <v>0</v>
      </c>
      <c r="BD102" s="86">
        <f>'2022_4.6 - IO 04  Stoka D'!F39</f>
        <v>0</v>
      </c>
      <c r="BT102" s="23" t="s">
        <v>91</v>
      </c>
      <c r="BV102" s="23" t="s">
        <v>80</v>
      </c>
      <c r="BW102" s="23" t="s">
        <v>111</v>
      </c>
      <c r="BX102" s="23" t="s">
        <v>86</v>
      </c>
      <c r="CL102" s="23" t="s">
        <v>93</v>
      </c>
    </row>
    <row r="103" spans="1:90" s="3" customFormat="1" ht="16.5" customHeight="1" x14ac:dyDescent="0.2">
      <c r="A103" s="81" t="s">
        <v>87</v>
      </c>
      <c r="B103" s="46"/>
      <c r="C103" s="9"/>
      <c r="D103" s="9"/>
      <c r="E103" s="197" t="s">
        <v>112</v>
      </c>
      <c r="F103" s="197"/>
      <c r="G103" s="197"/>
      <c r="H103" s="197"/>
      <c r="I103" s="197"/>
      <c r="J103" s="9"/>
      <c r="K103" s="197" t="s">
        <v>113</v>
      </c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  <c r="AE103" s="197"/>
      <c r="AF103" s="197"/>
      <c r="AG103" s="198">
        <f>'2022_4.7 - IO 05.1  Stoka E'!J32</f>
        <v>0</v>
      </c>
      <c r="AH103" s="199"/>
      <c r="AI103" s="199"/>
      <c r="AJ103" s="199"/>
      <c r="AK103" s="199"/>
      <c r="AL103" s="199"/>
      <c r="AM103" s="199"/>
      <c r="AN103" s="198">
        <f t="shared" si="0"/>
        <v>0</v>
      </c>
      <c r="AO103" s="199"/>
      <c r="AP103" s="199"/>
      <c r="AQ103" s="82" t="s">
        <v>90</v>
      </c>
      <c r="AR103" s="46"/>
      <c r="AS103" s="83">
        <v>0</v>
      </c>
      <c r="AT103" s="84">
        <f t="shared" si="1"/>
        <v>0</v>
      </c>
      <c r="AU103" s="85">
        <f>'2022_4.7 - IO 05.1  Stoka E'!P135</f>
        <v>0</v>
      </c>
      <c r="AV103" s="84">
        <f>'2022_4.7 - IO 05.1  Stoka E'!J35</f>
        <v>0</v>
      </c>
      <c r="AW103" s="84">
        <f>'2022_4.7 - IO 05.1  Stoka E'!J36</f>
        <v>0</v>
      </c>
      <c r="AX103" s="84">
        <f>'2022_4.7 - IO 05.1  Stoka E'!J37</f>
        <v>0</v>
      </c>
      <c r="AY103" s="84">
        <f>'2022_4.7 - IO 05.1  Stoka E'!J38</f>
        <v>0</v>
      </c>
      <c r="AZ103" s="84">
        <f>'2022_4.7 - IO 05.1  Stoka E'!F35</f>
        <v>0</v>
      </c>
      <c r="BA103" s="84">
        <f>'2022_4.7 - IO 05.1  Stoka E'!F36</f>
        <v>0</v>
      </c>
      <c r="BB103" s="84">
        <f>'2022_4.7 - IO 05.1  Stoka E'!F37</f>
        <v>0</v>
      </c>
      <c r="BC103" s="84">
        <f>'2022_4.7 - IO 05.1  Stoka E'!F38</f>
        <v>0</v>
      </c>
      <c r="BD103" s="86">
        <f>'2022_4.7 - IO 05.1  Stoka E'!F39</f>
        <v>0</v>
      </c>
      <c r="BT103" s="23" t="s">
        <v>91</v>
      </c>
      <c r="BV103" s="23" t="s">
        <v>80</v>
      </c>
      <c r="BW103" s="23" t="s">
        <v>114</v>
      </c>
      <c r="BX103" s="23" t="s">
        <v>86</v>
      </c>
      <c r="CL103" s="23" t="s">
        <v>93</v>
      </c>
    </row>
    <row r="104" spans="1:90" s="3" customFormat="1" ht="16.5" customHeight="1" x14ac:dyDescent="0.2">
      <c r="A104" s="81" t="s">
        <v>87</v>
      </c>
      <c r="B104" s="46"/>
      <c r="C104" s="9"/>
      <c r="D104" s="9"/>
      <c r="E104" s="197" t="s">
        <v>115</v>
      </c>
      <c r="F104" s="197"/>
      <c r="G104" s="197"/>
      <c r="H104" s="197"/>
      <c r="I104" s="197"/>
      <c r="J104" s="9"/>
      <c r="K104" s="197" t="s">
        <v>116</v>
      </c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198">
        <f>'2022_4.8 - IO 05.2  Stoka E1'!J32</f>
        <v>0</v>
      </c>
      <c r="AH104" s="199"/>
      <c r="AI104" s="199"/>
      <c r="AJ104" s="199"/>
      <c r="AK104" s="199"/>
      <c r="AL104" s="199"/>
      <c r="AM104" s="199"/>
      <c r="AN104" s="198">
        <f t="shared" si="0"/>
        <v>0</v>
      </c>
      <c r="AO104" s="199"/>
      <c r="AP104" s="199"/>
      <c r="AQ104" s="82" t="s">
        <v>90</v>
      </c>
      <c r="AR104" s="46"/>
      <c r="AS104" s="83">
        <v>0</v>
      </c>
      <c r="AT104" s="84">
        <f t="shared" si="1"/>
        <v>0</v>
      </c>
      <c r="AU104" s="85">
        <f>'2022_4.8 - IO 05.2  Stoka E1'!P132</f>
        <v>0</v>
      </c>
      <c r="AV104" s="84">
        <f>'2022_4.8 - IO 05.2  Stoka E1'!J35</f>
        <v>0</v>
      </c>
      <c r="AW104" s="84">
        <f>'2022_4.8 - IO 05.2  Stoka E1'!J36</f>
        <v>0</v>
      </c>
      <c r="AX104" s="84">
        <f>'2022_4.8 - IO 05.2  Stoka E1'!J37</f>
        <v>0</v>
      </c>
      <c r="AY104" s="84">
        <f>'2022_4.8 - IO 05.2  Stoka E1'!J38</f>
        <v>0</v>
      </c>
      <c r="AZ104" s="84">
        <f>'2022_4.8 - IO 05.2  Stoka E1'!F35</f>
        <v>0</v>
      </c>
      <c r="BA104" s="84">
        <f>'2022_4.8 - IO 05.2  Stoka E1'!F36</f>
        <v>0</v>
      </c>
      <c r="BB104" s="84">
        <f>'2022_4.8 - IO 05.2  Stoka E1'!F37</f>
        <v>0</v>
      </c>
      <c r="BC104" s="84">
        <f>'2022_4.8 - IO 05.2  Stoka E1'!F38</f>
        <v>0</v>
      </c>
      <c r="BD104" s="86">
        <f>'2022_4.8 - IO 05.2  Stoka E1'!F39</f>
        <v>0</v>
      </c>
      <c r="BT104" s="23" t="s">
        <v>91</v>
      </c>
      <c r="BV104" s="23" t="s">
        <v>80</v>
      </c>
      <c r="BW104" s="23" t="s">
        <v>117</v>
      </c>
      <c r="BX104" s="23" t="s">
        <v>86</v>
      </c>
      <c r="CL104" s="23" t="s">
        <v>93</v>
      </c>
    </row>
    <row r="105" spans="1:90" s="3" customFormat="1" ht="16.5" customHeight="1" x14ac:dyDescent="0.2">
      <c r="A105" s="81" t="s">
        <v>87</v>
      </c>
      <c r="B105" s="46"/>
      <c r="C105" s="9"/>
      <c r="D105" s="9"/>
      <c r="E105" s="197" t="s">
        <v>118</v>
      </c>
      <c r="F105" s="197"/>
      <c r="G105" s="197"/>
      <c r="H105" s="197"/>
      <c r="I105" s="197"/>
      <c r="J105" s="9"/>
      <c r="K105" s="197" t="s">
        <v>119</v>
      </c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  <c r="AA105" s="197"/>
      <c r="AB105" s="197"/>
      <c r="AC105" s="197"/>
      <c r="AD105" s="197"/>
      <c r="AE105" s="197"/>
      <c r="AF105" s="197"/>
      <c r="AG105" s="198">
        <f>'2022_4.9 - IO 06.1  Stoka F'!J32</f>
        <v>0</v>
      </c>
      <c r="AH105" s="199"/>
      <c r="AI105" s="199"/>
      <c r="AJ105" s="199"/>
      <c r="AK105" s="199"/>
      <c r="AL105" s="199"/>
      <c r="AM105" s="199"/>
      <c r="AN105" s="198">
        <f t="shared" si="0"/>
        <v>0</v>
      </c>
      <c r="AO105" s="199"/>
      <c r="AP105" s="199"/>
      <c r="AQ105" s="82" t="s">
        <v>90</v>
      </c>
      <c r="AR105" s="46"/>
      <c r="AS105" s="83">
        <v>0</v>
      </c>
      <c r="AT105" s="84">
        <f t="shared" si="1"/>
        <v>0</v>
      </c>
      <c r="AU105" s="85">
        <f>'2022_4.9 - IO 06.1  Stoka F'!P133</f>
        <v>0</v>
      </c>
      <c r="AV105" s="84">
        <f>'2022_4.9 - IO 06.1  Stoka F'!J35</f>
        <v>0</v>
      </c>
      <c r="AW105" s="84">
        <f>'2022_4.9 - IO 06.1  Stoka F'!J36</f>
        <v>0</v>
      </c>
      <c r="AX105" s="84">
        <f>'2022_4.9 - IO 06.1  Stoka F'!J37</f>
        <v>0</v>
      </c>
      <c r="AY105" s="84">
        <f>'2022_4.9 - IO 06.1  Stoka F'!J38</f>
        <v>0</v>
      </c>
      <c r="AZ105" s="84">
        <f>'2022_4.9 - IO 06.1  Stoka F'!F35</f>
        <v>0</v>
      </c>
      <c r="BA105" s="84">
        <f>'2022_4.9 - IO 06.1  Stoka F'!F36</f>
        <v>0</v>
      </c>
      <c r="BB105" s="84">
        <f>'2022_4.9 - IO 06.1  Stoka F'!F37</f>
        <v>0</v>
      </c>
      <c r="BC105" s="84">
        <f>'2022_4.9 - IO 06.1  Stoka F'!F38</f>
        <v>0</v>
      </c>
      <c r="BD105" s="86">
        <f>'2022_4.9 - IO 06.1  Stoka F'!F39</f>
        <v>0</v>
      </c>
      <c r="BT105" s="23" t="s">
        <v>91</v>
      </c>
      <c r="BV105" s="23" t="s">
        <v>80</v>
      </c>
      <c r="BW105" s="23" t="s">
        <v>120</v>
      </c>
      <c r="BX105" s="23" t="s">
        <v>86</v>
      </c>
      <c r="CL105" s="23" t="s">
        <v>93</v>
      </c>
    </row>
    <row r="106" spans="1:90" s="3" customFormat="1" ht="23.25" customHeight="1" x14ac:dyDescent="0.2">
      <c r="A106" s="81" t="s">
        <v>87</v>
      </c>
      <c r="B106" s="46"/>
      <c r="C106" s="9"/>
      <c r="D106" s="9"/>
      <c r="E106" s="197" t="s">
        <v>121</v>
      </c>
      <c r="F106" s="197"/>
      <c r="G106" s="197"/>
      <c r="H106" s="197"/>
      <c r="I106" s="197"/>
      <c r="J106" s="9"/>
      <c r="K106" s="197" t="s">
        <v>122</v>
      </c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  <c r="Z106" s="197"/>
      <c r="AA106" s="197"/>
      <c r="AB106" s="197"/>
      <c r="AC106" s="197"/>
      <c r="AD106" s="197"/>
      <c r="AE106" s="197"/>
      <c r="AF106" s="197"/>
      <c r="AG106" s="198">
        <f>'2022_4.10 - IO 06.2  Stok...'!J32</f>
        <v>0</v>
      </c>
      <c r="AH106" s="199"/>
      <c r="AI106" s="199"/>
      <c r="AJ106" s="199"/>
      <c r="AK106" s="199"/>
      <c r="AL106" s="199"/>
      <c r="AM106" s="199"/>
      <c r="AN106" s="198">
        <f t="shared" si="0"/>
        <v>0</v>
      </c>
      <c r="AO106" s="199"/>
      <c r="AP106" s="199"/>
      <c r="AQ106" s="82" t="s">
        <v>90</v>
      </c>
      <c r="AR106" s="46"/>
      <c r="AS106" s="83">
        <v>0</v>
      </c>
      <c r="AT106" s="84">
        <f t="shared" si="1"/>
        <v>0</v>
      </c>
      <c r="AU106" s="85">
        <f>'2022_4.10 - IO 06.2  Stok...'!P132</f>
        <v>0</v>
      </c>
      <c r="AV106" s="84">
        <f>'2022_4.10 - IO 06.2  Stok...'!J35</f>
        <v>0</v>
      </c>
      <c r="AW106" s="84">
        <f>'2022_4.10 - IO 06.2  Stok...'!J36</f>
        <v>0</v>
      </c>
      <c r="AX106" s="84">
        <f>'2022_4.10 - IO 06.2  Stok...'!J37</f>
        <v>0</v>
      </c>
      <c r="AY106" s="84">
        <f>'2022_4.10 - IO 06.2  Stok...'!J38</f>
        <v>0</v>
      </c>
      <c r="AZ106" s="84">
        <f>'2022_4.10 - IO 06.2  Stok...'!F35</f>
        <v>0</v>
      </c>
      <c r="BA106" s="84">
        <f>'2022_4.10 - IO 06.2  Stok...'!F36</f>
        <v>0</v>
      </c>
      <c r="BB106" s="84">
        <f>'2022_4.10 - IO 06.2  Stok...'!F37</f>
        <v>0</v>
      </c>
      <c r="BC106" s="84">
        <f>'2022_4.10 - IO 06.2  Stok...'!F38</f>
        <v>0</v>
      </c>
      <c r="BD106" s="86">
        <f>'2022_4.10 - IO 06.2  Stok...'!F39</f>
        <v>0</v>
      </c>
      <c r="BT106" s="23" t="s">
        <v>91</v>
      </c>
      <c r="BV106" s="23" t="s">
        <v>80</v>
      </c>
      <c r="BW106" s="23" t="s">
        <v>123</v>
      </c>
      <c r="BX106" s="23" t="s">
        <v>86</v>
      </c>
      <c r="CL106" s="23" t="s">
        <v>93</v>
      </c>
    </row>
    <row r="107" spans="1:90" s="3" customFormat="1" ht="23.25" customHeight="1" x14ac:dyDescent="0.2">
      <c r="A107" s="81" t="s">
        <v>87</v>
      </c>
      <c r="B107" s="46"/>
      <c r="C107" s="9"/>
      <c r="D107" s="9"/>
      <c r="E107" s="197" t="s">
        <v>124</v>
      </c>
      <c r="F107" s="197"/>
      <c r="G107" s="197"/>
      <c r="H107" s="197"/>
      <c r="I107" s="197"/>
      <c r="J107" s="9"/>
      <c r="K107" s="197" t="s">
        <v>125</v>
      </c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7"/>
      <c r="AG107" s="198">
        <f>'2022_4.11 - IO 07.1  Tlak...'!J32</f>
        <v>0</v>
      </c>
      <c r="AH107" s="199"/>
      <c r="AI107" s="199"/>
      <c r="AJ107" s="199"/>
      <c r="AK107" s="199"/>
      <c r="AL107" s="199"/>
      <c r="AM107" s="199"/>
      <c r="AN107" s="198">
        <f t="shared" si="0"/>
        <v>0</v>
      </c>
      <c r="AO107" s="199"/>
      <c r="AP107" s="199"/>
      <c r="AQ107" s="82" t="s">
        <v>90</v>
      </c>
      <c r="AR107" s="46"/>
      <c r="AS107" s="83">
        <v>0</v>
      </c>
      <c r="AT107" s="84">
        <f t="shared" si="1"/>
        <v>0</v>
      </c>
      <c r="AU107" s="85">
        <f>'2022_4.11 - IO 07.1  Tlak...'!P132</f>
        <v>0</v>
      </c>
      <c r="AV107" s="84">
        <f>'2022_4.11 - IO 07.1  Tlak...'!J35</f>
        <v>0</v>
      </c>
      <c r="AW107" s="84">
        <f>'2022_4.11 - IO 07.1  Tlak...'!J36</f>
        <v>0</v>
      </c>
      <c r="AX107" s="84">
        <f>'2022_4.11 - IO 07.1  Tlak...'!J37</f>
        <v>0</v>
      </c>
      <c r="AY107" s="84">
        <f>'2022_4.11 - IO 07.1  Tlak...'!J38</f>
        <v>0</v>
      </c>
      <c r="AZ107" s="84">
        <f>'2022_4.11 - IO 07.1  Tlak...'!F35</f>
        <v>0</v>
      </c>
      <c r="BA107" s="84">
        <f>'2022_4.11 - IO 07.1  Tlak...'!F36</f>
        <v>0</v>
      </c>
      <c r="BB107" s="84">
        <f>'2022_4.11 - IO 07.1  Tlak...'!F37</f>
        <v>0</v>
      </c>
      <c r="BC107" s="84">
        <f>'2022_4.11 - IO 07.1  Tlak...'!F38</f>
        <v>0</v>
      </c>
      <c r="BD107" s="86">
        <f>'2022_4.11 - IO 07.1  Tlak...'!F39</f>
        <v>0</v>
      </c>
      <c r="BT107" s="23" t="s">
        <v>91</v>
      </c>
      <c r="BV107" s="23" t="s">
        <v>80</v>
      </c>
      <c r="BW107" s="23" t="s">
        <v>126</v>
      </c>
      <c r="BX107" s="23" t="s">
        <v>86</v>
      </c>
      <c r="CL107" s="23" t="s">
        <v>93</v>
      </c>
    </row>
    <row r="108" spans="1:90" s="3" customFormat="1" ht="23.25" customHeight="1" x14ac:dyDescent="0.2">
      <c r="A108" s="81" t="s">
        <v>87</v>
      </c>
      <c r="B108" s="46"/>
      <c r="C108" s="9"/>
      <c r="D108" s="9"/>
      <c r="E108" s="197" t="s">
        <v>127</v>
      </c>
      <c r="F108" s="197"/>
      <c r="G108" s="197"/>
      <c r="H108" s="197"/>
      <c r="I108" s="197"/>
      <c r="J108" s="9"/>
      <c r="K108" s="197" t="s">
        <v>128</v>
      </c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  <c r="Y108" s="197"/>
      <c r="Z108" s="197"/>
      <c r="AA108" s="197"/>
      <c r="AB108" s="197"/>
      <c r="AC108" s="197"/>
      <c r="AD108" s="197"/>
      <c r="AE108" s="197"/>
      <c r="AF108" s="197"/>
      <c r="AG108" s="198">
        <f>'2022_4.12 - IO 07.2  Tlak...'!J32</f>
        <v>0</v>
      </c>
      <c r="AH108" s="199"/>
      <c r="AI108" s="199"/>
      <c r="AJ108" s="199"/>
      <c r="AK108" s="199"/>
      <c r="AL108" s="199"/>
      <c r="AM108" s="199"/>
      <c r="AN108" s="198">
        <f t="shared" si="0"/>
        <v>0</v>
      </c>
      <c r="AO108" s="199"/>
      <c r="AP108" s="199"/>
      <c r="AQ108" s="82" t="s">
        <v>90</v>
      </c>
      <c r="AR108" s="46"/>
      <c r="AS108" s="83">
        <v>0</v>
      </c>
      <c r="AT108" s="84">
        <f t="shared" si="1"/>
        <v>0</v>
      </c>
      <c r="AU108" s="85">
        <f>'2022_4.12 - IO 07.2  Tlak...'!P132</f>
        <v>0</v>
      </c>
      <c r="AV108" s="84">
        <f>'2022_4.12 - IO 07.2  Tlak...'!J35</f>
        <v>0</v>
      </c>
      <c r="AW108" s="84">
        <f>'2022_4.12 - IO 07.2  Tlak...'!J36</f>
        <v>0</v>
      </c>
      <c r="AX108" s="84">
        <f>'2022_4.12 - IO 07.2  Tlak...'!J37</f>
        <v>0</v>
      </c>
      <c r="AY108" s="84">
        <f>'2022_4.12 - IO 07.2  Tlak...'!J38</f>
        <v>0</v>
      </c>
      <c r="AZ108" s="84">
        <f>'2022_4.12 - IO 07.2  Tlak...'!F35</f>
        <v>0</v>
      </c>
      <c r="BA108" s="84">
        <f>'2022_4.12 - IO 07.2  Tlak...'!F36</f>
        <v>0</v>
      </c>
      <c r="BB108" s="84">
        <f>'2022_4.12 - IO 07.2  Tlak...'!F37</f>
        <v>0</v>
      </c>
      <c r="BC108" s="84">
        <f>'2022_4.12 - IO 07.2  Tlak...'!F38</f>
        <v>0</v>
      </c>
      <c r="BD108" s="86">
        <f>'2022_4.12 - IO 07.2  Tlak...'!F39</f>
        <v>0</v>
      </c>
      <c r="BT108" s="23" t="s">
        <v>91</v>
      </c>
      <c r="BV108" s="23" t="s">
        <v>80</v>
      </c>
      <c r="BW108" s="23" t="s">
        <v>129</v>
      </c>
      <c r="BX108" s="23" t="s">
        <v>86</v>
      </c>
      <c r="CL108" s="23" t="s">
        <v>93</v>
      </c>
    </row>
    <row r="109" spans="1:90" s="3" customFormat="1" ht="23.25" customHeight="1" x14ac:dyDescent="0.2">
      <c r="A109" s="81" t="s">
        <v>87</v>
      </c>
      <c r="B109" s="46"/>
      <c r="C109" s="9"/>
      <c r="D109" s="9"/>
      <c r="E109" s="197" t="s">
        <v>130</v>
      </c>
      <c r="F109" s="197"/>
      <c r="G109" s="197"/>
      <c r="H109" s="197"/>
      <c r="I109" s="197"/>
      <c r="J109" s="9"/>
      <c r="K109" s="197" t="s">
        <v>131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7"/>
      <c r="Y109" s="197"/>
      <c r="Z109" s="197"/>
      <c r="AA109" s="197"/>
      <c r="AB109" s="197"/>
      <c r="AC109" s="197"/>
      <c r="AD109" s="197"/>
      <c r="AE109" s="197"/>
      <c r="AF109" s="197"/>
      <c r="AG109" s="198">
        <f>'2022_4.13 - IO 07.3 Tlako...'!J32</f>
        <v>0</v>
      </c>
      <c r="AH109" s="199"/>
      <c r="AI109" s="199"/>
      <c r="AJ109" s="199"/>
      <c r="AK109" s="199"/>
      <c r="AL109" s="199"/>
      <c r="AM109" s="199"/>
      <c r="AN109" s="198">
        <f t="shared" si="0"/>
        <v>0</v>
      </c>
      <c r="AO109" s="199"/>
      <c r="AP109" s="199"/>
      <c r="AQ109" s="82" t="s">
        <v>90</v>
      </c>
      <c r="AR109" s="46"/>
      <c r="AS109" s="83">
        <v>0</v>
      </c>
      <c r="AT109" s="84">
        <f t="shared" si="1"/>
        <v>0</v>
      </c>
      <c r="AU109" s="85">
        <f>'2022_4.13 - IO 07.3 Tlako...'!P132</f>
        <v>0</v>
      </c>
      <c r="AV109" s="84">
        <f>'2022_4.13 - IO 07.3 Tlako...'!J35</f>
        <v>0</v>
      </c>
      <c r="AW109" s="84">
        <f>'2022_4.13 - IO 07.3 Tlako...'!J36</f>
        <v>0</v>
      </c>
      <c r="AX109" s="84">
        <f>'2022_4.13 - IO 07.3 Tlako...'!J37</f>
        <v>0</v>
      </c>
      <c r="AY109" s="84">
        <f>'2022_4.13 - IO 07.3 Tlako...'!J38</f>
        <v>0</v>
      </c>
      <c r="AZ109" s="84">
        <f>'2022_4.13 - IO 07.3 Tlako...'!F35</f>
        <v>0</v>
      </c>
      <c r="BA109" s="84">
        <f>'2022_4.13 - IO 07.3 Tlako...'!F36</f>
        <v>0</v>
      </c>
      <c r="BB109" s="84">
        <f>'2022_4.13 - IO 07.3 Tlako...'!F37</f>
        <v>0</v>
      </c>
      <c r="BC109" s="84">
        <f>'2022_4.13 - IO 07.3 Tlako...'!F38</f>
        <v>0</v>
      </c>
      <c r="BD109" s="86">
        <f>'2022_4.13 - IO 07.3 Tlako...'!F39</f>
        <v>0</v>
      </c>
      <c r="BT109" s="23" t="s">
        <v>91</v>
      </c>
      <c r="BV109" s="23" t="s">
        <v>80</v>
      </c>
      <c r="BW109" s="23" t="s">
        <v>132</v>
      </c>
      <c r="BX109" s="23" t="s">
        <v>86</v>
      </c>
      <c r="CL109" s="23" t="s">
        <v>93</v>
      </c>
    </row>
    <row r="110" spans="1:90" s="3" customFormat="1" ht="23.25" customHeight="1" x14ac:dyDescent="0.2">
      <c r="A110" s="81" t="s">
        <v>87</v>
      </c>
      <c r="B110" s="46"/>
      <c r="C110" s="9"/>
      <c r="D110" s="9"/>
      <c r="E110" s="197" t="s">
        <v>133</v>
      </c>
      <c r="F110" s="197"/>
      <c r="G110" s="197"/>
      <c r="H110" s="197"/>
      <c r="I110" s="197"/>
      <c r="J110" s="9"/>
      <c r="K110" s="197" t="s">
        <v>134</v>
      </c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8">
        <f>'2022_4.14 - IO 08 Výtlak'!J32</f>
        <v>0</v>
      </c>
      <c r="AH110" s="199"/>
      <c r="AI110" s="199"/>
      <c r="AJ110" s="199"/>
      <c r="AK110" s="199"/>
      <c r="AL110" s="199"/>
      <c r="AM110" s="199"/>
      <c r="AN110" s="198">
        <f t="shared" si="0"/>
        <v>0</v>
      </c>
      <c r="AO110" s="199"/>
      <c r="AP110" s="199"/>
      <c r="AQ110" s="82" t="s">
        <v>90</v>
      </c>
      <c r="AR110" s="46"/>
      <c r="AS110" s="83">
        <v>0</v>
      </c>
      <c r="AT110" s="84">
        <f t="shared" si="1"/>
        <v>0</v>
      </c>
      <c r="AU110" s="85">
        <f>'2022_4.14 - IO 08 Výtlak'!P136</f>
        <v>0</v>
      </c>
      <c r="AV110" s="84">
        <f>'2022_4.14 - IO 08 Výtlak'!J35</f>
        <v>0</v>
      </c>
      <c r="AW110" s="84">
        <f>'2022_4.14 - IO 08 Výtlak'!J36</f>
        <v>0</v>
      </c>
      <c r="AX110" s="84">
        <f>'2022_4.14 - IO 08 Výtlak'!J37</f>
        <v>0</v>
      </c>
      <c r="AY110" s="84">
        <f>'2022_4.14 - IO 08 Výtlak'!J38</f>
        <v>0</v>
      </c>
      <c r="AZ110" s="84">
        <f>'2022_4.14 - IO 08 Výtlak'!F35</f>
        <v>0</v>
      </c>
      <c r="BA110" s="84">
        <f>'2022_4.14 - IO 08 Výtlak'!F36</f>
        <v>0</v>
      </c>
      <c r="BB110" s="84">
        <f>'2022_4.14 - IO 08 Výtlak'!F37</f>
        <v>0</v>
      </c>
      <c r="BC110" s="84">
        <f>'2022_4.14 - IO 08 Výtlak'!F38</f>
        <v>0</v>
      </c>
      <c r="BD110" s="86">
        <f>'2022_4.14 - IO 08 Výtlak'!F39</f>
        <v>0</v>
      </c>
      <c r="BT110" s="23" t="s">
        <v>91</v>
      </c>
      <c r="BV110" s="23" t="s">
        <v>80</v>
      </c>
      <c r="BW110" s="23" t="s">
        <v>135</v>
      </c>
      <c r="BX110" s="23" t="s">
        <v>86</v>
      </c>
      <c r="CL110" s="23" t="s">
        <v>93</v>
      </c>
    </row>
    <row r="111" spans="1:90" s="3" customFormat="1" ht="23.25" customHeight="1" x14ac:dyDescent="0.2">
      <c r="A111" s="81" t="s">
        <v>87</v>
      </c>
      <c r="B111" s="46"/>
      <c r="C111" s="9"/>
      <c r="D111" s="9"/>
      <c r="E111" s="197" t="s">
        <v>136</v>
      </c>
      <c r="F111" s="197"/>
      <c r="G111" s="197"/>
      <c r="H111" s="197"/>
      <c r="I111" s="197"/>
      <c r="J111" s="9"/>
      <c r="K111" s="197" t="s">
        <v>137</v>
      </c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  <c r="Z111" s="197"/>
      <c r="AA111" s="197"/>
      <c r="AB111" s="197"/>
      <c r="AC111" s="197"/>
      <c r="AD111" s="197"/>
      <c r="AE111" s="197"/>
      <c r="AF111" s="197"/>
      <c r="AG111" s="198">
        <f>'2022_4.15 - IO 09 Kanaliz...'!J32</f>
        <v>0</v>
      </c>
      <c r="AH111" s="199"/>
      <c r="AI111" s="199"/>
      <c r="AJ111" s="199"/>
      <c r="AK111" s="199"/>
      <c r="AL111" s="199"/>
      <c r="AM111" s="199"/>
      <c r="AN111" s="198">
        <f t="shared" si="0"/>
        <v>0</v>
      </c>
      <c r="AO111" s="199"/>
      <c r="AP111" s="199"/>
      <c r="AQ111" s="82" t="s">
        <v>90</v>
      </c>
      <c r="AR111" s="46"/>
      <c r="AS111" s="83">
        <v>0</v>
      </c>
      <c r="AT111" s="84">
        <f t="shared" si="1"/>
        <v>0</v>
      </c>
      <c r="AU111" s="85">
        <f>'2022_4.15 - IO 09 Kanaliz...'!P127</f>
        <v>0</v>
      </c>
      <c r="AV111" s="84">
        <f>'2022_4.15 - IO 09 Kanaliz...'!J35</f>
        <v>0</v>
      </c>
      <c r="AW111" s="84">
        <f>'2022_4.15 - IO 09 Kanaliz...'!J36</f>
        <v>0</v>
      </c>
      <c r="AX111" s="84">
        <f>'2022_4.15 - IO 09 Kanaliz...'!J37</f>
        <v>0</v>
      </c>
      <c r="AY111" s="84">
        <f>'2022_4.15 - IO 09 Kanaliz...'!J38</f>
        <v>0</v>
      </c>
      <c r="AZ111" s="84">
        <f>'2022_4.15 - IO 09 Kanaliz...'!F35</f>
        <v>0</v>
      </c>
      <c r="BA111" s="84">
        <f>'2022_4.15 - IO 09 Kanaliz...'!F36</f>
        <v>0</v>
      </c>
      <c r="BB111" s="84">
        <f>'2022_4.15 - IO 09 Kanaliz...'!F37</f>
        <v>0</v>
      </c>
      <c r="BC111" s="84">
        <f>'2022_4.15 - IO 09 Kanaliz...'!F38</f>
        <v>0</v>
      </c>
      <c r="BD111" s="86">
        <f>'2022_4.15 - IO 09 Kanaliz...'!F39</f>
        <v>0</v>
      </c>
      <c r="BT111" s="23" t="s">
        <v>91</v>
      </c>
      <c r="BV111" s="23" t="s">
        <v>80</v>
      </c>
      <c r="BW111" s="23" t="s">
        <v>138</v>
      </c>
      <c r="BX111" s="23" t="s">
        <v>86</v>
      </c>
      <c r="CL111" s="23" t="s">
        <v>93</v>
      </c>
    </row>
    <row r="112" spans="1:90" s="3" customFormat="1" ht="23.25" customHeight="1" x14ac:dyDescent="0.2">
      <c r="A112" s="81" t="s">
        <v>87</v>
      </c>
      <c r="B112" s="46"/>
      <c r="C112" s="9"/>
      <c r="D112" s="9"/>
      <c r="E112" s="197" t="s">
        <v>139</v>
      </c>
      <c r="F112" s="197"/>
      <c r="G112" s="197"/>
      <c r="H112" s="197"/>
      <c r="I112" s="197"/>
      <c r="J112" s="9"/>
      <c r="K112" s="197" t="s">
        <v>140</v>
      </c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8">
        <f>'2022_4.16 - SO 01 Čerpací...'!J32</f>
        <v>0</v>
      </c>
      <c r="AH112" s="199"/>
      <c r="AI112" s="199"/>
      <c r="AJ112" s="199"/>
      <c r="AK112" s="199"/>
      <c r="AL112" s="199"/>
      <c r="AM112" s="199"/>
      <c r="AN112" s="198">
        <f t="shared" si="0"/>
        <v>0</v>
      </c>
      <c r="AO112" s="199"/>
      <c r="AP112" s="199"/>
      <c r="AQ112" s="82" t="s">
        <v>90</v>
      </c>
      <c r="AR112" s="46"/>
      <c r="AS112" s="83">
        <v>0</v>
      </c>
      <c r="AT112" s="84">
        <f t="shared" si="1"/>
        <v>0</v>
      </c>
      <c r="AU112" s="85">
        <f>'2022_4.16 - SO 01 Čerpací...'!P128</f>
        <v>0</v>
      </c>
      <c r="AV112" s="84">
        <f>'2022_4.16 - SO 01 Čerpací...'!J35</f>
        <v>0</v>
      </c>
      <c r="AW112" s="84">
        <f>'2022_4.16 - SO 01 Čerpací...'!J36</f>
        <v>0</v>
      </c>
      <c r="AX112" s="84">
        <f>'2022_4.16 - SO 01 Čerpací...'!J37</f>
        <v>0</v>
      </c>
      <c r="AY112" s="84">
        <f>'2022_4.16 - SO 01 Čerpací...'!J38</f>
        <v>0</v>
      </c>
      <c r="AZ112" s="84">
        <f>'2022_4.16 - SO 01 Čerpací...'!F35</f>
        <v>0</v>
      </c>
      <c r="BA112" s="84">
        <f>'2022_4.16 - SO 01 Čerpací...'!F36</f>
        <v>0</v>
      </c>
      <c r="BB112" s="84">
        <f>'2022_4.16 - SO 01 Čerpací...'!F37</f>
        <v>0</v>
      </c>
      <c r="BC112" s="84">
        <f>'2022_4.16 - SO 01 Čerpací...'!F38</f>
        <v>0</v>
      </c>
      <c r="BD112" s="86">
        <f>'2022_4.16 - SO 01 Čerpací...'!F39</f>
        <v>0</v>
      </c>
      <c r="BT112" s="23" t="s">
        <v>91</v>
      </c>
      <c r="BV112" s="23" t="s">
        <v>80</v>
      </c>
      <c r="BW112" s="23" t="s">
        <v>141</v>
      </c>
      <c r="BX112" s="23" t="s">
        <v>86</v>
      </c>
      <c r="CL112" s="23" t="s">
        <v>142</v>
      </c>
    </row>
    <row r="113" spans="1:90" s="3" customFormat="1" ht="23.25" customHeight="1" x14ac:dyDescent="0.2">
      <c r="B113" s="46"/>
      <c r="C113" s="9"/>
      <c r="D113" s="9"/>
      <c r="E113" s="197" t="s">
        <v>143</v>
      </c>
      <c r="F113" s="197"/>
      <c r="G113" s="197"/>
      <c r="H113" s="197"/>
      <c r="I113" s="197"/>
      <c r="J113" s="9"/>
      <c r="K113" s="197" t="s">
        <v>144</v>
      </c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  <c r="AF113" s="197"/>
      <c r="AG113" s="200">
        <f>ROUND(AG114+AG115,2)</f>
        <v>0</v>
      </c>
      <c r="AH113" s="199"/>
      <c r="AI113" s="199"/>
      <c r="AJ113" s="199"/>
      <c r="AK113" s="199"/>
      <c r="AL113" s="199"/>
      <c r="AM113" s="199"/>
      <c r="AN113" s="198">
        <f t="shared" si="0"/>
        <v>0</v>
      </c>
      <c r="AO113" s="199"/>
      <c r="AP113" s="199"/>
      <c r="AQ113" s="82" t="s">
        <v>90</v>
      </c>
      <c r="AR113" s="46"/>
      <c r="AS113" s="83">
        <f>ROUND(AS114+AS115,2)</f>
        <v>0</v>
      </c>
      <c r="AT113" s="84">
        <f t="shared" si="1"/>
        <v>0</v>
      </c>
      <c r="AU113" s="85">
        <f>ROUND(AU114+AU115,5)</f>
        <v>0</v>
      </c>
      <c r="AV113" s="84">
        <f>ROUND(AZ113*L29,2)</f>
        <v>0</v>
      </c>
      <c r="AW113" s="84">
        <f>ROUND(BA113*L30,2)</f>
        <v>0</v>
      </c>
      <c r="AX113" s="84">
        <f>ROUND(BB113*L29,2)</f>
        <v>0</v>
      </c>
      <c r="AY113" s="84">
        <f>ROUND(BC113*L30,2)</f>
        <v>0</v>
      </c>
      <c r="AZ113" s="84">
        <f>ROUND(AZ114+AZ115,2)</f>
        <v>0</v>
      </c>
      <c r="BA113" s="84">
        <f>ROUND(BA114+BA115,2)</f>
        <v>0</v>
      </c>
      <c r="BB113" s="84">
        <f>ROUND(BB114+BB115,2)</f>
        <v>0</v>
      </c>
      <c r="BC113" s="84">
        <f>ROUND(BC114+BC115,2)</f>
        <v>0</v>
      </c>
      <c r="BD113" s="86">
        <f>ROUND(BD114+BD115,2)</f>
        <v>0</v>
      </c>
      <c r="BS113" s="23" t="s">
        <v>77</v>
      </c>
      <c r="BT113" s="23" t="s">
        <v>91</v>
      </c>
      <c r="BU113" s="23" t="s">
        <v>79</v>
      </c>
      <c r="BV113" s="23" t="s">
        <v>80</v>
      </c>
      <c r="BW113" s="23" t="s">
        <v>145</v>
      </c>
      <c r="BX113" s="23" t="s">
        <v>86</v>
      </c>
      <c r="CL113" s="23" t="s">
        <v>1</v>
      </c>
    </row>
    <row r="114" spans="1:90" s="3" customFormat="1" ht="23.25" customHeight="1" x14ac:dyDescent="0.2">
      <c r="A114" s="81" t="s">
        <v>87</v>
      </c>
      <c r="B114" s="46"/>
      <c r="C114" s="9"/>
      <c r="D114" s="9"/>
      <c r="E114" s="9"/>
      <c r="F114" s="197" t="s">
        <v>146</v>
      </c>
      <c r="G114" s="197"/>
      <c r="H114" s="197"/>
      <c r="I114" s="197"/>
      <c r="J114" s="197"/>
      <c r="K114" s="9"/>
      <c r="L114" s="197" t="s">
        <v>147</v>
      </c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8">
        <f>'2022_4.17.1 - Strojní čás...'!J34</f>
        <v>0</v>
      </c>
      <c r="AH114" s="199"/>
      <c r="AI114" s="199"/>
      <c r="AJ114" s="199"/>
      <c r="AK114" s="199"/>
      <c r="AL114" s="199"/>
      <c r="AM114" s="199"/>
      <c r="AN114" s="198">
        <f t="shared" si="0"/>
        <v>0</v>
      </c>
      <c r="AO114" s="199"/>
      <c r="AP114" s="199"/>
      <c r="AQ114" s="82" t="s">
        <v>90</v>
      </c>
      <c r="AR114" s="46"/>
      <c r="AS114" s="83">
        <v>0</v>
      </c>
      <c r="AT114" s="84">
        <f t="shared" si="1"/>
        <v>0</v>
      </c>
      <c r="AU114" s="85">
        <f>'2022_4.17.1 - Strojní čás...'!P127</f>
        <v>0</v>
      </c>
      <c r="AV114" s="84">
        <f>'2022_4.17.1 - Strojní čás...'!J37</f>
        <v>0</v>
      </c>
      <c r="AW114" s="84">
        <f>'2022_4.17.1 - Strojní čás...'!J38</f>
        <v>0</v>
      </c>
      <c r="AX114" s="84">
        <f>'2022_4.17.1 - Strojní čás...'!J39</f>
        <v>0</v>
      </c>
      <c r="AY114" s="84">
        <f>'2022_4.17.1 - Strojní čás...'!J40</f>
        <v>0</v>
      </c>
      <c r="AZ114" s="84">
        <f>'2022_4.17.1 - Strojní čás...'!F37</f>
        <v>0</v>
      </c>
      <c r="BA114" s="84">
        <f>'2022_4.17.1 - Strojní čás...'!F38</f>
        <v>0</v>
      </c>
      <c r="BB114" s="84">
        <f>'2022_4.17.1 - Strojní čás...'!F39</f>
        <v>0</v>
      </c>
      <c r="BC114" s="84">
        <f>'2022_4.17.1 - Strojní čás...'!F40</f>
        <v>0</v>
      </c>
      <c r="BD114" s="86">
        <f>'2022_4.17.1 - Strojní čás...'!F41</f>
        <v>0</v>
      </c>
      <c r="BT114" s="23" t="s">
        <v>148</v>
      </c>
      <c r="BV114" s="23" t="s">
        <v>80</v>
      </c>
      <c r="BW114" s="23" t="s">
        <v>149</v>
      </c>
      <c r="BX114" s="23" t="s">
        <v>145</v>
      </c>
      <c r="CL114" s="23" t="s">
        <v>150</v>
      </c>
    </row>
    <row r="115" spans="1:90" s="3" customFormat="1" ht="23.25" customHeight="1" x14ac:dyDescent="0.2">
      <c r="B115" s="46"/>
      <c r="C115" s="9"/>
      <c r="D115" s="9"/>
      <c r="E115" s="9"/>
      <c r="F115" s="197" t="s">
        <v>151</v>
      </c>
      <c r="G115" s="197"/>
      <c r="H115" s="197"/>
      <c r="I115" s="197"/>
      <c r="J115" s="197"/>
      <c r="K115" s="9"/>
      <c r="L115" s="197" t="s">
        <v>152</v>
      </c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200">
        <f>ROUND(SUM(AG116:AG118),2)</f>
        <v>0</v>
      </c>
      <c r="AH115" s="199"/>
      <c r="AI115" s="199"/>
      <c r="AJ115" s="199"/>
      <c r="AK115" s="199"/>
      <c r="AL115" s="199"/>
      <c r="AM115" s="199"/>
      <c r="AN115" s="198">
        <f t="shared" si="0"/>
        <v>0</v>
      </c>
      <c r="AO115" s="199"/>
      <c r="AP115" s="199"/>
      <c r="AQ115" s="82" t="s">
        <v>90</v>
      </c>
      <c r="AR115" s="46"/>
      <c r="AS115" s="83">
        <f>ROUND(SUM(AS116:AS118),2)</f>
        <v>0</v>
      </c>
      <c r="AT115" s="84">
        <f t="shared" si="1"/>
        <v>0</v>
      </c>
      <c r="AU115" s="85">
        <f>ROUND(SUM(AU116:AU118),5)</f>
        <v>0</v>
      </c>
      <c r="AV115" s="84">
        <f>ROUND(AZ115*L29,2)</f>
        <v>0</v>
      </c>
      <c r="AW115" s="84">
        <f>ROUND(BA115*L30,2)</f>
        <v>0</v>
      </c>
      <c r="AX115" s="84">
        <f>ROUND(BB115*L29,2)</f>
        <v>0</v>
      </c>
      <c r="AY115" s="84">
        <f>ROUND(BC115*L30,2)</f>
        <v>0</v>
      </c>
      <c r="AZ115" s="84">
        <f>ROUND(SUM(AZ116:AZ118),2)</f>
        <v>0</v>
      </c>
      <c r="BA115" s="84">
        <f>ROUND(SUM(BA116:BA118),2)</f>
        <v>0</v>
      </c>
      <c r="BB115" s="84">
        <f>ROUND(SUM(BB116:BB118),2)</f>
        <v>0</v>
      </c>
      <c r="BC115" s="84">
        <f>ROUND(SUM(BC116:BC118),2)</f>
        <v>0</v>
      </c>
      <c r="BD115" s="86">
        <f>ROUND(SUM(BD116:BD118),2)</f>
        <v>0</v>
      </c>
      <c r="BS115" s="23" t="s">
        <v>77</v>
      </c>
      <c r="BT115" s="23" t="s">
        <v>148</v>
      </c>
      <c r="BU115" s="23" t="s">
        <v>79</v>
      </c>
      <c r="BV115" s="23" t="s">
        <v>80</v>
      </c>
      <c r="BW115" s="23" t="s">
        <v>153</v>
      </c>
      <c r="BX115" s="23" t="s">
        <v>145</v>
      </c>
      <c r="CL115" s="23" t="s">
        <v>1</v>
      </c>
    </row>
    <row r="116" spans="1:90" s="3" customFormat="1" ht="23.25" customHeight="1" x14ac:dyDescent="0.2">
      <c r="A116" s="81" t="s">
        <v>87</v>
      </c>
      <c r="B116" s="46"/>
      <c r="C116" s="9"/>
      <c r="D116" s="9"/>
      <c r="E116" s="9"/>
      <c r="F116" s="9"/>
      <c r="G116" s="197" t="s">
        <v>154</v>
      </c>
      <c r="H116" s="197"/>
      <c r="I116" s="197"/>
      <c r="J116" s="197"/>
      <c r="K116" s="197"/>
      <c r="L116" s="9"/>
      <c r="M116" s="197" t="s">
        <v>155</v>
      </c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8">
        <f>'2022_4.17.2.1. - Přípojka nn'!J34</f>
        <v>0</v>
      </c>
      <c r="AH116" s="199"/>
      <c r="AI116" s="199"/>
      <c r="AJ116" s="199"/>
      <c r="AK116" s="199"/>
      <c r="AL116" s="199"/>
      <c r="AM116" s="199"/>
      <c r="AN116" s="198">
        <f t="shared" si="0"/>
        <v>0</v>
      </c>
      <c r="AO116" s="199"/>
      <c r="AP116" s="199"/>
      <c r="AQ116" s="82" t="s">
        <v>90</v>
      </c>
      <c r="AR116" s="46"/>
      <c r="AS116" s="83">
        <v>0</v>
      </c>
      <c r="AT116" s="84">
        <f t="shared" si="1"/>
        <v>0</v>
      </c>
      <c r="AU116" s="85">
        <f>'2022_4.17.2.1. - Přípojka nn'!P128</f>
        <v>0</v>
      </c>
      <c r="AV116" s="84">
        <f>'2022_4.17.2.1. - Přípojka nn'!J37</f>
        <v>0</v>
      </c>
      <c r="AW116" s="84">
        <f>'2022_4.17.2.1. - Přípojka nn'!J38</f>
        <v>0</v>
      </c>
      <c r="AX116" s="84">
        <f>'2022_4.17.2.1. - Přípojka nn'!J39</f>
        <v>0</v>
      </c>
      <c r="AY116" s="84">
        <f>'2022_4.17.2.1. - Přípojka nn'!J40</f>
        <v>0</v>
      </c>
      <c r="AZ116" s="84">
        <f>'2022_4.17.2.1. - Přípojka nn'!F37</f>
        <v>0</v>
      </c>
      <c r="BA116" s="84">
        <f>'2022_4.17.2.1. - Přípojka nn'!F38</f>
        <v>0</v>
      </c>
      <c r="BB116" s="84">
        <f>'2022_4.17.2.1. - Přípojka nn'!F39</f>
        <v>0</v>
      </c>
      <c r="BC116" s="84">
        <f>'2022_4.17.2.1. - Přípojka nn'!F40</f>
        <v>0</v>
      </c>
      <c r="BD116" s="86">
        <f>'2022_4.17.2.1. - Přípojka nn'!F41</f>
        <v>0</v>
      </c>
      <c r="BT116" s="23" t="s">
        <v>156</v>
      </c>
      <c r="BV116" s="23" t="s">
        <v>80</v>
      </c>
      <c r="BW116" s="23" t="s">
        <v>157</v>
      </c>
      <c r="BX116" s="23" t="s">
        <v>153</v>
      </c>
      <c r="CL116" s="23" t="s">
        <v>150</v>
      </c>
    </row>
    <row r="117" spans="1:90" s="3" customFormat="1" ht="23.25" customHeight="1" x14ac:dyDescent="0.2">
      <c r="A117" s="81" t="s">
        <v>87</v>
      </c>
      <c r="B117" s="46"/>
      <c r="C117" s="9"/>
      <c r="D117" s="9"/>
      <c r="E117" s="9"/>
      <c r="F117" s="9"/>
      <c r="G117" s="197" t="s">
        <v>158</v>
      </c>
      <c r="H117" s="197"/>
      <c r="I117" s="197"/>
      <c r="J117" s="197"/>
      <c r="K117" s="197"/>
      <c r="L117" s="9"/>
      <c r="M117" s="197" t="s">
        <v>159</v>
      </c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8">
        <f>'2022_4.17.2.2. - Dodávky ...'!J34</f>
        <v>0</v>
      </c>
      <c r="AH117" s="199"/>
      <c r="AI117" s="199"/>
      <c r="AJ117" s="199"/>
      <c r="AK117" s="199"/>
      <c r="AL117" s="199"/>
      <c r="AM117" s="199"/>
      <c r="AN117" s="198">
        <f t="shared" si="0"/>
        <v>0</v>
      </c>
      <c r="AO117" s="199"/>
      <c r="AP117" s="199"/>
      <c r="AQ117" s="82" t="s">
        <v>90</v>
      </c>
      <c r="AR117" s="46"/>
      <c r="AS117" s="83">
        <v>0</v>
      </c>
      <c r="AT117" s="84">
        <f t="shared" si="1"/>
        <v>0</v>
      </c>
      <c r="AU117" s="85">
        <f>'2022_4.17.2.2. - Dodávky ...'!P127</f>
        <v>0</v>
      </c>
      <c r="AV117" s="84">
        <f>'2022_4.17.2.2. - Dodávky ...'!J37</f>
        <v>0</v>
      </c>
      <c r="AW117" s="84">
        <f>'2022_4.17.2.2. - Dodávky ...'!J38</f>
        <v>0</v>
      </c>
      <c r="AX117" s="84">
        <f>'2022_4.17.2.2. - Dodávky ...'!J39</f>
        <v>0</v>
      </c>
      <c r="AY117" s="84">
        <f>'2022_4.17.2.2. - Dodávky ...'!J40</f>
        <v>0</v>
      </c>
      <c r="AZ117" s="84">
        <f>'2022_4.17.2.2. - Dodávky ...'!F37</f>
        <v>0</v>
      </c>
      <c r="BA117" s="84">
        <f>'2022_4.17.2.2. - Dodávky ...'!F38</f>
        <v>0</v>
      </c>
      <c r="BB117" s="84">
        <f>'2022_4.17.2.2. - Dodávky ...'!F39</f>
        <v>0</v>
      </c>
      <c r="BC117" s="84">
        <f>'2022_4.17.2.2. - Dodávky ...'!F40</f>
        <v>0</v>
      </c>
      <c r="BD117" s="86">
        <f>'2022_4.17.2.2. - Dodávky ...'!F41</f>
        <v>0</v>
      </c>
      <c r="BT117" s="23" t="s">
        <v>156</v>
      </c>
      <c r="BV117" s="23" t="s">
        <v>80</v>
      </c>
      <c r="BW117" s="23" t="s">
        <v>160</v>
      </c>
      <c r="BX117" s="23" t="s">
        <v>153</v>
      </c>
      <c r="CL117" s="23" t="s">
        <v>150</v>
      </c>
    </row>
    <row r="118" spans="1:90" s="3" customFormat="1" ht="23.25" customHeight="1" x14ac:dyDescent="0.2">
      <c r="A118" s="81" t="s">
        <v>87</v>
      </c>
      <c r="B118" s="46"/>
      <c r="C118" s="9"/>
      <c r="D118" s="9"/>
      <c r="E118" s="9"/>
      <c r="F118" s="9"/>
      <c r="G118" s="197" t="s">
        <v>161</v>
      </c>
      <c r="H118" s="197"/>
      <c r="I118" s="197"/>
      <c r="J118" s="197"/>
      <c r="K118" s="197"/>
      <c r="L118" s="9"/>
      <c r="M118" s="197" t="s">
        <v>162</v>
      </c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8">
        <f>'2022_4.17.2.3. - Rozvaděč R1'!J34</f>
        <v>0</v>
      </c>
      <c r="AH118" s="199"/>
      <c r="AI118" s="199"/>
      <c r="AJ118" s="199"/>
      <c r="AK118" s="199"/>
      <c r="AL118" s="199"/>
      <c r="AM118" s="199"/>
      <c r="AN118" s="198">
        <f t="shared" si="0"/>
        <v>0</v>
      </c>
      <c r="AO118" s="199"/>
      <c r="AP118" s="199"/>
      <c r="AQ118" s="82" t="s">
        <v>90</v>
      </c>
      <c r="AR118" s="46"/>
      <c r="AS118" s="83">
        <v>0</v>
      </c>
      <c r="AT118" s="84">
        <f t="shared" si="1"/>
        <v>0</v>
      </c>
      <c r="AU118" s="85">
        <f>'2022_4.17.2.3. - Rozvaděč R1'!P125</f>
        <v>0</v>
      </c>
      <c r="AV118" s="84">
        <f>'2022_4.17.2.3. - Rozvaděč R1'!J37</f>
        <v>0</v>
      </c>
      <c r="AW118" s="84">
        <f>'2022_4.17.2.3. - Rozvaděč R1'!J38</f>
        <v>0</v>
      </c>
      <c r="AX118" s="84">
        <f>'2022_4.17.2.3. - Rozvaděč R1'!J39</f>
        <v>0</v>
      </c>
      <c r="AY118" s="84">
        <f>'2022_4.17.2.3. - Rozvaděč R1'!J40</f>
        <v>0</v>
      </c>
      <c r="AZ118" s="84">
        <f>'2022_4.17.2.3. - Rozvaděč R1'!F37</f>
        <v>0</v>
      </c>
      <c r="BA118" s="84">
        <f>'2022_4.17.2.3. - Rozvaděč R1'!F38</f>
        <v>0</v>
      </c>
      <c r="BB118" s="84">
        <f>'2022_4.17.2.3. - Rozvaděč R1'!F39</f>
        <v>0</v>
      </c>
      <c r="BC118" s="84">
        <f>'2022_4.17.2.3. - Rozvaděč R1'!F40</f>
        <v>0</v>
      </c>
      <c r="BD118" s="86">
        <f>'2022_4.17.2.3. - Rozvaděč R1'!F41</f>
        <v>0</v>
      </c>
      <c r="BT118" s="23" t="s">
        <v>156</v>
      </c>
      <c r="BV118" s="23" t="s">
        <v>80</v>
      </c>
      <c r="BW118" s="23" t="s">
        <v>163</v>
      </c>
      <c r="BX118" s="23" t="s">
        <v>153</v>
      </c>
      <c r="CL118" s="23" t="s">
        <v>150</v>
      </c>
    </row>
    <row r="119" spans="1:90" s="3" customFormat="1" ht="23.25" customHeight="1" x14ac:dyDescent="0.2">
      <c r="A119" s="81" t="s">
        <v>87</v>
      </c>
      <c r="B119" s="46"/>
      <c r="C119" s="9"/>
      <c r="D119" s="9"/>
      <c r="E119" s="197" t="s">
        <v>164</v>
      </c>
      <c r="F119" s="197"/>
      <c r="G119" s="197"/>
      <c r="H119" s="197"/>
      <c r="I119" s="197"/>
      <c r="J119" s="9"/>
      <c r="K119" s="197" t="s">
        <v>165</v>
      </c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8">
        <f>'2022_4.18 - Rekonstrukce ...'!J32</f>
        <v>0</v>
      </c>
      <c r="AH119" s="199"/>
      <c r="AI119" s="199"/>
      <c r="AJ119" s="199"/>
      <c r="AK119" s="199"/>
      <c r="AL119" s="199"/>
      <c r="AM119" s="199"/>
      <c r="AN119" s="198">
        <f t="shared" si="0"/>
        <v>0</v>
      </c>
      <c r="AO119" s="199"/>
      <c r="AP119" s="199"/>
      <c r="AQ119" s="82" t="s">
        <v>90</v>
      </c>
      <c r="AR119" s="46"/>
      <c r="AS119" s="87">
        <v>0</v>
      </c>
      <c r="AT119" s="88">
        <f t="shared" si="1"/>
        <v>0</v>
      </c>
      <c r="AU119" s="89">
        <f>'2022_4.18 - Rekonstrukce ...'!P126</f>
        <v>0</v>
      </c>
      <c r="AV119" s="88">
        <f>'2022_4.18 - Rekonstrukce ...'!J35</f>
        <v>0</v>
      </c>
      <c r="AW119" s="88">
        <f>'2022_4.18 - Rekonstrukce ...'!J36</f>
        <v>0</v>
      </c>
      <c r="AX119" s="88">
        <f>'2022_4.18 - Rekonstrukce ...'!J37</f>
        <v>0</v>
      </c>
      <c r="AY119" s="88">
        <f>'2022_4.18 - Rekonstrukce ...'!J38</f>
        <v>0</v>
      </c>
      <c r="AZ119" s="88">
        <f>'2022_4.18 - Rekonstrukce ...'!F35</f>
        <v>0</v>
      </c>
      <c r="BA119" s="88">
        <f>'2022_4.18 - Rekonstrukce ...'!F36</f>
        <v>0</v>
      </c>
      <c r="BB119" s="88">
        <f>'2022_4.18 - Rekonstrukce ...'!F37</f>
        <v>0</v>
      </c>
      <c r="BC119" s="88">
        <f>'2022_4.18 - Rekonstrukce ...'!F38</f>
        <v>0</v>
      </c>
      <c r="BD119" s="90">
        <f>'2022_4.18 - Rekonstrukce ...'!F39</f>
        <v>0</v>
      </c>
      <c r="BT119" s="23" t="s">
        <v>91</v>
      </c>
      <c r="BV119" s="23" t="s">
        <v>80</v>
      </c>
      <c r="BW119" s="23" t="s">
        <v>166</v>
      </c>
      <c r="BX119" s="23" t="s">
        <v>86</v>
      </c>
      <c r="CL119" s="23" t="s">
        <v>93</v>
      </c>
    </row>
    <row r="120" spans="1:90" s="1" customFormat="1" ht="30" customHeight="1" x14ac:dyDescent="0.2">
      <c r="B120" s="30"/>
      <c r="AR120" s="30"/>
    </row>
    <row r="121" spans="1:90" s="1" customFormat="1" ht="6.95" customHeight="1" x14ac:dyDescent="0.2"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30"/>
    </row>
  </sheetData>
  <sheetProtection algorithmName="SHA-512" hashValue="8CagB0iSkC464S9t6vGJ3aXVs3BVtRsBb1a67ePBd4gAt9Naf2Ebp9gLO3lq2ytItKGM5/z5iYwv5rjZneLe4A==" saltValue="f8iPNEjaTPbmtudmATfpozPo5xe8XSySViYaXx59SYZkyYuEz2pcMJQU2BD6s+sbHN05dHIYIAicX4E6S9m5Dw==" spinCount="100000" sheet="1" objects="1" scenarios="1" formatColumns="0" formatRows="0"/>
  <mergeCells count="138">
    <mergeCell ref="AK35:AO35"/>
    <mergeCell ref="X35:AB35"/>
    <mergeCell ref="AR2:BE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E102:I102"/>
    <mergeCell ref="E103:I103"/>
    <mergeCell ref="K103:AF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AN117:AP117"/>
    <mergeCell ref="AG117:AM117"/>
    <mergeCell ref="AN118:AP118"/>
    <mergeCell ref="AG118:AM118"/>
    <mergeCell ref="AN119:AP119"/>
    <mergeCell ref="AG119:AM119"/>
    <mergeCell ref="L85:AJ85"/>
    <mergeCell ref="K99:AF99"/>
    <mergeCell ref="AN114:AP114"/>
    <mergeCell ref="AG114:AM114"/>
    <mergeCell ref="AG115:AM115"/>
    <mergeCell ref="AN115:AP115"/>
    <mergeCell ref="AN116:AP116"/>
    <mergeCell ref="AG116:AM116"/>
    <mergeCell ref="C92:G92"/>
    <mergeCell ref="I92:AF92"/>
    <mergeCell ref="J95:AF95"/>
    <mergeCell ref="D95:H95"/>
    <mergeCell ref="K96:AF96"/>
    <mergeCell ref="E96:I96"/>
    <mergeCell ref="K97:AF97"/>
    <mergeCell ref="E97:I97"/>
    <mergeCell ref="K98:AF98"/>
    <mergeCell ref="E98:I98"/>
    <mergeCell ref="AN113:AP113"/>
    <mergeCell ref="E109:I109"/>
    <mergeCell ref="K109:AF109"/>
    <mergeCell ref="E110:I110"/>
    <mergeCell ref="K110:AF110"/>
    <mergeCell ref="K111:AF111"/>
    <mergeCell ref="E111:I111"/>
    <mergeCell ref="E112:I112"/>
    <mergeCell ref="K112:AF112"/>
    <mergeCell ref="E113:I113"/>
    <mergeCell ref="K113:AF113"/>
    <mergeCell ref="AN111:AP111"/>
    <mergeCell ref="E99:I99"/>
    <mergeCell ref="E100:I100"/>
    <mergeCell ref="K100:AF100"/>
    <mergeCell ref="K101:AF101"/>
    <mergeCell ref="E101:I101"/>
    <mergeCell ref="K102:AF102"/>
    <mergeCell ref="AG112:AM112"/>
    <mergeCell ref="AN112:AP112"/>
    <mergeCell ref="E104:I104"/>
    <mergeCell ref="K104:AF104"/>
    <mergeCell ref="K105:AF105"/>
    <mergeCell ref="E105:I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N101:AP101"/>
    <mergeCell ref="AG102:AM102"/>
    <mergeCell ref="AN102:AP102"/>
    <mergeCell ref="AG103:AM103"/>
    <mergeCell ref="AN103:AP103"/>
    <mergeCell ref="AN104:AP104"/>
    <mergeCell ref="AG104:AM104"/>
    <mergeCell ref="AN105:AP105"/>
    <mergeCell ref="AG105:AM105"/>
    <mergeCell ref="G116:K116"/>
    <mergeCell ref="M116:AF116"/>
    <mergeCell ref="M117:AF117"/>
    <mergeCell ref="G117:K117"/>
    <mergeCell ref="G118:K118"/>
    <mergeCell ref="M118:AF118"/>
    <mergeCell ref="E119:I119"/>
    <mergeCell ref="K119:AF119"/>
    <mergeCell ref="AG101:AM101"/>
    <mergeCell ref="AG111:AM111"/>
    <mergeCell ref="AG113:AM113"/>
    <mergeCell ref="E106:I106"/>
    <mergeCell ref="K106:AF106"/>
    <mergeCell ref="K107:AF107"/>
    <mergeCell ref="E107:I107"/>
    <mergeCell ref="E108:I108"/>
    <mergeCell ref="K108:AF108"/>
    <mergeCell ref="F114:J114"/>
    <mergeCell ref="L114:AF114"/>
    <mergeCell ref="L115:AF115"/>
    <mergeCell ref="F115:J115"/>
  </mergeCells>
  <hyperlinks>
    <hyperlink ref="A96" location="'2022_4.0 - SOUPIS VEDLEJŠ...'!C2" display="/" xr:uid="{00000000-0004-0000-0000-000000000000}"/>
    <hyperlink ref="A97" location="'2022_4.1 - IO 01 Stoka A'!C2" display="/" xr:uid="{00000000-0004-0000-0000-000001000000}"/>
    <hyperlink ref="A98" location="'2022_4.2 - IO 02 Stoka B'!C2" display="/" xr:uid="{00000000-0004-0000-0000-000002000000}"/>
    <hyperlink ref="A99" location="'2022_4.3 - IO 03.1 Stoka C'!C2" display="/" xr:uid="{00000000-0004-0000-0000-000003000000}"/>
    <hyperlink ref="A100" location="'2022_4.4 - IO 03.2 Stoka C1'!C2" display="/" xr:uid="{00000000-0004-0000-0000-000004000000}"/>
    <hyperlink ref="A101" location="'2022_4.5 - IO 03.3 Stoka C2'!C2" display="/" xr:uid="{00000000-0004-0000-0000-000005000000}"/>
    <hyperlink ref="A102" location="'2022_4.6 - IO 04  Stoka D'!C2" display="/" xr:uid="{00000000-0004-0000-0000-000006000000}"/>
    <hyperlink ref="A103" location="'2022_4.7 - IO 05.1  Stoka E'!C2" display="/" xr:uid="{00000000-0004-0000-0000-000007000000}"/>
    <hyperlink ref="A104" location="'2022_4.8 - IO 05.2  Stoka E1'!C2" display="/" xr:uid="{00000000-0004-0000-0000-000008000000}"/>
    <hyperlink ref="A105" location="'2022_4.9 - IO 06.1  Stoka F'!C2" display="/" xr:uid="{00000000-0004-0000-0000-000009000000}"/>
    <hyperlink ref="A106" location="'2022_4.10 - IO 06.2  Stok...'!C2" display="/" xr:uid="{00000000-0004-0000-0000-00000A000000}"/>
    <hyperlink ref="A107" location="'2022_4.11 - IO 07.1  Tlak...'!C2" display="/" xr:uid="{00000000-0004-0000-0000-00000B000000}"/>
    <hyperlink ref="A108" location="'2022_4.12 - IO 07.2  Tlak...'!C2" display="/" xr:uid="{00000000-0004-0000-0000-00000C000000}"/>
    <hyperlink ref="A109" location="'2022_4.13 - IO 07.3 Tlako...'!C2" display="/" xr:uid="{00000000-0004-0000-0000-00000D000000}"/>
    <hyperlink ref="A110" location="'2022_4.14 - IO 08 Výtlak'!C2" display="/" xr:uid="{00000000-0004-0000-0000-00000E000000}"/>
    <hyperlink ref="A111" location="'2022_4.15 - IO 09 Kanaliz...'!C2" display="/" xr:uid="{00000000-0004-0000-0000-00000F000000}"/>
    <hyperlink ref="A112" location="'2022_4.16 - SO 01 Čerpací...'!C2" display="/" xr:uid="{00000000-0004-0000-0000-000010000000}"/>
    <hyperlink ref="A114" location="'2022_4.17.1 - Strojní čás...'!C2" display="/" xr:uid="{00000000-0004-0000-0000-000011000000}"/>
    <hyperlink ref="A116" location="'2022_4.17.2.1. - Přípojka nn'!C2" display="/" xr:uid="{00000000-0004-0000-0000-000012000000}"/>
    <hyperlink ref="A117" location="'2022_4.17.2.2. - Dodávky ...'!C2" display="/" xr:uid="{00000000-0004-0000-0000-000013000000}"/>
    <hyperlink ref="A118" location="'2022_4.17.2.3. - Rozvaděč R1'!C2" display="/" xr:uid="{00000000-0004-0000-0000-000014000000}"/>
    <hyperlink ref="A119" location="'2022_4.18 - Rekonstrukce ...'!C2" display="/" xr:uid="{00000000-0004-0000-00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4"/>
  <sheetViews>
    <sheetView showGridLines="0" topLeftCell="A139" zoomScaleNormal="100" workbookViewId="0">
      <selection activeCell="F143" sqref="F14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5" t="s">
        <v>92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" customHeight="1" x14ac:dyDescent="0.2">
      <c r="B8" s="18"/>
      <c r="D8" s="25" t="s">
        <v>168</v>
      </c>
      <c r="L8" s="18"/>
    </row>
    <row r="9" spans="2:46" s="1" customFormat="1" ht="16.5" customHeight="1" x14ac:dyDescent="0.2">
      <c r="B9" s="30"/>
      <c r="E9" s="241" t="s">
        <v>169</v>
      </c>
      <c r="F9" s="240"/>
      <c r="G9" s="240"/>
      <c r="H9" s="240"/>
      <c r="L9" s="30"/>
    </row>
    <row r="10" spans="2:46" s="1" customFormat="1" ht="12" customHeight="1" x14ac:dyDescent="0.2">
      <c r="B10" s="30"/>
      <c r="D10" s="25" t="s">
        <v>170</v>
      </c>
      <c r="L10" s="30"/>
    </row>
    <row r="11" spans="2:46" s="1" customFormat="1" ht="16.5" customHeight="1" x14ac:dyDescent="0.2">
      <c r="B11" s="30"/>
      <c r="E11" s="207" t="s">
        <v>171</v>
      </c>
      <c r="F11" s="240"/>
      <c r="G11" s="240"/>
      <c r="H11" s="240"/>
      <c r="L11" s="30"/>
    </row>
    <row r="12" spans="2:46" s="1" customFormat="1" x14ac:dyDescent="0.2">
      <c r="B12" s="30"/>
      <c r="L12" s="30"/>
    </row>
    <row r="13" spans="2:46" s="1" customFormat="1" ht="12" customHeight="1" x14ac:dyDescent="0.2">
      <c r="B13" s="30"/>
      <c r="D13" s="25" t="s">
        <v>18</v>
      </c>
      <c r="F13" s="23" t="s">
        <v>93</v>
      </c>
      <c r="I13" s="25" t="s">
        <v>19</v>
      </c>
      <c r="J13" s="23" t="s">
        <v>172</v>
      </c>
      <c r="L13" s="30"/>
    </row>
    <row r="14" spans="2:46" s="1" customFormat="1" ht="12" customHeight="1" x14ac:dyDescent="0.2">
      <c r="B14" s="30"/>
      <c r="D14" s="25" t="s">
        <v>20</v>
      </c>
      <c r="F14" s="23" t="s">
        <v>173</v>
      </c>
      <c r="I14" s="25" t="s">
        <v>22</v>
      </c>
      <c r="J14" s="50" t="str">
        <f>'Rekapitulace stavby'!AN8</f>
        <v>2. 4. 2025</v>
      </c>
      <c r="L14" s="30"/>
    </row>
    <row r="15" spans="2:46" s="1" customFormat="1" ht="21.75" customHeight="1" x14ac:dyDescent="0.2">
      <c r="B15" s="30"/>
      <c r="D15" s="22" t="s">
        <v>174</v>
      </c>
      <c r="F15" s="92" t="s">
        <v>175</v>
      </c>
      <c r="I15" s="22" t="s">
        <v>176</v>
      </c>
      <c r="J15" s="92" t="s">
        <v>177</v>
      </c>
      <c r="L15" s="30"/>
    </row>
    <row r="16" spans="2:46" s="1" customFormat="1" ht="12" customHeight="1" x14ac:dyDescent="0.2">
      <c r="B16" s="30"/>
      <c r="D16" s="25" t="s">
        <v>24</v>
      </c>
      <c r="I16" s="25" t="s">
        <v>25</v>
      </c>
      <c r="J16" s="23" t="s">
        <v>1</v>
      </c>
      <c r="L16" s="30"/>
    </row>
    <row r="17" spans="2:12" s="1" customFormat="1" ht="18" customHeight="1" x14ac:dyDescent="0.2">
      <c r="B17" s="30"/>
      <c r="E17" s="23" t="s">
        <v>178</v>
      </c>
      <c r="I17" s="25" t="s">
        <v>28</v>
      </c>
      <c r="J17" s="23" t="s">
        <v>1</v>
      </c>
      <c r="L17" s="30"/>
    </row>
    <row r="18" spans="2:12" s="1" customFormat="1" ht="6.95" customHeight="1" x14ac:dyDescent="0.2">
      <c r="B18" s="30"/>
      <c r="L18" s="30"/>
    </row>
    <row r="19" spans="2:12" s="1" customFormat="1" ht="12" customHeight="1" x14ac:dyDescent="0.2">
      <c r="B19" s="30"/>
      <c r="D19" s="25" t="s">
        <v>29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 x14ac:dyDescent="0.2">
      <c r="B20" s="30"/>
      <c r="E20" s="243" t="str">
        <f>'Rekapitulace stavby'!E14</f>
        <v>Vyplň údaj</v>
      </c>
      <c r="F20" s="232"/>
      <c r="G20" s="232"/>
      <c r="H20" s="232"/>
      <c r="I20" s="25" t="s">
        <v>28</v>
      </c>
      <c r="J20" s="26" t="str">
        <f>'Rekapitulace stavby'!AN14</f>
        <v>Vyplň údaj</v>
      </c>
      <c r="L20" s="30"/>
    </row>
    <row r="21" spans="2:12" s="1" customFormat="1" ht="6.95" customHeight="1" x14ac:dyDescent="0.2">
      <c r="B21" s="30"/>
      <c r="L21" s="30"/>
    </row>
    <row r="22" spans="2:12" s="1" customFormat="1" ht="12" customHeight="1" x14ac:dyDescent="0.2">
      <c r="B22" s="30"/>
      <c r="D22" s="25" t="s">
        <v>31</v>
      </c>
      <c r="I22" s="25" t="s">
        <v>25</v>
      </c>
      <c r="J22" s="23" t="s">
        <v>32</v>
      </c>
      <c r="L22" s="30"/>
    </row>
    <row r="23" spans="2:12" s="1" customFormat="1" ht="18" customHeight="1" x14ac:dyDescent="0.2">
      <c r="B23" s="30"/>
      <c r="E23" s="23" t="s">
        <v>179</v>
      </c>
      <c r="I23" s="25" t="s">
        <v>28</v>
      </c>
      <c r="J23" s="23" t="s">
        <v>180</v>
      </c>
      <c r="L23" s="30"/>
    </row>
    <row r="24" spans="2:12" s="1" customFormat="1" ht="6.95" customHeight="1" x14ac:dyDescent="0.2">
      <c r="B24" s="30"/>
      <c r="L24" s="30"/>
    </row>
    <row r="25" spans="2:12" s="1" customFormat="1" ht="12" customHeight="1" x14ac:dyDescent="0.2">
      <c r="B25" s="30"/>
      <c r="D25" s="25" t="s">
        <v>34</v>
      </c>
      <c r="I25" s="25" t="s">
        <v>25</v>
      </c>
      <c r="J25" s="23" t="s">
        <v>1</v>
      </c>
      <c r="L25" s="30"/>
    </row>
    <row r="26" spans="2:12" s="1" customFormat="1" ht="18" customHeight="1" x14ac:dyDescent="0.2">
      <c r="B26" s="30"/>
      <c r="E26" s="23" t="s">
        <v>181</v>
      </c>
      <c r="I26" s="25" t="s">
        <v>28</v>
      </c>
      <c r="J26" s="23" t="s">
        <v>1</v>
      </c>
      <c r="L26" s="30"/>
    </row>
    <row r="27" spans="2:12" s="1" customFormat="1" ht="6.95" customHeight="1" x14ac:dyDescent="0.2">
      <c r="B27" s="30"/>
      <c r="L27" s="30"/>
    </row>
    <row r="28" spans="2:12" s="1" customFormat="1" ht="12" customHeight="1" x14ac:dyDescent="0.2">
      <c r="B28" s="30"/>
      <c r="D28" s="25" t="s">
        <v>37</v>
      </c>
      <c r="L28" s="30"/>
    </row>
    <row r="29" spans="2:12" s="7" customFormat="1" ht="16.5" customHeight="1" x14ac:dyDescent="0.2">
      <c r="B29" s="93"/>
      <c r="E29" s="236" t="s">
        <v>1</v>
      </c>
      <c r="F29" s="236"/>
      <c r="G29" s="236"/>
      <c r="H29" s="236"/>
      <c r="L29" s="93"/>
    </row>
    <row r="30" spans="2:12" s="1" customFormat="1" ht="6.95" customHeight="1" x14ac:dyDescent="0.2">
      <c r="B30" s="30"/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 x14ac:dyDescent="0.2">
      <c r="B32" s="30"/>
      <c r="D32" s="94" t="s">
        <v>38</v>
      </c>
      <c r="J32" s="64">
        <f>ROUND(J125, 2)</f>
        <v>0</v>
      </c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 x14ac:dyDescent="0.2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 x14ac:dyDescent="0.2">
      <c r="B35" s="30"/>
      <c r="D35" s="53" t="s">
        <v>42</v>
      </c>
      <c r="E35" s="25" t="s">
        <v>43</v>
      </c>
      <c r="F35" s="84">
        <f>ROUND((SUM(BE125:BE173)),  2)</f>
        <v>0</v>
      </c>
      <c r="I35" s="95">
        <v>0.21</v>
      </c>
      <c r="J35" s="84">
        <f>ROUND(((SUM(BE125:BE173))*I35),  2)</f>
        <v>0</v>
      </c>
      <c r="L35" s="30"/>
    </row>
    <row r="36" spans="2:12" s="1" customFormat="1" ht="14.45" customHeight="1" x14ac:dyDescent="0.2">
      <c r="B36" s="30"/>
      <c r="E36" s="25" t="s">
        <v>44</v>
      </c>
      <c r="F36" s="84">
        <f>ROUND((SUM(BF125:BF173)),  2)</f>
        <v>0</v>
      </c>
      <c r="I36" s="95">
        <v>0.12</v>
      </c>
      <c r="J36" s="84">
        <f>ROUND(((SUM(BF125:BF173))*I36),  2)</f>
        <v>0</v>
      </c>
      <c r="L36" s="30"/>
    </row>
    <row r="37" spans="2:12" s="1" customFormat="1" ht="14.45" hidden="1" customHeight="1" x14ac:dyDescent="0.2">
      <c r="B37" s="30"/>
      <c r="E37" s="25" t="s">
        <v>45</v>
      </c>
      <c r="F37" s="84">
        <f>ROUND((SUM(BG125:BG173)),  2)</f>
        <v>0</v>
      </c>
      <c r="I37" s="95">
        <v>0.21</v>
      </c>
      <c r="J37" s="84">
        <f>0</f>
        <v>0</v>
      </c>
      <c r="L37" s="30"/>
    </row>
    <row r="38" spans="2:12" s="1" customFormat="1" ht="14.45" hidden="1" customHeight="1" x14ac:dyDescent="0.2">
      <c r="B38" s="30"/>
      <c r="E38" s="25" t="s">
        <v>46</v>
      </c>
      <c r="F38" s="84">
        <f>ROUND((SUM(BH125:BH173)),  2)</f>
        <v>0</v>
      </c>
      <c r="I38" s="95">
        <v>0.12</v>
      </c>
      <c r="J38" s="84">
        <f>0</f>
        <v>0</v>
      </c>
      <c r="L38" s="30"/>
    </row>
    <row r="39" spans="2:12" s="1" customFormat="1" ht="14.45" hidden="1" customHeight="1" x14ac:dyDescent="0.2">
      <c r="B39" s="30"/>
      <c r="E39" s="25" t="s">
        <v>47</v>
      </c>
      <c r="F39" s="84">
        <f>ROUND((SUM(BI125:BI173)),  2)</f>
        <v>0</v>
      </c>
      <c r="I39" s="95">
        <v>0</v>
      </c>
      <c r="J39" s="8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6"/>
      <c r="D41" s="97" t="s">
        <v>48</v>
      </c>
      <c r="E41" s="55"/>
      <c r="F41" s="55"/>
      <c r="G41" s="98" t="s">
        <v>49</v>
      </c>
      <c r="H41" s="99" t="s">
        <v>50</v>
      </c>
      <c r="I41" s="55"/>
      <c r="J41" s="100">
        <f>SUM(J32:J39)</f>
        <v>0</v>
      </c>
      <c r="K41" s="101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s="1" customFormat="1" ht="16.5" customHeight="1" x14ac:dyDescent="0.2">
      <c r="B86" s="30"/>
      <c r="E86" s="241" t="s">
        <v>169</v>
      </c>
      <c r="F86" s="240"/>
      <c r="G86" s="240"/>
      <c r="H86" s="240"/>
      <c r="L86" s="30"/>
    </row>
    <row r="87" spans="2:12" s="1" customFormat="1" ht="12" customHeight="1" x14ac:dyDescent="0.2">
      <c r="B87" s="30"/>
      <c r="C87" s="25" t="s">
        <v>170</v>
      </c>
      <c r="L87" s="30"/>
    </row>
    <row r="88" spans="2:12" s="1" customFormat="1" ht="16.5" customHeight="1" x14ac:dyDescent="0.2">
      <c r="B88" s="30"/>
      <c r="E88" s="207" t="str">
        <f>E11</f>
        <v>2022_4.0 - SOUPIS VEDLEJŠÍCH A OSTATNÍCH NÁKLADŮ</v>
      </c>
      <c r="F88" s="240"/>
      <c r="G88" s="240"/>
      <c r="H88" s="240"/>
      <c r="L88" s="30"/>
    </row>
    <row r="89" spans="2:12" s="1" customFormat="1" ht="6.95" customHeight="1" x14ac:dyDescent="0.2">
      <c r="B89" s="30"/>
      <c r="L89" s="30"/>
    </row>
    <row r="90" spans="2:12" s="1" customFormat="1" ht="12" customHeight="1" x14ac:dyDescent="0.2">
      <c r="B90" s="30"/>
      <c r="C90" s="25" t="s">
        <v>20</v>
      </c>
      <c r="F90" s="23" t="str">
        <f>F14</f>
        <v>Česká Lípa</v>
      </c>
      <c r="I90" s="25" t="s">
        <v>22</v>
      </c>
      <c r="J90" s="50" t="str">
        <f>IF(J14="","",J14)</f>
        <v>2. 4. 2025</v>
      </c>
      <c r="L90" s="30"/>
    </row>
    <row r="91" spans="2:12" s="1" customFormat="1" ht="6.95" customHeight="1" x14ac:dyDescent="0.2">
      <c r="B91" s="30"/>
      <c r="L91" s="30"/>
    </row>
    <row r="92" spans="2:12" s="1" customFormat="1" ht="25.7" customHeight="1" x14ac:dyDescent="0.2">
      <c r="B92" s="30"/>
      <c r="C92" s="25" t="s">
        <v>24</v>
      </c>
      <c r="F92" s="23" t="str">
        <f>E17</f>
        <v>Město  Česká Lípa</v>
      </c>
      <c r="I92" s="25" t="s">
        <v>31</v>
      </c>
      <c r="J92" s="28" t="str">
        <f>E23</f>
        <v>Vodohospodářský rozvoj a výstavba, a.s.</v>
      </c>
      <c r="L92" s="30"/>
    </row>
    <row r="93" spans="2:12" s="1" customFormat="1" ht="15.2" customHeight="1" x14ac:dyDescent="0.2">
      <c r="B93" s="30"/>
      <c r="C93" s="25" t="s">
        <v>29</v>
      </c>
      <c r="F93" s="23" t="str">
        <f>IF(E20="","",E20)</f>
        <v>Vyplň údaj</v>
      </c>
      <c r="I93" s="25" t="s">
        <v>34</v>
      </c>
      <c r="J93" s="28" t="str">
        <f>E26</f>
        <v>Dvořák</v>
      </c>
      <c r="L93" s="30"/>
    </row>
    <row r="94" spans="2:12" s="1" customFormat="1" ht="10.35" customHeight="1" x14ac:dyDescent="0.2">
      <c r="B94" s="30"/>
      <c r="L94" s="30"/>
    </row>
    <row r="95" spans="2:12" s="1" customFormat="1" ht="29.25" customHeight="1" x14ac:dyDescent="0.2">
      <c r="B95" s="30"/>
      <c r="C95" s="104" t="s">
        <v>183</v>
      </c>
      <c r="D95" s="96"/>
      <c r="E95" s="96"/>
      <c r="F95" s="96"/>
      <c r="G95" s="96"/>
      <c r="H95" s="96"/>
      <c r="I95" s="96"/>
      <c r="J95" s="105" t="s">
        <v>184</v>
      </c>
      <c r="K95" s="96"/>
      <c r="L95" s="30"/>
    </row>
    <row r="96" spans="2:12" s="1" customFormat="1" ht="10.35" customHeight="1" x14ac:dyDescent="0.2">
      <c r="B96" s="30"/>
      <c r="L96" s="30"/>
    </row>
    <row r="97" spans="2:47" s="1" customFormat="1" ht="22.9" customHeight="1" x14ac:dyDescent="0.2">
      <c r="B97" s="30"/>
      <c r="C97" s="106" t="s">
        <v>185</v>
      </c>
      <c r="J97" s="64">
        <f>J125</f>
        <v>0</v>
      </c>
      <c r="L97" s="30"/>
      <c r="AU97" s="15" t="s">
        <v>186</v>
      </c>
    </row>
    <row r="98" spans="2:47" s="8" customFormat="1" ht="24.95" customHeight="1" x14ac:dyDescent="0.2">
      <c r="B98" s="107"/>
      <c r="D98" s="108" t="s">
        <v>187</v>
      </c>
      <c r="E98" s="109"/>
      <c r="F98" s="109"/>
      <c r="G98" s="109"/>
      <c r="H98" s="109"/>
      <c r="I98" s="109"/>
      <c r="J98" s="110">
        <f>J126</f>
        <v>0</v>
      </c>
      <c r="L98" s="107"/>
    </row>
    <row r="99" spans="2:47" s="9" customFormat="1" ht="19.899999999999999" customHeight="1" x14ac:dyDescent="0.2">
      <c r="B99" s="111"/>
      <c r="D99" s="112" t="s">
        <v>188</v>
      </c>
      <c r="E99" s="113"/>
      <c r="F99" s="113"/>
      <c r="G99" s="113"/>
      <c r="H99" s="113"/>
      <c r="I99" s="113"/>
      <c r="J99" s="114">
        <f>J127</f>
        <v>0</v>
      </c>
      <c r="L99" s="111"/>
    </row>
    <row r="100" spans="2:47" s="9" customFormat="1" ht="19.899999999999999" customHeight="1" x14ac:dyDescent="0.2">
      <c r="B100" s="111"/>
      <c r="D100" s="112" t="s">
        <v>189</v>
      </c>
      <c r="E100" s="113"/>
      <c r="F100" s="113"/>
      <c r="G100" s="113"/>
      <c r="H100" s="113"/>
      <c r="I100" s="113"/>
      <c r="J100" s="114">
        <f>J156</f>
        <v>0</v>
      </c>
      <c r="L100" s="111"/>
    </row>
    <row r="101" spans="2:47" s="9" customFormat="1" ht="19.899999999999999" customHeight="1" x14ac:dyDescent="0.2">
      <c r="B101" s="111"/>
      <c r="D101" s="112" t="s">
        <v>190</v>
      </c>
      <c r="E101" s="113"/>
      <c r="F101" s="113"/>
      <c r="G101" s="113"/>
      <c r="H101" s="113"/>
      <c r="I101" s="113"/>
      <c r="J101" s="114">
        <f>J159</f>
        <v>0</v>
      </c>
      <c r="L101" s="111"/>
    </row>
    <row r="102" spans="2:47" s="9" customFormat="1" ht="19.899999999999999" customHeight="1" x14ac:dyDescent="0.2">
      <c r="B102" s="111"/>
      <c r="D102" s="112" t="s">
        <v>191</v>
      </c>
      <c r="E102" s="113"/>
      <c r="F102" s="113"/>
      <c r="G102" s="113"/>
      <c r="H102" s="113"/>
      <c r="I102" s="113"/>
      <c r="J102" s="114">
        <f>J163</f>
        <v>0</v>
      </c>
      <c r="L102" s="111"/>
    </row>
    <row r="103" spans="2:47" s="9" customFormat="1" ht="19.899999999999999" customHeight="1" x14ac:dyDescent="0.2">
      <c r="B103" s="111"/>
      <c r="D103" s="112" t="s">
        <v>192</v>
      </c>
      <c r="E103" s="113"/>
      <c r="F103" s="113"/>
      <c r="G103" s="113"/>
      <c r="H103" s="113"/>
      <c r="I103" s="113"/>
      <c r="J103" s="114">
        <f>J167</f>
        <v>0</v>
      </c>
      <c r="L103" s="111"/>
    </row>
    <row r="104" spans="2:47" s="1" customFormat="1" ht="21.75" customHeight="1" x14ac:dyDescent="0.2">
      <c r="B104" s="30"/>
      <c r="L104" s="30"/>
    </row>
    <row r="105" spans="2:47" s="1" customFormat="1" ht="6.95" customHeight="1" x14ac:dyDescent="0.2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30"/>
    </row>
    <row r="109" spans="2:47" s="1" customFormat="1" ht="6.95" customHeight="1" x14ac:dyDescent="0.2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0"/>
    </row>
    <row r="110" spans="2:47" s="1" customFormat="1" ht="24.95" customHeight="1" x14ac:dyDescent="0.2">
      <c r="B110" s="30"/>
      <c r="C110" s="19" t="s">
        <v>193</v>
      </c>
      <c r="L110" s="30"/>
    </row>
    <row r="111" spans="2:47" s="1" customFormat="1" ht="6.95" customHeight="1" x14ac:dyDescent="0.2">
      <c r="B111" s="30"/>
      <c r="L111" s="30"/>
    </row>
    <row r="112" spans="2:47" s="1" customFormat="1" ht="12" customHeight="1" x14ac:dyDescent="0.2">
      <c r="B112" s="30"/>
      <c r="C112" s="25" t="s">
        <v>16</v>
      </c>
      <c r="L112" s="30"/>
    </row>
    <row r="113" spans="2:65" s="1" customFormat="1" ht="16.5" customHeight="1" x14ac:dyDescent="0.2">
      <c r="B113" s="30"/>
      <c r="E113" s="241" t="str">
        <f>E7</f>
        <v>Splašková kanalizace Lada</v>
      </c>
      <c r="F113" s="242"/>
      <c r="G113" s="242"/>
      <c r="H113" s="242"/>
      <c r="L113" s="30"/>
    </row>
    <row r="114" spans="2:65" ht="12" customHeight="1" x14ac:dyDescent="0.2">
      <c r="B114" s="18"/>
      <c r="C114" s="25" t="s">
        <v>168</v>
      </c>
      <c r="L114" s="18"/>
    </row>
    <row r="115" spans="2:65" s="1" customFormat="1" ht="16.5" customHeight="1" x14ac:dyDescent="0.2">
      <c r="B115" s="30"/>
      <c r="E115" s="241" t="s">
        <v>169</v>
      </c>
      <c r="F115" s="240"/>
      <c r="G115" s="240"/>
      <c r="H115" s="240"/>
      <c r="L115" s="30"/>
    </row>
    <row r="116" spans="2:65" s="1" customFormat="1" ht="12" customHeight="1" x14ac:dyDescent="0.2">
      <c r="B116" s="30"/>
      <c r="C116" s="25" t="s">
        <v>170</v>
      </c>
      <c r="L116" s="30"/>
    </row>
    <row r="117" spans="2:65" s="1" customFormat="1" ht="16.5" customHeight="1" x14ac:dyDescent="0.2">
      <c r="B117" s="30"/>
      <c r="E117" s="207" t="str">
        <f>E11</f>
        <v>2022_4.0 - SOUPIS VEDLEJŠÍCH A OSTATNÍCH NÁKLADŮ</v>
      </c>
      <c r="F117" s="240"/>
      <c r="G117" s="240"/>
      <c r="H117" s="240"/>
      <c r="L117" s="30"/>
    </row>
    <row r="118" spans="2:65" s="1" customFormat="1" ht="6.95" customHeight="1" x14ac:dyDescent="0.2">
      <c r="B118" s="30"/>
      <c r="L118" s="30"/>
    </row>
    <row r="119" spans="2:65" s="1" customFormat="1" ht="12" customHeight="1" x14ac:dyDescent="0.2">
      <c r="B119" s="30"/>
      <c r="C119" s="25" t="s">
        <v>20</v>
      </c>
      <c r="F119" s="23" t="str">
        <f>F14</f>
        <v>Česká Lípa</v>
      </c>
      <c r="I119" s="25" t="s">
        <v>22</v>
      </c>
      <c r="J119" s="50" t="str">
        <f>IF(J14="","",J14)</f>
        <v>2. 4. 2025</v>
      </c>
      <c r="L119" s="30"/>
    </row>
    <row r="120" spans="2:65" s="1" customFormat="1" ht="6.95" customHeight="1" x14ac:dyDescent="0.2">
      <c r="B120" s="30"/>
      <c r="L120" s="30"/>
    </row>
    <row r="121" spans="2:65" s="1" customFormat="1" ht="25.7" customHeight="1" x14ac:dyDescent="0.2">
      <c r="B121" s="30"/>
      <c r="C121" s="25" t="s">
        <v>24</v>
      </c>
      <c r="F121" s="23" t="str">
        <f>E17</f>
        <v>Město  Česká Lípa</v>
      </c>
      <c r="I121" s="25" t="s">
        <v>31</v>
      </c>
      <c r="J121" s="28" t="str">
        <f>E23</f>
        <v>Vodohospodářský rozvoj a výstavba, a.s.</v>
      </c>
      <c r="L121" s="30"/>
    </row>
    <row r="122" spans="2:65" s="1" customFormat="1" ht="15.2" customHeight="1" x14ac:dyDescent="0.2">
      <c r="B122" s="30"/>
      <c r="C122" s="25" t="s">
        <v>29</v>
      </c>
      <c r="F122" s="23" t="str">
        <f>IF(E20="","",E20)</f>
        <v>Vyplň údaj</v>
      </c>
      <c r="I122" s="25" t="s">
        <v>34</v>
      </c>
      <c r="J122" s="28" t="str">
        <f>E26</f>
        <v>Dvořák</v>
      </c>
      <c r="L122" s="30"/>
    </row>
    <row r="123" spans="2:65" s="1" customFormat="1" ht="10.35" customHeight="1" x14ac:dyDescent="0.2">
      <c r="B123" s="30"/>
      <c r="L123" s="30"/>
    </row>
    <row r="124" spans="2:65" s="10" customFormat="1" ht="29.25" customHeight="1" x14ac:dyDescent="0.2">
      <c r="B124" s="115"/>
      <c r="C124" s="116" t="s">
        <v>194</v>
      </c>
      <c r="D124" s="117" t="s">
        <v>63</v>
      </c>
      <c r="E124" s="117" t="s">
        <v>59</v>
      </c>
      <c r="F124" s="117" t="s">
        <v>60</v>
      </c>
      <c r="G124" s="117" t="s">
        <v>195</v>
      </c>
      <c r="H124" s="117" t="s">
        <v>196</v>
      </c>
      <c r="I124" s="117" t="s">
        <v>197</v>
      </c>
      <c r="J124" s="118" t="s">
        <v>184</v>
      </c>
      <c r="K124" s="119" t="s">
        <v>198</v>
      </c>
      <c r="L124" s="115"/>
      <c r="M124" s="57" t="s">
        <v>1</v>
      </c>
      <c r="N124" s="58" t="s">
        <v>42</v>
      </c>
      <c r="O124" s="58" t="s">
        <v>199</v>
      </c>
      <c r="P124" s="58" t="s">
        <v>200</v>
      </c>
      <c r="Q124" s="58" t="s">
        <v>201</v>
      </c>
      <c r="R124" s="58" t="s">
        <v>202</v>
      </c>
      <c r="S124" s="58" t="s">
        <v>203</v>
      </c>
      <c r="T124" s="59" t="s">
        <v>204</v>
      </c>
    </row>
    <row r="125" spans="2:65" s="1" customFormat="1" ht="22.9" customHeight="1" x14ac:dyDescent="0.25">
      <c r="B125" s="30"/>
      <c r="C125" s="62" t="s">
        <v>205</v>
      </c>
      <c r="J125" s="120">
        <f>BK125</f>
        <v>0</v>
      </c>
      <c r="L125" s="30"/>
      <c r="M125" s="60"/>
      <c r="N125" s="51"/>
      <c r="O125" s="51"/>
      <c r="P125" s="121">
        <f>P126</f>
        <v>0</v>
      </c>
      <c r="Q125" s="51"/>
      <c r="R125" s="121">
        <f>R126</f>
        <v>0</v>
      </c>
      <c r="S125" s="51"/>
      <c r="T125" s="122">
        <f>T126</f>
        <v>0</v>
      </c>
      <c r="AT125" s="15" t="s">
        <v>77</v>
      </c>
      <c r="AU125" s="15" t="s">
        <v>186</v>
      </c>
      <c r="BK125" s="123">
        <f>BK126</f>
        <v>0</v>
      </c>
    </row>
    <row r="126" spans="2:65" s="11" customFormat="1" ht="25.9" customHeight="1" x14ac:dyDescent="0.2">
      <c r="B126" s="124"/>
      <c r="D126" s="125" t="s">
        <v>77</v>
      </c>
      <c r="E126" s="126" t="s">
        <v>206</v>
      </c>
      <c r="F126" s="126" t="s">
        <v>207</v>
      </c>
      <c r="I126" s="127"/>
      <c r="J126" s="128">
        <f>BK126</f>
        <v>0</v>
      </c>
      <c r="L126" s="124"/>
      <c r="M126" s="129"/>
      <c r="P126" s="130">
        <f>P127+P156+P159+P163+P167</f>
        <v>0</v>
      </c>
      <c r="R126" s="130">
        <f>R127+R156+R159+R163+R167</f>
        <v>0</v>
      </c>
      <c r="T126" s="131">
        <f>T127+T156+T159+T163+T167</f>
        <v>0</v>
      </c>
      <c r="AR126" s="125" t="s">
        <v>208</v>
      </c>
      <c r="AT126" s="132" t="s">
        <v>77</v>
      </c>
      <c r="AU126" s="132" t="s">
        <v>78</v>
      </c>
      <c r="AY126" s="125" t="s">
        <v>209</v>
      </c>
      <c r="BK126" s="133">
        <f>BK127+BK156+BK159+BK163+BK167</f>
        <v>0</v>
      </c>
    </row>
    <row r="127" spans="2:65" s="11" customFormat="1" ht="22.9" customHeight="1" x14ac:dyDescent="0.2">
      <c r="B127" s="124"/>
      <c r="D127" s="125" t="s">
        <v>77</v>
      </c>
      <c r="E127" s="134" t="s">
        <v>78</v>
      </c>
      <c r="F127" s="134" t="s">
        <v>207</v>
      </c>
      <c r="I127" s="127"/>
      <c r="J127" s="135">
        <f>BK127</f>
        <v>0</v>
      </c>
      <c r="L127" s="124"/>
      <c r="M127" s="129"/>
      <c r="P127" s="130">
        <f>SUM(P128:P155)</f>
        <v>0</v>
      </c>
      <c r="R127" s="130">
        <f>SUM(R128:R155)</f>
        <v>0</v>
      </c>
      <c r="T127" s="131">
        <f>SUM(T128:T155)</f>
        <v>0</v>
      </c>
      <c r="AR127" s="125" t="s">
        <v>208</v>
      </c>
      <c r="AT127" s="132" t="s">
        <v>77</v>
      </c>
      <c r="AU127" s="132" t="s">
        <v>85</v>
      </c>
      <c r="AY127" s="125" t="s">
        <v>209</v>
      </c>
      <c r="BK127" s="133">
        <f>SUM(BK128:BK155)</f>
        <v>0</v>
      </c>
    </row>
    <row r="128" spans="2:65" s="1" customFormat="1" ht="24.2" customHeight="1" x14ac:dyDescent="0.2">
      <c r="B128" s="30"/>
      <c r="C128" s="136" t="s">
        <v>85</v>
      </c>
      <c r="D128" s="136" t="s">
        <v>210</v>
      </c>
      <c r="E128" s="137" t="s">
        <v>211</v>
      </c>
      <c r="F128" s="138" t="s">
        <v>212</v>
      </c>
      <c r="G128" s="139" t="s">
        <v>213</v>
      </c>
      <c r="H128" s="140">
        <v>1</v>
      </c>
      <c r="I128" s="141"/>
      <c r="J128" s="142">
        <f>ROUND(I128*H128,2)</f>
        <v>0</v>
      </c>
      <c r="K128" s="143"/>
      <c r="L128" s="30"/>
      <c r="M128" s="144" t="s">
        <v>1</v>
      </c>
      <c r="N128" s="145" t="s">
        <v>43</v>
      </c>
      <c r="P128" s="146">
        <f>O128*H128</f>
        <v>0</v>
      </c>
      <c r="Q128" s="146">
        <v>0</v>
      </c>
      <c r="R128" s="146">
        <f>Q128*H128</f>
        <v>0</v>
      </c>
      <c r="S128" s="146">
        <v>0</v>
      </c>
      <c r="T128" s="147">
        <f>S128*H128</f>
        <v>0</v>
      </c>
      <c r="AR128" s="148" t="s">
        <v>214</v>
      </c>
      <c r="AT128" s="148" t="s">
        <v>210</v>
      </c>
      <c r="AU128" s="148" t="s">
        <v>91</v>
      </c>
      <c r="AY128" s="15" t="s">
        <v>209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5" t="s">
        <v>85</v>
      </c>
      <c r="BK128" s="149">
        <f>ROUND(I128*H128,2)</f>
        <v>0</v>
      </c>
      <c r="BL128" s="15" t="s">
        <v>214</v>
      </c>
      <c r="BM128" s="148" t="s">
        <v>215</v>
      </c>
    </row>
    <row r="129" spans="2:65" s="1" customFormat="1" ht="19.5" x14ac:dyDescent="0.2">
      <c r="B129" s="30"/>
      <c r="D129" s="150" t="s">
        <v>216</v>
      </c>
      <c r="F129" s="151" t="s">
        <v>217</v>
      </c>
      <c r="I129" s="152"/>
      <c r="L129" s="30"/>
      <c r="M129" s="153"/>
      <c r="T129" s="54"/>
      <c r="AT129" s="15" t="s">
        <v>216</v>
      </c>
      <c r="AU129" s="15" t="s">
        <v>91</v>
      </c>
    </row>
    <row r="130" spans="2:65" s="1" customFormat="1" ht="24.2" customHeight="1" x14ac:dyDescent="0.2">
      <c r="B130" s="30"/>
      <c r="C130" s="136" t="s">
        <v>91</v>
      </c>
      <c r="D130" s="136" t="s">
        <v>210</v>
      </c>
      <c r="E130" s="137" t="s">
        <v>218</v>
      </c>
      <c r="F130" s="138" t="s">
        <v>219</v>
      </c>
      <c r="G130" s="139" t="s">
        <v>213</v>
      </c>
      <c r="H130" s="140">
        <v>1</v>
      </c>
      <c r="I130" s="141"/>
      <c r="J130" s="142">
        <f>ROUND(I130*H130,2)</f>
        <v>0</v>
      </c>
      <c r="K130" s="143"/>
      <c r="L130" s="30"/>
      <c r="M130" s="144" t="s">
        <v>1</v>
      </c>
      <c r="N130" s="145" t="s">
        <v>43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214</v>
      </c>
      <c r="AT130" s="148" t="s">
        <v>210</v>
      </c>
      <c r="AU130" s="148" t="s">
        <v>91</v>
      </c>
      <c r="AY130" s="15" t="s">
        <v>209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5" t="s">
        <v>85</v>
      </c>
      <c r="BK130" s="149">
        <f>ROUND(I130*H130,2)</f>
        <v>0</v>
      </c>
      <c r="BL130" s="15" t="s">
        <v>214</v>
      </c>
      <c r="BM130" s="148" t="s">
        <v>220</v>
      </c>
    </row>
    <row r="131" spans="2:65" s="1" customFormat="1" ht="19.5" x14ac:dyDescent="0.2">
      <c r="B131" s="30"/>
      <c r="D131" s="150" t="s">
        <v>216</v>
      </c>
      <c r="F131" s="151" t="s">
        <v>221</v>
      </c>
      <c r="I131" s="152"/>
      <c r="L131" s="30"/>
      <c r="M131" s="153"/>
      <c r="T131" s="54"/>
      <c r="AT131" s="15" t="s">
        <v>216</v>
      </c>
      <c r="AU131" s="15" t="s">
        <v>91</v>
      </c>
    </row>
    <row r="132" spans="2:65" s="1" customFormat="1" ht="66.75" customHeight="1" x14ac:dyDescent="0.2">
      <c r="B132" s="30"/>
      <c r="C132" s="136" t="s">
        <v>148</v>
      </c>
      <c r="D132" s="136" t="s">
        <v>210</v>
      </c>
      <c r="E132" s="137" t="s">
        <v>222</v>
      </c>
      <c r="F132" s="138" t="s">
        <v>223</v>
      </c>
      <c r="G132" s="139" t="s">
        <v>213</v>
      </c>
      <c r="H132" s="140">
        <v>1</v>
      </c>
      <c r="I132" s="141"/>
      <c r="J132" s="142">
        <f>ROUND(I132*H132,2)</f>
        <v>0</v>
      </c>
      <c r="K132" s="143"/>
      <c r="L132" s="30"/>
      <c r="M132" s="144" t="s">
        <v>1</v>
      </c>
      <c r="N132" s="145" t="s">
        <v>43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214</v>
      </c>
      <c r="AT132" s="148" t="s">
        <v>210</v>
      </c>
      <c r="AU132" s="148" t="s">
        <v>91</v>
      </c>
      <c r="AY132" s="15" t="s">
        <v>209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5" t="s">
        <v>85</v>
      </c>
      <c r="BK132" s="149">
        <f>ROUND(I132*H132,2)</f>
        <v>0</v>
      </c>
      <c r="BL132" s="15" t="s">
        <v>214</v>
      </c>
      <c r="BM132" s="148" t="s">
        <v>224</v>
      </c>
    </row>
    <row r="133" spans="2:65" s="1" customFormat="1" ht="68.25" x14ac:dyDescent="0.2">
      <c r="B133" s="30"/>
      <c r="D133" s="150" t="s">
        <v>216</v>
      </c>
      <c r="F133" s="151" t="s">
        <v>225</v>
      </c>
      <c r="I133" s="152"/>
      <c r="L133" s="30"/>
      <c r="M133" s="153"/>
      <c r="T133" s="54"/>
      <c r="AT133" s="15" t="s">
        <v>216</v>
      </c>
      <c r="AU133" s="15" t="s">
        <v>91</v>
      </c>
    </row>
    <row r="134" spans="2:65" s="1" customFormat="1" ht="24.2" customHeight="1" x14ac:dyDescent="0.2">
      <c r="B134" s="30"/>
      <c r="C134" s="136" t="s">
        <v>156</v>
      </c>
      <c r="D134" s="136" t="s">
        <v>210</v>
      </c>
      <c r="E134" s="137" t="s">
        <v>226</v>
      </c>
      <c r="F134" s="138" t="s">
        <v>227</v>
      </c>
      <c r="G134" s="139" t="s">
        <v>213</v>
      </c>
      <c r="H134" s="140">
        <v>1</v>
      </c>
      <c r="I134" s="141"/>
      <c r="J134" s="142">
        <f>ROUND(I134*H134,2)</f>
        <v>0</v>
      </c>
      <c r="K134" s="143"/>
      <c r="L134" s="30"/>
      <c r="M134" s="144" t="s">
        <v>1</v>
      </c>
      <c r="N134" s="145" t="s">
        <v>43</v>
      </c>
      <c r="P134" s="146">
        <f>O134*H134</f>
        <v>0</v>
      </c>
      <c r="Q134" s="146">
        <v>0</v>
      </c>
      <c r="R134" s="146">
        <f>Q134*H134</f>
        <v>0</v>
      </c>
      <c r="S134" s="146">
        <v>0</v>
      </c>
      <c r="T134" s="147">
        <f>S134*H134</f>
        <v>0</v>
      </c>
      <c r="AR134" s="148" t="s">
        <v>214</v>
      </c>
      <c r="AT134" s="148" t="s">
        <v>210</v>
      </c>
      <c r="AU134" s="148" t="s">
        <v>91</v>
      </c>
      <c r="AY134" s="15" t="s">
        <v>209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5" t="s">
        <v>85</v>
      </c>
      <c r="BK134" s="149">
        <f>ROUND(I134*H134,2)</f>
        <v>0</v>
      </c>
      <c r="BL134" s="15" t="s">
        <v>214</v>
      </c>
      <c r="BM134" s="148" t="s">
        <v>228</v>
      </c>
    </row>
    <row r="135" spans="2:65" s="1" customFormat="1" ht="19.5" x14ac:dyDescent="0.2">
      <c r="B135" s="30"/>
      <c r="D135" s="150" t="s">
        <v>216</v>
      </c>
      <c r="F135" s="151" t="s">
        <v>229</v>
      </c>
      <c r="I135" s="152"/>
      <c r="L135" s="30"/>
      <c r="M135" s="153"/>
      <c r="T135" s="54"/>
      <c r="AT135" s="15" t="s">
        <v>216</v>
      </c>
      <c r="AU135" s="15" t="s">
        <v>91</v>
      </c>
    </row>
    <row r="136" spans="2:65" s="1" customFormat="1" ht="33" customHeight="1" x14ac:dyDescent="0.2">
      <c r="B136" s="30"/>
      <c r="C136" s="136" t="s">
        <v>208</v>
      </c>
      <c r="D136" s="136" t="s">
        <v>210</v>
      </c>
      <c r="E136" s="137" t="s">
        <v>230</v>
      </c>
      <c r="F136" s="138" t="s">
        <v>231</v>
      </c>
      <c r="G136" s="139" t="s">
        <v>213</v>
      </c>
      <c r="H136" s="140">
        <v>1</v>
      </c>
      <c r="I136" s="141"/>
      <c r="J136" s="142">
        <f>ROUND(I136*H136,2)</f>
        <v>0</v>
      </c>
      <c r="K136" s="143"/>
      <c r="L136" s="30"/>
      <c r="M136" s="144" t="s">
        <v>1</v>
      </c>
      <c r="N136" s="145" t="s">
        <v>43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214</v>
      </c>
      <c r="AT136" s="148" t="s">
        <v>210</v>
      </c>
      <c r="AU136" s="148" t="s">
        <v>91</v>
      </c>
      <c r="AY136" s="15" t="s">
        <v>209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5" t="s">
        <v>85</v>
      </c>
      <c r="BK136" s="149">
        <f>ROUND(I136*H136,2)</f>
        <v>0</v>
      </c>
      <c r="BL136" s="15" t="s">
        <v>214</v>
      </c>
      <c r="BM136" s="148" t="s">
        <v>232</v>
      </c>
    </row>
    <row r="137" spans="2:65" s="1" customFormat="1" ht="29.25" x14ac:dyDescent="0.2">
      <c r="B137" s="30"/>
      <c r="D137" s="150" t="s">
        <v>216</v>
      </c>
      <c r="F137" s="151" t="s">
        <v>233</v>
      </c>
      <c r="I137" s="152"/>
      <c r="L137" s="30"/>
      <c r="M137" s="153"/>
      <c r="T137" s="54"/>
      <c r="AT137" s="15" t="s">
        <v>216</v>
      </c>
      <c r="AU137" s="15" t="s">
        <v>91</v>
      </c>
    </row>
    <row r="138" spans="2:65" s="1" customFormat="1" ht="24.2" customHeight="1" x14ac:dyDescent="0.2">
      <c r="B138" s="30"/>
      <c r="C138" s="136" t="s">
        <v>234</v>
      </c>
      <c r="D138" s="136" t="s">
        <v>210</v>
      </c>
      <c r="E138" s="137" t="s">
        <v>235</v>
      </c>
      <c r="F138" s="138" t="s">
        <v>236</v>
      </c>
      <c r="G138" s="139" t="s">
        <v>213</v>
      </c>
      <c r="H138" s="140">
        <v>1</v>
      </c>
      <c r="I138" s="141"/>
      <c r="J138" s="142">
        <f>ROUND(I138*H138,2)</f>
        <v>0</v>
      </c>
      <c r="K138" s="143"/>
      <c r="L138" s="30"/>
      <c r="M138" s="144" t="s">
        <v>1</v>
      </c>
      <c r="N138" s="145" t="s">
        <v>43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214</v>
      </c>
      <c r="AT138" s="148" t="s">
        <v>210</v>
      </c>
      <c r="AU138" s="148" t="s">
        <v>91</v>
      </c>
      <c r="AY138" s="15" t="s">
        <v>209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5" t="s">
        <v>85</v>
      </c>
      <c r="BK138" s="149">
        <f>ROUND(I138*H138,2)</f>
        <v>0</v>
      </c>
      <c r="BL138" s="15" t="s">
        <v>214</v>
      </c>
      <c r="BM138" s="148" t="s">
        <v>237</v>
      </c>
    </row>
    <row r="139" spans="2:65" s="1" customFormat="1" ht="19.5" x14ac:dyDescent="0.2">
      <c r="B139" s="30"/>
      <c r="D139" s="150" t="s">
        <v>216</v>
      </c>
      <c r="F139" s="151" t="s">
        <v>238</v>
      </c>
      <c r="I139" s="152"/>
      <c r="L139" s="30"/>
      <c r="M139" s="153"/>
      <c r="T139" s="54"/>
      <c r="AT139" s="15" t="s">
        <v>216</v>
      </c>
      <c r="AU139" s="15" t="s">
        <v>91</v>
      </c>
    </row>
    <row r="140" spans="2:65" s="1" customFormat="1" ht="76.349999999999994" customHeight="1" x14ac:dyDescent="0.2">
      <c r="B140" s="30"/>
      <c r="C140" s="136" t="s">
        <v>239</v>
      </c>
      <c r="D140" s="136" t="s">
        <v>210</v>
      </c>
      <c r="E140" s="137" t="s">
        <v>240</v>
      </c>
      <c r="F140" s="138" t="s">
        <v>241</v>
      </c>
      <c r="G140" s="139" t="s">
        <v>213</v>
      </c>
      <c r="H140" s="140">
        <v>1</v>
      </c>
      <c r="I140" s="141"/>
      <c r="J140" s="142">
        <f>ROUND(I140*H140,2)</f>
        <v>0</v>
      </c>
      <c r="K140" s="143"/>
      <c r="L140" s="30"/>
      <c r="M140" s="144" t="s">
        <v>1</v>
      </c>
      <c r="N140" s="145" t="s">
        <v>43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214</v>
      </c>
      <c r="AT140" s="148" t="s">
        <v>210</v>
      </c>
      <c r="AU140" s="148" t="s">
        <v>91</v>
      </c>
      <c r="AY140" s="15" t="s">
        <v>209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5" t="s">
        <v>85</v>
      </c>
      <c r="BK140" s="149">
        <f>ROUND(I140*H140,2)</f>
        <v>0</v>
      </c>
      <c r="BL140" s="15" t="s">
        <v>214</v>
      </c>
      <c r="BM140" s="148" t="s">
        <v>242</v>
      </c>
    </row>
    <row r="141" spans="2:65" s="1" customFormat="1" ht="136.5" x14ac:dyDescent="0.2">
      <c r="B141" s="30"/>
      <c r="D141" s="150" t="s">
        <v>216</v>
      </c>
      <c r="F141" s="151" t="s">
        <v>243</v>
      </c>
      <c r="I141" s="152"/>
      <c r="L141" s="30"/>
      <c r="M141" s="153"/>
      <c r="T141" s="54"/>
      <c r="AT141" s="15" t="s">
        <v>216</v>
      </c>
      <c r="AU141" s="15" t="s">
        <v>91</v>
      </c>
    </row>
    <row r="142" spans="2:65" s="1" customFormat="1" ht="24.2" customHeight="1" x14ac:dyDescent="0.2">
      <c r="B142" s="30"/>
      <c r="C142" s="136" t="s">
        <v>244</v>
      </c>
      <c r="D142" s="136" t="s">
        <v>210</v>
      </c>
      <c r="E142" s="137" t="s">
        <v>245</v>
      </c>
      <c r="F142" s="138" t="s">
        <v>246</v>
      </c>
      <c r="G142" s="139" t="s">
        <v>247</v>
      </c>
      <c r="H142" s="140">
        <v>1</v>
      </c>
      <c r="I142" s="141"/>
      <c r="J142" s="142">
        <f>ROUND(I142*H142,2)</f>
        <v>0</v>
      </c>
      <c r="K142" s="143"/>
      <c r="L142" s="30"/>
      <c r="M142" s="144" t="s">
        <v>1</v>
      </c>
      <c r="N142" s="145" t="s">
        <v>43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214</v>
      </c>
      <c r="AT142" s="148" t="s">
        <v>210</v>
      </c>
      <c r="AU142" s="148" t="s">
        <v>91</v>
      </c>
      <c r="AY142" s="15" t="s">
        <v>209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5" t="s">
        <v>85</v>
      </c>
      <c r="BK142" s="149">
        <f>ROUND(I142*H142,2)</f>
        <v>0</v>
      </c>
      <c r="BL142" s="15" t="s">
        <v>214</v>
      </c>
      <c r="BM142" s="148" t="s">
        <v>248</v>
      </c>
    </row>
    <row r="143" spans="2:65" s="1" customFormat="1" ht="68.25" x14ac:dyDescent="0.2">
      <c r="B143" s="30"/>
      <c r="D143" s="150" t="s">
        <v>216</v>
      </c>
      <c r="F143" s="151" t="s">
        <v>4197</v>
      </c>
      <c r="I143" s="152"/>
      <c r="L143" s="30"/>
      <c r="M143" s="153"/>
      <c r="T143" s="54"/>
      <c r="AT143" s="15" t="s">
        <v>216</v>
      </c>
      <c r="AU143" s="15" t="s">
        <v>91</v>
      </c>
    </row>
    <row r="144" spans="2:65" s="1" customFormat="1" ht="21.75" customHeight="1" x14ac:dyDescent="0.2">
      <c r="B144" s="30"/>
      <c r="C144" s="136" t="s">
        <v>249</v>
      </c>
      <c r="D144" s="136" t="s">
        <v>210</v>
      </c>
      <c r="E144" s="137" t="s">
        <v>250</v>
      </c>
      <c r="F144" s="138" t="s">
        <v>251</v>
      </c>
      <c r="G144" s="139" t="s">
        <v>213</v>
      </c>
      <c r="H144" s="140">
        <v>1</v>
      </c>
      <c r="I144" s="141"/>
      <c r="J144" s="142">
        <f>ROUND(I144*H144,2)</f>
        <v>0</v>
      </c>
      <c r="K144" s="143"/>
      <c r="L144" s="30"/>
      <c r="M144" s="144" t="s">
        <v>1</v>
      </c>
      <c r="N144" s="145" t="s">
        <v>43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214</v>
      </c>
      <c r="AT144" s="148" t="s">
        <v>210</v>
      </c>
      <c r="AU144" s="148" t="s">
        <v>91</v>
      </c>
      <c r="AY144" s="15" t="s">
        <v>209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5" t="s">
        <v>85</v>
      </c>
      <c r="BK144" s="149">
        <f>ROUND(I144*H144,2)</f>
        <v>0</v>
      </c>
      <c r="BL144" s="15" t="s">
        <v>214</v>
      </c>
      <c r="BM144" s="148" t="s">
        <v>252</v>
      </c>
    </row>
    <row r="145" spans="2:65" s="1" customFormat="1" ht="48.75" x14ac:dyDescent="0.2">
      <c r="B145" s="30"/>
      <c r="D145" s="150" t="s">
        <v>216</v>
      </c>
      <c r="F145" s="151" t="s">
        <v>253</v>
      </c>
      <c r="I145" s="152"/>
      <c r="L145" s="30"/>
      <c r="M145" s="153"/>
      <c r="T145" s="54"/>
      <c r="AT145" s="15" t="s">
        <v>216</v>
      </c>
      <c r="AU145" s="15" t="s">
        <v>91</v>
      </c>
    </row>
    <row r="146" spans="2:65" s="1" customFormat="1" ht="24.2" customHeight="1" x14ac:dyDescent="0.2">
      <c r="B146" s="30"/>
      <c r="C146" s="136" t="s">
        <v>254</v>
      </c>
      <c r="D146" s="136" t="s">
        <v>210</v>
      </c>
      <c r="E146" s="137" t="s">
        <v>255</v>
      </c>
      <c r="F146" s="138" t="s">
        <v>256</v>
      </c>
      <c r="G146" s="139" t="s">
        <v>213</v>
      </c>
      <c r="H146" s="140">
        <v>1</v>
      </c>
      <c r="I146" s="141"/>
      <c r="J146" s="142">
        <f>ROUND(I146*H146,2)</f>
        <v>0</v>
      </c>
      <c r="K146" s="143"/>
      <c r="L146" s="30"/>
      <c r="M146" s="144" t="s">
        <v>1</v>
      </c>
      <c r="N146" s="145" t="s">
        <v>43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214</v>
      </c>
      <c r="AT146" s="148" t="s">
        <v>210</v>
      </c>
      <c r="AU146" s="148" t="s">
        <v>91</v>
      </c>
      <c r="AY146" s="15" t="s">
        <v>209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5" t="s">
        <v>85</v>
      </c>
      <c r="BK146" s="149">
        <f>ROUND(I146*H146,2)</f>
        <v>0</v>
      </c>
      <c r="BL146" s="15" t="s">
        <v>214</v>
      </c>
      <c r="BM146" s="148" t="s">
        <v>257</v>
      </c>
    </row>
    <row r="147" spans="2:65" s="1" customFormat="1" ht="19.5" x14ac:dyDescent="0.2">
      <c r="B147" s="30"/>
      <c r="D147" s="150" t="s">
        <v>216</v>
      </c>
      <c r="F147" s="151" t="s">
        <v>258</v>
      </c>
      <c r="I147" s="152"/>
      <c r="L147" s="30"/>
      <c r="M147" s="153"/>
      <c r="T147" s="54"/>
      <c r="AT147" s="15" t="s">
        <v>216</v>
      </c>
      <c r="AU147" s="15" t="s">
        <v>91</v>
      </c>
    </row>
    <row r="148" spans="2:65" s="1" customFormat="1" ht="33" customHeight="1" x14ac:dyDescent="0.2">
      <c r="B148" s="30"/>
      <c r="C148" s="136" t="s">
        <v>259</v>
      </c>
      <c r="D148" s="136" t="s">
        <v>210</v>
      </c>
      <c r="E148" s="137" t="s">
        <v>260</v>
      </c>
      <c r="F148" s="138" t="s">
        <v>261</v>
      </c>
      <c r="G148" s="139" t="s">
        <v>213</v>
      </c>
      <c r="H148" s="140">
        <v>1</v>
      </c>
      <c r="I148" s="141"/>
      <c r="J148" s="142">
        <f>ROUND(I148*H148,2)</f>
        <v>0</v>
      </c>
      <c r="K148" s="143"/>
      <c r="L148" s="30"/>
      <c r="M148" s="144" t="s">
        <v>1</v>
      </c>
      <c r="N148" s="145" t="s">
        <v>43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214</v>
      </c>
      <c r="AT148" s="148" t="s">
        <v>210</v>
      </c>
      <c r="AU148" s="148" t="s">
        <v>91</v>
      </c>
      <c r="AY148" s="15" t="s">
        <v>209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5" t="s">
        <v>85</v>
      </c>
      <c r="BK148" s="149">
        <f>ROUND(I148*H148,2)</f>
        <v>0</v>
      </c>
      <c r="BL148" s="15" t="s">
        <v>214</v>
      </c>
      <c r="BM148" s="148" t="s">
        <v>262</v>
      </c>
    </row>
    <row r="149" spans="2:65" s="1" customFormat="1" ht="165.75" x14ac:dyDescent="0.2">
      <c r="B149" s="30"/>
      <c r="D149" s="150" t="s">
        <v>216</v>
      </c>
      <c r="F149" s="151" t="s">
        <v>263</v>
      </c>
      <c r="I149" s="152"/>
      <c r="L149" s="30"/>
      <c r="M149" s="153"/>
      <c r="T149" s="54"/>
      <c r="AT149" s="15" t="s">
        <v>216</v>
      </c>
      <c r="AU149" s="15" t="s">
        <v>91</v>
      </c>
    </row>
    <row r="150" spans="2:65" s="1" customFormat="1" ht="33" customHeight="1" x14ac:dyDescent="0.2">
      <c r="B150" s="30"/>
      <c r="C150" s="136" t="s">
        <v>8</v>
      </c>
      <c r="D150" s="136" t="s">
        <v>210</v>
      </c>
      <c r="E150" s="137" t="s">
        <v>264</v>
      </c>
      <c r="F150" s="138" t="s">
        <v>265</v>
      </c>
      <c r="G150" s="139" t="s">
        <v>213</v>
      </c>
      <c r="H150" s="140">
        <v>1</v>
      </c>
      <c r="I150" s="141"/>
      <c r="J150" s="142">
        <f>ROUND(I150*H150,2)</f>
        <v>0</v>
      </c>
      <c r="K150" s="143"/>
      <c r="L150" s="30"/>
      <c r="M150" s="144" t="s">
        <v>1</v>
      </c>
      <c r="N150" s="145" t="s">
        <v>43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214</v>
      </c>
      <c r="AT150" s="148" t="s">
        <v>210</v>
      </c>
      <c r="AU150" s="148" t="s">
        <v>91</v>
      </c>
      <c r="AY150" s="15" t="s">
        <v>209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5" t="s">
        <v>85</v>
      </c>
      <c r="BK150" s="149">
        <f>ROUND(I150*H150,2)</f>
        <v>0</v>
      </c>
      <c r="BL150" s="15" t="s">
        <v>214</v>
      </c>
      <c r="BM150" s="148" t="s">
        <v>266</v>
      </c>
    </row>
    <row r="151" spans="2:65" s="1" customFormat="1" ht="282.75" x14ac:dyDescent="0.2">
      <c r="B151" s="30"/>
      <c r="D151" s="150" t="s">
        <v>216</v>
      </c>
      <c r="F151" s="151" t="s">
        <v>267</v>
      </c>
      <c r="I151" s="152"/>
      <c r="L151" s="30"/>
      <c r="M151" s="153"/>
      <c r="T151" s="54"/>
      <c r="AT151" s="15" t="s">
        <v>216</v>
      </c>
      <c r="AU151" s="15" t="s">
        <v>91</v>
      </c>
    </row>
    <row r="152" spans="2:65" s="1" customFormat="1" ht="24.2" customHeight="1" x14ac:dyDescent="0.2">
      <c r="B152" s="30"/>
      <c r="C152" s="136" t="s">
        <v>268</v>
      </c>
      <c r="D152" s="136" t="s">
        <v>210</v>
      </c>
      <c r="E152" s="137" t="s">
        <v>269</v>
      </c>
      <c r="F152" s="138" t="s">
        <v>270</v>
      </c>
      <c r="G152" s="139" t="s">
        <v>213</v>
      </c>
      <c r="H152" s="140">
        <v>1</v>
      </c>
      <c r="I152" s="141"/>
      <c r="J152" s="142">
        <f>ROUND(I152*H152,2)</f>
        <v>0</v>
      </c>
      <c r="K152" s="143"/>
      <c r="L152" s="30"/>
      <c r="M152" s="144" t="s">
        <v>1</v>
      </c>
      <c r="N152" s="145" t="s">
        <v>43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214</v>
      </c>
      <c r="AT152" s="148" t="s">
        <v>210</v>
      </c>
      <c r="AU152" s="148" t="s">
        <v>91</v>
      </c>
      <c r="AY152" s="15" t="s">
        <v>209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5" t="s">
        <v>85</v>
      </c>
      <c r="BK152" s="149">
        <f>ROUND(I152*H152,2)</f>
        <v>0</v>
      </c>
      <c r="BL152" s="15" t="s">
        <v>214</v>
      </c>
      <c r="BM152" s="148" t="s">
        <v>271</v>
      </c>
    </row>
    <row r="153" spans="2:65" s="1" customFormat="1" ht="87.75" x14ac:dyDescent="0.2">
      <c r="B153" s="30"/>
      <c r="D153" s="150" t="s">
        <v>216</v>
      </c>
      <c r="F153" s="151" t="s">
        <v>272</v>
      </c>
      <c r="I153" s="152"/>
      <c r="L153" s="30"/>
      <c r="M153" s="153"/>
      <c r="T153" s="54"/>
      <c r="AT153" s="15" t="s">
        <v>216</v>
      </c>
      <c r="AU153" s="15" t="s">
        <v>91</v>
      </c>
    </row>
    <row r="154" spans="2:65" s="1" customFormat="1" ht="55.5" customHeight="1" x14ac:dyDescent="0.2">
      <c r="B154" s="30"/>
      <c r="C154" s="136" t="s">
        <v>273</v>
      </c>
      <c r="D154" s="136" t="s">
        <v>210</v>
      </c>
      <c r="E154" s="137" t="s">
        <v>274</v>
      </c>
      <c r="F154" s="138" t="s">
        <v>275</v>
      </c>
      <c r="G154" s="139" t="s">
        <v>213</v>
      </c>
      <c r="H154" s="140">
        <v>1</v>
      </c>
      <c r="I154" s="141"/>
      <c r="J154" s="142">
        <f>ROUND(I154*H154,2)</f>
        <v>0</v>
      </c>
      <c r="K154" s="143"/>
      <c r="L154" s="30"/>
      <c r="M154" s="144" t="s">
        <v>1</v>
      </c>
      <c r="N154" s="145" t="s">
        <v>43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214</v>
      </c>
      <c r="AT154" s="148" t="s">
        <v>210</v>
      </c>
      <c r="AU154" s="148" t="s">
        <v>91</v>
      </c>
      <c r="AY154" s="15" t="s">
        <v>209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5" t="s">
        <v>85</v>
      </c>
      <c r="BK154" s="149">
        <f>ROUND(I154*H154,2)</f>
        <v>0</v>
      </c>
      <c r="BL154" s="15" t="s">
        <v>214</v>
      </c>
      <c r="BM154" s="148" t="s">
        <v>276</v>
      </c>
    </row>
    <row r="155" spans="2:65" s="1" customFormat="1" ht="48.75" x14ac:dyDescent="0.2">
      <c r="B155" s="30"/>
      <c r="D155" s="150" t="s">
        <v>216</v>
      </c>
      <c r="F155" s="151" t="s">
        <v>277</v>
      </c>
      <c r="I155" s="152"/>
      <c r="L155" s="30"/>
      <c r="M155" s="153"/>
      <c r="T155" s="54"/>
      <c r="AT155" s="15" t="s">
        <v>216</v>
      </c>
      <c r="AU155" s="15" t="s">
        <v>91</v>
      </c>
    </row>
    <row r="156" spans="2:65" s="11" customFormat="1" ht="22.9" customHeight="1" x14ac:dyDescent="0.2">
      <c r="B156" s="124"/>
      <c r="D156" s="125" t="s">
        <v>77</v>
      </c>
      <c r="E156" s="134" t="s">
        <v>278</v>
      </c>
      <c r="F156" s="134" t="s">
        <v>279</v>
      </c>
      <c r="I156" s="127"/>
      <c r="J156" s="135">
        <f>BK156</f>
        <v>0</v>
      </c>
      <c r="L156" s="124"/>
      <c r="M156" s="129"/>
      <c r="P156" s="130">
        <f>SUM(P157:P158)</f>
        <v>0</v>
      </c>
      <c r="R156" s="130">
        <f>SUM(R157:R158)</f>
        <v>0</v>
      </c>
      <c r="T156" s="131">
        <f>SUM(T157:T158)</f>
        <v>0</v>
      </c>
      <c r="AR156" s="125" t="s">
        <v>208</v>
      </c>
      <c r="AT156" s="132" t="s">
        <v>77</v>
      </c>
      <c r="AU156" s="132" t="s">
        <v>85</v>
      </c>
      <c r="AY156" s="125" t="s">
        <v>209</v>
      </c>
      <c r="BK156" s="133">
        <f>SUM(BK157:BK158)</f>
        <v>0</v>
      </c>
    </row>
    <row r="157" spans="2:65" s="1" customFormat="1" ht="62.65" customHeight="1" x14ac:dyDescent="0.2">
      <c r="B157" s="30"/>
      <c r="C157" s="136" t="s">
        <v>280</v>
      </c>
      <c r="D157" s="136" t="s">
        <v>210</v>
      </c>
      <c r="E157" s="137" t="s">
        <v>281</v>
      </c>
      <c r="F157" s="138" t="s">
        <v>282</v>
      </c>
      <c r="G157" s="139" t="s">
        <v>247</v>
      </c>
      <c r="H157" s="140">
        <v>1</v>
      </c>
      <c r="I157" s="141"/>
      <c r="J157" s="142">
        <f>ROUND(I157*H157,2)</f>
        <v>0</v>
      </c>
      <c r="K157" s="143"/>
      <c r="L157" s="30"/>
      <c r="M157" s="144" t="s">
        <v>1</v>
      </c>
      <c r="N157" s="145" t="s">
        <v>43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AR157" s="148" t="s">
        <v>214</v>
      </c>
      <c r="AT157" s="148" t="s">
        <v>210</v>
      </c>
      <c r="AU157" s="148" t="s">
        <v>91</v>
      </c>
      <c r="AY157" s="15" t="s">
        <v>209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5" t="s">
        <v>85</v>
      </c>
      <c r="BK157" s="149">
        <f>ROUND(I157*H157,2)</f>
        <v>0</v>
      </c>
      <c r="BL157" s="15" t="s">
        <v>214</v>
      </c>
      <c r="BM157" s="148" t="s">
        <v>283</v>
      </c>
    </row>
    <row r="158" spans="2:65" s="1" customFormat="1" ht="39" x14ac:dyDescent="0.2">
      <c r="B158" s="30"/>
      <c r="D158" s="150" t="s">
        <v>216</v>
      </c>
      <c r="F158" s="151" t="s">
        <v>284</v>
      </c>
      <c r="I158" s="152"/>
      <c r="L158" s="30"/>
      <c r="M158" s="153"/>
      <c r="T158" s="54"/>
      <c r="AT158" s="15" t="s">
        <v>216</v>
      </c>
      <c r="AU158" s="15" t="s">
        <v>91</v>
      </c>
    </row>
    <row r="159" spans="2:65" s="11" customFormat="1" ht="22.9" customHeight="1" x14ac:dyDescent="0.2">
      <c r="B159" s="124"/>
      <c r="D159" s="125" t="s">
        <v>77</v>
      </c>
      <c r="E159" s="134" t="s">
        <v>285</v>
      </c>
      <c r="F159" s="134" t="s">
        <v>286</v>
      </c>
      <c r="I159" s="127"/>
      <c r="J159" s="135">
        <f>BK159</f>
        <v>0</v>
      </c>
      <c r="L159" s="124"/>
      <c r="M159" s="129"/>
      <c r="P159" s="130">
        <f>SUM(P160:P162)</f>
        <v>0</v>
      </c>
      <c r="R159" s="130">
        <f>SUM(R160:R162)</f>
        <v>0</v>
      </c>
      <c r="T159" s="131">
        <f>SUM(T160:T162)</f>
        <v>0</v>
      </c>
      <c r="AR159" s="125" t="s">
        <v>208</v>
      </c>
      <c r="AT159" s="132" t="s">
        <v>77</v>
      </c>
      <c r="AU159" s="132" t="s">
        <v>85</v>
      </c>
      <c r="AY159" s="125" t="s">
        <v>209</v>
      </c>
      <c r="BK159" s="133">
        <f>SUM(BK160:BK162)</f>
        <v>0</v>
      </c>
    </row>
    <row r="160" spans="2:65" s="1" customFormat="1" ht="44.25" customHeight="1" x14ac:dyDescent="0.2">
      <c r="B160" s="30"/>
      <c r="C160" s="136" t="s">
        <v>287</v>
      </c>
      <c r="D160" s="136" t="s">
        <v>210</v>
      </c>
      <c r="E160" s="137" t="s">
        <v>288</v>
      </c>
      <c r="F160" s="138" t="s">
        <v>289</v>
      </c>
      <c r="G160" s="139" t="s">
        <v>247</v>
      </c>
      <c r="H160" s="140">
        <v>1</v>
      </c>
      <c r="I160" s="141"/>
      <c r="J160" s="142">
        <f>ROUND(I160*H160,2)</f>
        <v>0</v>
      </c>
      <c r="K160" s="143"/>
      <c r="L160" s="30"/>
      <c r="M160" s="144" t="s">
        <v>1</v>
      </c>
      <c r="N160" s="145" t="s">
        <v>43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214</v>
      </c>
      <c r="AT160" s="148" t="s">
        <v>210</v>
      </c>
      <c r="AU160" s="148" t="s">
        <v>91</v>
      </c>
      <c r="AY160" s="15" t="s">
        <v>209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5" t="s">
        <v>85</v>
      </c>
      <c r="BK160" s="149">
        <f>ROUND(I160*H160,2)</f>
        <v>0</v>
      </c>
      <c r="BL160" s="15" t="s">
        <v>214</v>
      </c>
      <c r="BM160" s="148" t="s">
        <v>290</v>
      </c>
    </row>
    <row r="161" spans="2:65" s="1" customFormat="1" ht="29.25" x14ac:dyDescent="0.2">
      <c r="B161" s="30"/>
      <c r="D161" s="150" t="s">
        <v>216</v>
      </c>
      <c r="F161" s="151" t="s">
        <v>291</v>
      </c>
      <c r="I161" s="152"/>
      <c r="L161" s="30"/>
      <c r="M161" s="153"/>
      <c r="T161" s="54"/>
      <c r="AT161" s="15" t="s">
        <v>216</v>
      </c>
      <c r="AU161" s="15" t="s">
        <v>91</v>
      </c>
    </row>
    <row r="162" spans="2:65" s="12" customFormat="1" x14ac:dyDescent="0.2">
      <c r="B162" s="154"/>
      <c r="D162" s="150" t="s">
        <v>292</v>
      </c>
      <c r="E162" s="155" t="s">
        <v>1</v>
      </c>
      <c r="F162" s="156" t="s">
        <v>85</v>
      </c>
      <c r="H162" s="157">
        <v>1</v>
      </c>
      <c r="I162" s="158"/>
      <c r="L162" s="154"/>
      <c r="M162" s="159"/>
      <c r="T162" s="160"/>
      <c r="AT162" s="155" t="s">
        <v>292</v>
      </c>
      <c r="AU162" s="155" t="s">
        <v>91</v>
      </c>
      <c r="AV162" s="12" t="s">
        <v>91</v>
      </c>
      <c r="AW162" s="12" t="s">
        <v>36</v>
      </c>
      <c r="AX162" s="12" t="s">
        <v>85</v>
      </c>
      <c r="AY162" s="155" t="s">
        <v>209</v>
      </c>
    </row>
    <row r="163" spans="2:65" s="11" customFormat="1" ht="22.9" customHeight="1" x14ac:dyDescent="0.2">
      <c r="B163" s="124"/>
      <c r="D163" s="125" t="s">
        <v>77</v>
      </c>
      <c r="E163" s="134" t="s">
        <v>293</v>
      </c>
      <c r="F163" s="134" t="s">
        <v>294</v>
      </c>
      <c r="I163" s="127"/>
      <c r="J163" s="135">
        <f>BK163</f>
        <v>0</v>
      </c>
      <c r="L163" s="124"/>
      <c r="M163" s="129"/>
      <c r="P163" s="130">
        <f>SUM(P164:P166)</f>
        <v>0</v>
      </c>
      <c r="R163" s="130">
        <f>SUM(R164:R166)</f>
        <v>0</v>
      </c>
      <c r="T163" s="131">
        <f>SUM(T164:T166)</f>
        <v>0</v>
      </c>
      <c r="AR163" s="125" t="s">
        <v>208</v>
      </c>
      <c r="AT163" s="132" t="s">
        <v>77</v>
      </c>
      <c r="AU163" s="132" t="s">
        <v>85</v>
      </c>
      <c r="AY163" s="125" t="s">
        <v>209</v>
      </c>
      <c r="BK163" s="133">
        <f>SUM(BK164:BK166)</f>
        <v>0</v>
      </c>
    </row>
    <row r="164" spans="2:65" s="1" customFormat="1" ht="33" customHeight="1" x14ac:dyDescent="0.2">
      <c r="B164" s="30"/>
      <c r="C164" s="136" t="s">
        <v>295</v>
      </c>
      <c r="D164" s="136" t="s">
        <v>210</v>
      </c>
      <c r="E164" s="137" t="s">
        <v>296</v>
      </c>
      <c r="F164" s="138" t="s">
        <v>297</v>
      </c>
      <c r="G164" s="139" t="s">
        <v>247</v>
      </c>
      <c r="H164" s="140">
        <v>1</v>
      </c>
      <c r="I164" s="141"/>
      <c r="J164" s="142">
        <f>ROUND(I164*H164,2)</f>
        <v>0</v>
      </c>
      <c r="K164" s="143"/>
      <c r="L164" s="30"/>
      <c r="M164" s="144" t="s">
        <v>1</v>
      </c>
      <c r="N164" s="145" t="s">
        <v>43</v>
      </c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AR164" s="148" t="s">
        <v>214</v>
      </c>
      <c r="AT164" s="148" t="s">
        <v>210</v>
      </c>
      <c r="AU164" s="148" t="s">
        <v>91</v>
      </c>
      <c r="AY164" s="15" t="s">
        <v>209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5" t="s">
        <v>85</v>
      </c>
      <c r="BK164" s="149">
        <f>ROUND(I164*H164,2)</f>
        <v>0</v>
      </c>
      <c r="BL164" s="15" t="s">
        <v>214</v>
      </c>
      <c r="BM164" s="148" t="s">
        <v>298</v>
      </c>
    </row>
    <row r="165" spans="2:65" s="1" customFormat="1" ht="19.5" x14ac:dyDescent="0.2">
      <c r="B165" s="30"/>
      <c r="D165" s="150" t="s">
        <v>216</v>
      </c>
      <c r="F165" s="151" t="s">
        <v>299</v>
      </c>
      <c r="I165" s="152"/>
      <c r="L165" s="30"/>
      <c r="M165" s="153"/>
      <c r="T165" s="54"/>
      <c r="AT165" s="15" t="s">
        <v>216</v>
      </c>
      <c r="AU165" s="15" t="s">
        <v>91</v>
      </c>
    </row>
    <row r="166" spans="2:65" s="12" customFormat="1" x14ac:dyDescent="0.2">
      <c r="B166" s="154"/>
      <c r="D166" s="150" t="s">
        <v>292</v>
      </c>
      <c r="E166" s="155" t="s">
        <v>1</v>
      </c>
      <c r="F166" s="156" t="s">
        <v>85</v>
      </c>
      <c r="H166" s="157">
        <v>1</v>
      </c>
      <c r="I166" s="158"/>
      <c r="L166" s="154"/>
      <c r="M166" s="159"/>
      <c r="T166" s="160"/>
      <c r="AT166" s="155" t="s">
        <v>292</v>
      </c>
      <c r="AU166" s="155" t="s">
        <v>91</v>
      </c>
      <c r="AV166" s="12" t="s">
        <v>91</v>
      </c>
      <c r="AW166" s="12" t="s">
        <v>36</v>
      </c>
      <c r="AX166" s="12" t="s">
        <v>85</v>
      </c>
      <c r="AY166" s="155" t="s">
        <v>209</v>
      </c>
    </row>
    <row r="167" spans="2:65" s="11" customFormat="1" ht="22.9" customHeight="1" x14ac:dyDescent="0.2">
      <c r="B167" s="124"/>
      <c r="D167" s="125" t="s">
        <v>77</v>
      </c>
      <c r="E167" s="134" t="s">
        <v>300</v>
      </c>
      <c r="F167" s="134" t="s">
        <v>301</v>
      </c>
      <c r="I167" s="127"/>
      <c r="J167" s="135">
        <f>BK167</f>
        <v>0</v>
      </c>
      <c r="L167" s="124"/>
      <c r="M167" s="129"/>
      <c r="P167" s="130">
        <f>SUM(P168:P173)</f>
        <v>0</v>
      </c>
      <c r="R167" s="130">
        <f>SUM(R168:R173)</f>
        <v>0</v>
      </c>
      <c r="T167" s="131">
        <f>SUM(T168:T173)</f>
        <v>0</v>
      </c>
      <c r="AR167" s="125" t="s">
        <v>208</v>
      </c>
      <c r="AT167" s="132" t="s">
        <v>77</v>
      </c>
      <c r="AU167" s="132" t="s">
        <v>85</v>
      </c>
      <c r="AY167" s="125" t="s">
        <v>209</v>
      </c>
      <c r="BK167" s="133">
        <f>SUM(BK168:BK173)</f>
        <v>0</v>
      </c>
    </row>
    <row r="168" spans="2:65" s="1" customFormat="1" ht="49.15" customHeight="1" x14ac:dyDescent="0.2">
      <c r="B168" s="30"/>
      <c r="C168" s="136" t="s">
        <v>302</v>
      </c>
      <c r="D168" s="136" t="s">
        <v>210</v>
      </c>
      <c r="E168" s="137" t="s">
        <v>303</v>
      </c>
      <c r="F168" s="138" t="s">
        <v>304</v>
      </c>
      <c r="G168" s="139" t="s">
        <v>247</v>
      </c>
      <c r="H168" s="140">
        <v>1</v>
      </c>
      <c r="I168" s="141"/>
      <c r="J168" s="142">
        <f>ROUND(I168*H168,2)</f>
        <v>0</v>
      </c>
      <c r="K168" s="143"/>
      <c r="L168" s="30"/>
      <c r="M168" s="144" t="s">
        <v>1</v>
      </c>
      <c r="N168" s="145" t="s">
        <v>43</v>
      </c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AR168" s="148" t="s">
        <v>214</v>
      </c>
      <c r="AT168" s="148" t="s">
        <v>210</v>
      </c>
      <c r="AU168" s="148" t="s">
        <v>91</v>
      </c>
      <c r="AY168" s="15" t="s">
        <v>209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5" t="s">
        <v>85</v>
      </c>
      <c r="BK168" s="149">
        <f>ROUND(I168*H168,2)</f>
        <v>0</v>
      </c>
      <c r="BL168" s="15" t="s">
        <v>214</v>
      </c>
      <c r="BM168" s="148" t="s">
        <v>305</v>
      </c>
    </row>
    <row r="169" spans="2:65" s="1" customFormat="1" ht="39" x14ac:dyDescent="0.2">
      <c r="B169" s="30"/>
      <c r="D169" s="150" t="s">
        <v>216</v>
      </c>
      <c r="F169" s="151" t="s">
        <v>306</v>
      </c>
      <c r="I169" s="152"/>
      <c r="L169" s="30"/>
      <c r="M169" s="153"/>
      <c r="T169" s="54"/>
      <c r="AT169" s="15" t="s">
        <v>216</v>
      </c>
      <c r="AU169" s="15" t="s">
        <v>91</v>
      </c>
    </row>
    <row r="170" spans="2:65" s="1" customFormat="1" ht="24.2" customHeight="1" x14ac:dyDescent="0.2">
      <c r="B170" s="30"/>
      <c r="C170" s="136" t="s">
        <v>307</v>
      </c>
      <c r="D170" s="136" t="s">
        <v>210</v>
      </c>
      <c r="E170" s="137" t="s">
        <v>308</v>
      </c>
      <c r="F170" s="138" t="s">
        <v>309</v>
      </c>
      <c r="G170" s="139" t="s">
        <v>247</v>
      </c>
      <c r="H170" s="140">
        <v>1</v>
      </c>
      <c r="I170" s="141"/>
      <c r="J170" s="142">
        <f>ROUND(I170*H170,2)</f>
        <v>0</v>
      </c>
      <c r="K170" s="143"/>
      <c r="L170" s="30"/>
      <c r="M170" s="144" t="s">
        <v>1</v>
      </c>
      <c r="N170" s="145" t="s">
        <v>43</v>
      </c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AR170" s="148" t="s">
        <v>214</v>
      </c>
      <c r="AT170" s="148" t="s">
        <v>210</v>
      </c>
      <c r="AU170" s="148" t="s">
        <v>91</v>
      </c>
      <c r="AY170" s="15" t="s">
        <v>209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5" t="s">
        <v>85</v>
      </c>
      <c r="BK170" s="149">
        <f>ROUND(I170*H170,2)</f>
        <v>0</v>
      </c>
      <c r="BL170" s="15" t="s">
        <v>214</v>
      </c>
      <c r="BM170" s="148" t="s">
        <v>310</v>
      </c>
    </row>
    <row r="171" spans="2:65" s="1" customFormat="1" ht="29.25" x14ac:dyDescent="0.2">
      <c r="B171" s="30"/>
      <c r="D171" s="150" t="s">
        <v>216</v>
      </c>
      <c r="F171" s="151" t="s">
        <v>311</v>
      </c>
      <c r="I171" s="152"/>
      <c r="L171" s="30"/>
      <c r="M171" s="153"/>
      <c r="T171" s="54"/>
      <c r="AT171" s="15" t="s">
        <v>216</v>
      </c>
      <c r="AU171" s="15" t="s">
        <v>91</v>
      </c>
    </row>
    <row r="172" spans="2:65" s="1" customFormat="1" ht="37.9" customHeight="1" x14ac:dyDescent="0.2">
      <c r="B172" s="30"/>
      <c r="C172" s="136" t="s">
        <v>312</v>
      </c>
      <c r="D172" s="136" t="s">
        <v>210</v>
      </c>
      <c r="E172" s="137" t="s">
        <v>313</v>
      </c>
      <c r="F172" s="138" t="s">
        <v>314</v>
      </c>
      <c r="G172" s="139" t="s">
        <v>315</v>
      </c>
      <c r="H172" s="140">
        <v>1</v>
      </c>
      <c r="I172" s="141"/>
      <c r="J172" s="142">
        <f>ROUND(I172*H172,2)</f>
        <v>0</v>
      </c>
      <c r="K172" s="143"/>
      <c r="L172" s="30"/>
      <c r="M172" s="144" t="s">
        <v>1</v>
      </c>
      <c r="N172" s="145" t="s">
        <v>43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214</v>
      </c>
      <c r="AT172" s="148" t="s">
        <v>210</v>
      </c>
      <c r="AU172" s="148" t="s">
        <v>91</v>
      </c>
      <c r="AY172" s="15" t="s">
        <v>209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5" t="s">
        <v>85</v>
      </c>
      <c r="BK172" s="149">
        <f>ROUND(I172*H172,2)</f>
        <v>0</v>
      </c>
      <c r="BL172" s="15" t="s">
        <v>214</v>
      </c>
      <c r="BM172" s="148" t="s">
        <v>316</v>
      </c>
    </row>
    <row r="173" spans="2:65" s="1" customFormat="1" ht="39" x14ac:dyDescent="0.2">
      <c r="B173" s="30"/>
      <c r="D173" s="150" t="s">
        <v>216</v>
      </c>
      <c r="F173" s="151" t="s">
        <v>317</v>
      </c>
      <c r="I173" s="152"/>
      <c r="L173" s="30"/>
      <c r="M173" s="161"/>
      <c r="N173" s="162"/>
      <c r="O173" s="162"/>
      <c r="P173" s="162"/>
      <c r="Q173" s="162"/>
      <c r="R173" s="162"/>
      <c r="S173" s="162"/>
      <c r="T173" s="163"/>
      <c r="AT173" s="15" t="s">
        <v>216</v>
      </c>
      <c r="AU173" s="15" t="s">
        <v>91</v>
      </c>
    </row>
    <row r="174" spans="2:65" s="1" customFormat="1" ht="6.95" customHeight="1" x14ac:dyDescent="0.2">
      <c r="B174" s="42"/>
      <c r="C174" s="43"/>
      <c r="D174" s="43"/>
      <c r="E174" s="43"/>
      <c r="F174" s="43"/>
      <c r="G174" s="43"/>
      <c r="H174" s="43"/>
      <c r="I174" s="43"/>
      <c r="J174" s="43"/>
      <c r="K174" s="43"/>
      <c r="L174" s="30"/>
    </row>
  </sheetData>
  <sheetProtection algorithmName="SHA-512" hashValue="Y/K6IzOUKw4bp1IMoMZnzRC+9sr4ycaSej8NZfCtM/JuepXzKCpt4J/lzuhqHkWJtM8V9qnl32p2uWpnLXBsgw==" saltValue="CRCyISpaaSi1rz3w3Rg25g==" spinCount="100000" sheet="1" objects="1" scenarios="1" formatColumns="0" formatRows="0" autoFilter="0"/>
  <autoFilter ref="C124:K173" xr:uid="{00000000-0009-0000-0000-000001000000}"/>
  <mergeCells count="12">
    <mergeCell ref="E117:H117"/>
    <mergeCell ref="L2:V2"/>
    <mergeCell ref="E84:H84"/>
    <mergeCell ref="E86:H86"/>
    <mergeCell ref="E88:H88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535"/>
  <sheetViews>
    <sheetView showGridLines="0" topLeftCell="A500" workbookViewId="0">
      <selection activeCell="F516" sqref="F51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5" t="s">
        <v>96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" customHeight="1" x14ac:dyDescent="0.2">
      <c r="B8" s="18"/>
      <c r="D8" s="25" t="s">
        <v>168</v>
      </c>
      <c r="L8" s="18"/>
    </row>
    <row r="9" spans="2:46" s="1" customFormat="1" ht="16.5" customHeight="1" x14ac:dyDescent="0.2">
      <c r="B9" s="30"/>
      <c r="E9" s="241" t="s">
        <v>169</v>
      </c>
      <c r="F9" s="240"/>
      <c r="G9" s="240"/>
      <c r="H9" s="240"/>
      <c r="L9" s="30"/>
    </row>
    <row r="10" spans="2:46" s="1" customFormat="1" ht="12" customHeight="1" x14ac:dyDescent="0.2">
      <c r="B10" s="30"/>
      <c r="D10" s="25" t="s">
        <v>170</v>
      </c>
      <c r="L10" s="30"/>
    </row>
    <row r="11" spans="2:46" s="1" customFormat="1" ht="16.5" customHeight="1" x14ac:dyDescent="0.2">
      <c r="B11" s="30"/>
      <c r="E11" s="207" t="s">
        <v>318</v>
      </c>
      <c r="F11" s="240"/>
      <c r="G11" s="240"/>
      <c r="H11" s="240"/>
      <c r="L11" s="30"/>
    </row>
    <row r="12" spans="2:46" s="1" customFormat="1" x14ac:dyDescent="0.2">
      <c r="B12" s="30"/>
      <c r="L12" s="30"/>
    </row>
    <row r="13" spans="2:46" s="1" customFormat="1" ht="12" customHeight="1" x14ac:dyDescent="0.2">
      <c r="B13" s="30"/>
      <c r="D13" s="25" t="s">
        <v>18</v>
      </c>
      <c r="F13" s="23" t="s">
        <v>93</v>
      </c>
      <c r="I13" s="25" t="s">
        <v>19</v>
      </c>
      <c r="J13" s="23" t="s">
        <v>319</v>
      </c>
      <c r="L13" s="30"/>
    </row>
    <row r="14" spans="2:46" s="1" customFormat="1" ht="12" customHeight="1" x14ac:dyDescent="0.2">
      <c r="B14" s="30"/>
      <c r="D14" s="25" t="s">
        <v>20</v>
      </c>
      <c r="F14" s="23" t="s">
        <v>173</v>
      </c>
      <c r="I14" s="25" t="s">
        <v>22</v>
      </c>
      <c r="J14" s="50" t="str">
        <f>'Rekapitulace stavby'!AN8</f>
        <v>2. 4. 2025</v>
      </c>
      <c r="L14" s="30"/>
    </row>
    <row r="15" spans="2:46" s="1" customFormat="1" ht="21.75" customHeight="1" x14ac:dyDescent="0.2">
      <c r="B15" s="30"/>
      <c r="D15" s="22" t="s">
        <v>174</v>
      </c>
      <c r="F15" s="92" t="s">
        <v>175</v>
      </c>
      <c r="I15" s="22" t="s">
        <v>176</v>
      </c>
      <c r="J15" s="92" t="s">
        <v>177</v>
      </c>
      <c r="L15" s="30"/>
    </row>
    <row r="16" spans="2:46" s="1" customFormat="1" ht="12" customHeight="1" x14ac:dyDescent="0.2">
      <c r="B16" s="30"/>
      <c r="D16" s="25" t="s">
        <v>24</v>
      </c>
      <c r="I16" s="25" t="s">
        <v>25</v>
      </c>
      <c r="J16" s="23" t="s">
        <v>26</v>
      </c>
      <c r="L16" s="30"/>
    </row>
    <row r="17" spans="2:12" s="1" customFormat="1" ht="18" customHeight="1" x14ac:dyDescent="0.2">
      <c r="B17" s="30"/>
      <c r="E17" s="23" t="s">
        <v>27</v>
      </c>
      <c r="I17" s="25" t="s">
        <v>28</v>
      </c>
      <c r="J17" s="23" t="s">
        <v>1</v>
      </c>
      <c r="L17" s="30"/>
    </row>
    <row r="18" spans="2:12" s="1" customFormat="1" ht="6.95" customHeight="1" x14ac:dyDescent="0.2">
      <c r="B18" s="30"/>
      <c r="L18" s="30"/>
    </row>
    <row r="19" spans="2:12" s="1" customFormat="1" ht="12" customHeight="1" x14ac:dyDescent="0.2">
      <c r="B19" s="30"/>
      <c r="D19" s="25" t="s">
        <v>29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 x14ac:dyDescent="0.2">
      <c r="B20" s="30"/>
      <c r="E20" s="243" t="str">
        <f>'Rekapitulace stavby'!E14</f>
        <v>Vyplň údaj</v>
      </c>
      <c r="F20" s="232"/>
      <c r="G20" s="232"/>
      <c r="H20" s="232"/>
      <c r="I20" s="25" t="s">
        <v>28</v>
      </c>
      <c r="J20" s="26" t="str">
        <f>'Rekapitulace stavby'!AN14</f>
        <v>Vyplň údaj</v>
      </c>
      <c r="L20" s="30"/>
    </row>
    <row r="21" spans="2:12" s="1" customFormat="1" ht="6.95" customHeight="1" x14ac:dyDescent="0.2">
      <c r="B21" s="30"/>
      <c r="L21" s="30"/>
    </row>
    <row r="22" spans="2:12" s="1" customFormat="1" ht="12" customHeight="1" x14ac:dyDescent="0.2">
      <c r="B22" s="30"/>
      <c r="D22" s="25" t="s">
        <v>31</v>
      </c>
      <c r="I22" s="25" t="s">
        <v>25</v>
      </c>
      <c r="J22" s="23" t="s">
        <v>32</v>
      </c>
      <c r="L22" s="30"/>
    </row>
    <row r="23" spans="2:12" s="1" customFormat="1" ht="18" customHeight="1" x14ac:dyDescent="0.2">
      <c r="B23" s="30"/>
      <c r="E23" s="23" t="s">
        <v>320</v>
      </c>
      <c r="I23" s="25" t="s">
        <v>28</v>
      </c>
      <c r="J23" s="23" t="s">
        <v>180</v>
      </c>
      <c r="L23" s="30"/>
    </row>
    <row r="24" spans="2:12" s="1" customFormat="1" ht="6.95" customHeight="1" x14ac:dyDescent="0.2">
      <c r="B24" s="30"/>
      <c r="L24" s="30"/>
    </row>
    <row r="25" spans="2:12" s="1" customFormat="1" ht="12" customHeight="1" x14ac:dyDescent="0.2">
      <c r="B25" s="30"/>
      <c r="D25" s="25" t="s">
        <v>34</v>
      </c>
      <c r="I25" s="25" t="s">
        <v>25</v>
      </c>
      <c r="J25" s="23" t="s">
        <v>1</v>
      </c>
      <c r="L25" s="30"/>
    </row>
    <row r="26" spans="2:12" s="1" customFormat="1" ht="18" customHeight="1" x14ac:dyDescent="0.2">
      <c r="B26" s="30"/>
      <c r="E26" s="23" t="s">
        <v>181</v>
      </c>
      <c r="I26" s="25" t="s">
        <v>28</v>
      </c>
      <c r="J26" s="23" t="s">
        <v>1</v>
      </c>
      <c r="L26" s="30"/>
    </row>
    <row r="27" spans="2:12" s="1" customFormat="1" ht="6.95" customHeight="1" x14ac:dyDescent="0.2">
      <c r="B27" s="30"/>
      <c r="L27" s="30"/>
    </row>
    <row r="28" spans="2:12" s="1" customFormat="1" ht="12" customHeight="1" x14ac:dyDescent="0.2">
      <c r="B28" s="30"/>
      <c r="D28" s="25" t="s">
        <v>37</v>
      </c>
      <c r="L28" s="30"/>
    </row>
    <row r="29" spans="2:12" s="7" customFormat="1" ht="16.5" customHeight="1" x14ac:dyDescent="0.2">
      <c r="B29" s="93"/>
      <c r="E29" s="236" t="s">
        <v>1</v>
      </c>
      <c r="F29" s="236"/>
      <c r="G29" s="236"/>
      <c r="H29" s="236"/>
      <c r="L29" s="93"/>
    </row>
    <row r="30" spans="2:12" s="1" customFormat="1" ht="6.95" customHeight="1" x14ac:dyDescent="0.2">
      <c r="B30" s="30"/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 x14ac:dyDescent="0.2">
      <c r="B32" s="30"/>
      <c r="D32" s="94" t="s">
        <v>38</v>
      </c>
      <c r="J32" s="64">
        <f>ROUND(J135, 2)</f>
        <v>0</v>
      </c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 x14ac:dyDescent="0.2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 x14ac:dyDescent="0.2">
      <c r="B35" s="30"/>
      <c r="D35" s="53" t="s">
        <v>42</v>
      </c>
      <c r="E35" s="25" t="s">
        <v>43</v>
      </c>
      <c r="F35" s="84">
        <f>ROUND((SUM(BE135:BE534)),  2)</f>
        <v>0</v>
      </c>
      <c r="I35" s="95">
        <v>0.21</v>
      </c>
      <c r="J35" s="84">
        <f>ROUND(((SUM(BE135:BE534))*I35),  2)</f>
        <v>0</v>
      </c>
      <c r="L35" s="30"/>
    </row>
    <row r="36" spans="2:12" s="1" customFormat="1" ht="14.45" customHeight="1" x14ac:dyDescent="0.2">
      <c r="B36" s="30"/>
      <c r="E36" s="25" t="s">
        <v>44</v>
      </c>
      <c r="F36" s="84">
        <f>ROUND((SUM(BF135:BF534)),  2)</f>
        <v>0</v>
      </c>
      <c r="I36" s="95">
        <v>0.12</v>
      </c>
      <c r="J36" s="84">
        <f>ROUND(((SUM(BF135:BF534))*I36),  2)</f>
        <v>0</v>
      </c>
      <c r="L36" s="30"/>
    </row>
    <row r="37" spans="2:12" s="1" customFormat="1" ht="14.45" hidden="1" customHeight="1" x14ac:dyDescent="0.2">
      <c r="B37" s="30"/>
      <c r="E37" s="25" t="s">
        <v>45</v>
      </c>
      <c r="F37" s="84">
        <f>ROUND((SUM(BG135:BG534)),  2)</f>
        <v>0</v>
      </c>
      <c r="I37" s="95">
        <v>0.21</v>
      </c>
      <c r="J37" s="84">
        <f>0</f>
        <v>0</v>
      </c>
      <c r="L37" s="30"/>
    </row>
    <row r="38" spans="2:12" s="1" customFormat="1" ht="14.45" hidden="1" customHeight="1" x14ac:dyDescent="0.2">
      <c r="B38" s="30"/>
      <c r="E38" s="25" t="s">
        <v>46</v>
      </c>
      <c r="F38" s="84">
        <f>ROUND((SUM(BH135:BH534)),  2)</f>
        <v>0</v>
      </c>
      <c r="I38" s="95">
        <v>0.12</v>
      </c>
      <c r="J38" s="84">
        <f>0</f>
        <v>0</v>
      </c>
      <c r="L38" s="30"/>
    </row>
    <row r="39" spans="2:12" s="1" customFormat="1" ht="14.45" hidden="1" customHeight="1" x14ac:dyDescent="0.2">
      <c r="B39" s="30"/>
      <c r="E39" s="25" t="s">
        <v>47</v>
      </c>
      <c r="F39" s="84">
        <f>ROUND((SUM(BI135:BI534)),  2)</f>
        <v>0</v>
      </c>
      <c r="I39" s="95">
        <v>0</v>
      </c>
      <c r="J39" s="8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6"/>
      <c r="D41" s="97" t="s">
        <v>48</v>
      </c>
      <c r="E41" s="55"/>
      <c r="F41" s="55"/>
      <c r="G41" s="98" t="s">
        <v>49</v>
      </c>
      <c r="H41" s="99" t="s">
        <v>50</v>
      </c>
      <c r="I41" s="55"/>
      <c r="J41" s="100">
        <f>SUM(J32:J39)</f>
        <v>0</v>
      </c>
      <c r="K41" s="101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s="1" customFormat="1" ht="16.5" customHeight="1" x14ac:dyDescent="0.2">
      <c r="B86" s="30"/>
      <c r="E86" s="241" t="s">
        <v>169</v>
      </c>
      <c r="F86" s="240"/>
      <c r="G86" s="240"/>
      <c r="H86" s="240"/>
      <c r="L86" s="30"/>
    </row>
    <row r="87" spans="2:12" s="1" customFormat="1" ht="12" customHeight="1" x14ac:dyDescent="0.2">
      <c r="B87" s="30"/>
      <c r="C87" s="25" t="s">
        <v>170</v>
      </c>
      <c r="L87" s="30"/>
    </row>
    <row r="88" spans="2:12" s="1" customFormat="1" ht="16.5" customHeight="1" x14ac:dyDescent="0.2">
      <c r="B88" s="30"/>
      <c r="E88" s="207" t="str">
        <f>E11</f>
        <v>2022_4.1 - IO 01 Stoka A</v>
      </c>
      <c r="F88" s="240"/>
      <c r="G88" s="240"/>
      <c r="H88" s="240"/>
      <c r="L88" s="30"/>
    </row>
    <row r="89" spans="2:12" s="1" customFormat="1" ht="6.95" customHeight="1" x14ac:dyDescent="0.2">
      <c r="B89" s="30"/>
      <c r="L89" s="30"/>
    </row>
    <row r="90" spans="2:12" s="1" customFormat="1" ht="12" customHeight="1" x14ac:dyDescent="0.2">
      <c r="B90" s="30"/>
      <c r="C90" s="25" t="s">
        <v>20</v>
      </c>
      <c r="F90" s="23" t="str">
        <f>F14</f>
        <v>Česká Lípa</v>
      </c>
      <c r="I90" s="25" t="s">
        <v>22</v>
      </c>
      <c r="J90" s="50" t="str">
        <f>IF(J14="","",J14)</f>
        <v>2. 4. 2025</v>
      </c>
      <c r="L90" s="30"/>
    </row>
    <row r="91" spans="2:12" s="1" customFormat="1" ht="6.95" customHeight="1" x14ac:dyDescent="0.2">
      <c r="B91" s="30"/>
      <c r="L91" s="30"/>
    </row>
    <row r="92" spans="2:12" s="1" customFormat="1" ht="25.7" customHeight="1" x14ac:dyDescent="0.2">
      <c r="B92" s="30"/>
      <c r="C92" s="25" t="s">
        <v>24</v>
      </c>
      <c r="F92" s="23" t="str">
        <f>E17</f>
        <v>Město Česká Lípa</v>
      </c>
      <c r="I92" s="25" t="s">
        <v>31</v>
      </c>
      <c r="J92" s="28" t="str">
        <f>E23</f>
        <v>Vodohospodářský rozvoj a výstavba a.s.</v>
      </c>
      <c r="L92" s="30"/>
    </row>
    <row r="93" spans="2:12" s="1" customFormat="1" ht="15.2" customHeight="1" x14ac:dyDescent="0.2">
      <c r="B93" s="30"/>
      <c r="C93" s="25" t="s">
        <v>29</v>
      </c>
      <c r="F93" s="23" t="str">
        <f>IF(E20="","",E20)</f>
        <v>Vyplň údaj</v>
      </c>
      <c r="I93" s="25" t="s">
        <v>34</v>
      </c>
      <c r="J93" s="28" t="str">
        <f>E26</f>
        <v>Dvořák</v>
      </c>
      <c r="L93" s="30"/>
    </row>
    <row r="94" spans="2:12" s="1" customFormat="1" ht="10.35" customHeight="1" x14ac:dyDescent="0.2">
      <c r="B94" s="30"/>
      <c r="L94" s="30"/>
    </row>
    <row r="95" spans="2:12" s="1" customFormat="1" ht="29.25" customHeight="1" x14ac:dyDescent="0.2">
      <c r="B95" s="30"/>
      <c r="C95" s="104" t="s">
        <v>183</v>
      </c>
      <c r="D95" s="96"/>
      <c r="E95" s="96"/>
      <c r="F95" s="96"/>
      <c r="G95" s="96"/>
      <c r="H95" s="96"/>
      <c r="I95" s="96"/>
      <c r="J95" s="105" t="s">
        <v>184</v>
      </c>
      <c r="K95" s="96"/>
      <c r="L95" s="30"/>
    </row>
    <row r="96" spans="2:12" s="1" customFormat="1" ht="10.35" customHeight="1" x14ac:dyDescent="0.2">
      <c r="B96" s="30"/>
      <c r="L96" s="30"/>
    </row>
    <row r="97" spans="2:47" s="1" customFormat="1" ht="22.9" customHeight="1" x14ac:dyDescent="0.2">
      <c r="B97" s="30"/>
      <c r="C97" s="106" t="s">
        <v>185</v>
      </c>
      <c r="J97" s="64">
        <f>J135</f>
        <v>0</v>
      </c>
      <c r="L97" s="30"/>
      <c r="AU97" s="15" t="s">
        <v>186</v>
      </c>
    </row>
    <row r="98" spans="2:47" s="8" customFormat="1" ht="24.95" customHeight="1" x14ac:dyDescent="0.2">
      <c r="B98" s="107"/>
      <c r="D98" s="108" t="s">
        <v>321</v>
      </c>
      <c r="E98" s="109"/>
      <c r="F98" s="109"/>
      <c r="G98" s="109"/>
      <c r="H98" s="109"/>
      <c r="I98" s="109"/>
      <c r="J98" s="110">
        <f>J136</f>
        <v>0</v>
      </c>
      <c r="L98" s="107"/>
    </row>
    <row r="99" spans="2:47" s="9" customFormat="1" ht="19.899999999999999" customHeight="1" x14ac:dyDescent="0.2">
      <c r="B99" s="111"/>
      <c r="D99" s="112" t="s">
        <v>322</v>
      </c>
      <c r="E99" s="113"/>
      <c r="F99" s="113"/>
      <c r="G99" s="113"/>
      <c r="H99" s="113"/>
      <c r="I99" s="113"/>
      <c r="J99" s="114">
        <f>J137</f>
        <v>0</v>
      </c>
      <c r="L99" s="111"/>
    </row>
    <row r="100" spans="2:47" s="9" customFormat="1" ht="19.899999999999999" customHeight="1" x14ac:dyDescent="0.2">
      <c r="B100" s="111"/>
      <c r="D100" s="112" t="s">
        <v>323</v>
      </c>
      <c r="E100" s="113"/>
      <c r="F100" s="113"/>
      <c r="G100" s="113"/>
      <c r="H100" s="113"/>
      <c r="I100" s="113"/>
      <c r="J100" s="114">
        <f>J298</f>
        <v>0</v>
      </c>
      <c r="L100" s="111"/>
    </row>
    <row r="101" spans="2:47" s="9" customFormat="1" ht="19.899999999999999" customHeight="1" x14ac:dyDescent="0.2">
      <c r="B101" s="111"/>
      <c r="D101" s="112" t="s">
        <v>324</v>
      </c>
      <c r="E101" s="113"/>
      <c r="F101" s="113"/>
      <c r="G101" s="113"/>
      <c r="H101" s="113"/>
      <c r="I101" s="113"/>
      <c r="J101" s="114">
        <f>J305</f>
        <v>0</v>
      </c>
      <c r="L101" s="111"/>
    </row>
    <row r="102" spans="2:47" s="9" customFormat="1" ht="19.899999999999999" customHeight="1" x14ac:dyDescent="0.2">
      <c r="B102" s="111"/>
      <c r="D102" s="112" t="s">
        <v>325</v>
      </c>
      <c r="E102" s="113"/>
      <c r="F102" s="113"/>
      <c r="G102" s="113"/>
      <c r="H102" s="113"/>
      <c r="I102" s="113"/>
      <c r="J102" s="114">
        <f>J309</f>
        <v>0</v>
      </c>
      <c r="L102" s="111"/>
    </row>
    <row r="103" spans="2:47" s="9" customFormat="1" ht="19.899999999999999" customHeight="1" x14ac:dyDescent="0.2">
      <c r="B103" s="111"/>
      <c r="D103" s="112" t="s">
        <v>326</v>
      </c>
      <c r="E103" s="113"/>
      <c r="F103" s="113"/>
      <c r="G103" s="113"/>
      <c r="H103" s="113"/>
      <c r="I103" s="113"/>
      <c r="J103" s="114">
        <f>J319</f>
        <v>0</v>
      </c>
      <c r="L103" s="111"/>
    </row>
    <row r="104" spans="2:47" s="9" customFormat="1" ht="19.899999999999999" customHeight="1" x14ac:dyDescent="0.2">
      <c r="B104" s="111"/>
      <c r="D104" s="112" t="s">
        <v>327</v>
      </c>
      <c r="E104" s="113"/>
      <c r="F104" s="113"/>
      <c r="G104" s="113"/>
      <c r="H104" s="113"/>
      <c r="I104" s="113"/>
      <c r="J104" s="114">
        <f>J351</f>
        <v>0</v>
      </c>
      <c r="L104" s="111"/>
    </row>
    <row r="105" spans="2:47" s="9" customFormat="1" ht="19.899999999999999" customHeight="1" x14ac:dyDescent="0.2">
      <c r="B105" s="111"/>
      <c r="D105" s="112" t="s">
        <v>328</v>
      </c>
      <c r="E105" s="113"/>
      <c r="F105" s="113"/>
      <c r="G105" s="113"/>
      <c r="H105" s="113"/>
      <c r="I105" s="113"/>
      <c r="J105" s="114">
        <f>J355</f>
        <v>0</v>
      </c>
      <c r="L105" s="111"/>
    </row>
    <row r="106" spans="2:47" s="9" customFormat="1" ht="19.899999999999999" customHeight="1" x14ac:dyDescent="0.2">
      <c r="B106" s="111"/>
      <c r="D106" s="112" t="s">
        <v>329</v>
      </c>
      <c r="E106" s="113"/>
      <c r="F106" s="113"/>
      <c r="G106" s="113"/>
      <c r="H106" s="113"/>
      <c r="I106" s="113"/>
      <c r="J106" s="114">
        <f>J471</f>
        <v>0</v>
      </c>
      <c r="L106" s="111"/>
    </row>
    <row r="107" spans="2:47" s="9" customFormat="1" ht="14.85" customHeight="1" x14ac:dyDescent="0.2">
      <c r="B107" s="111"/>
      <c r="D107" s="112" t="s">
        <v>330</v>
      </c>
      <c r="E107" s="113"/>
      <c r="F107" s="113"/>
      <c r="G107" s="113"/>
      <c r="H107" s="113"/>
      <c r="I107" s="113"/>
      <c r="J107" s="114">
        <f>J487</f>
        <v>0</v>
      </c>
      <c r="L107" s="111"/>
    </row>
    <row r="108" spans="2:47" s="9" customFormat="1" ht="19.899999999999999" customHeight="1" x14ac:dyDescent="0.2">
      <c r="B108" s="111"/>
      <c r="D108" s="112" t="s">
        <v>331</v>
      </c>
      <c r="E108" s="113"/>
      <c r="F108" s="113"/>
      <c r="G108" s="113"/>
      <c r="H108" s="113"/>
      <c r="I108" s="113"/>
      <c r="J108" s="114">
        <f>J514</f>
        <v>0</v>
      </c>
      <c r="L108" s="111"/>
    </row>
    <row r="109" spans="2:47" s="9" customFormat="1" ht="19.899999999999999" customHeight="1" x14ac:dyDescent="0.2">
      <c r="B109" s="111"/>
      <c r="D109" s="112" t="s">
        <v>332</v>
      </c>
      <c r="E109" s="113"/>
      <c r="F109" s="113"/>
      <c r="G109" s="113"/>
      <c r="H109" s="113"/>
      <c r="I109" s="113"/>
      <c r="J109" s="114">
        <f>J521</f>
        <v>0</v>
      </c>
      <c r="L109" s="111"/>
    </row>
    <row r="110" spans="2:47" s="8" customFormat="1" ht="24.95" customHeight="1" x14ac:dyDescent="0.2">
      <c r="B110" s="107"/>
      <c r="D110" s="108" t="s">
        <v>333</v>
      </c>
      <c r="E110" s="109"/>
      <c r="F110" s="109"/>
      <c r="G110" s="109"/>
      <c r="H110" s="109"/>
      <c r="I110" s="109"/>
      <c r="J110" s="110">
        <f>J525</f>
        <v>0</v>
      </c>
      <c r="L110" s="107"/>
    </row>
    <row r="111" spans="2:47" s="9" customFormat="1" ht="19.899999999999999" customHeight="1" x14ac:dyDescent="0.2">
      <c r="B111" s="111"/>
      <c r="D111" s="112" t="s">
        <v>334</v>
      </c>
      <c r="E111" s="113"/>
      <c r="F111" s="113"/>
      <c r="G111" s="113"/>
      <c r="H111" s="113"/>
      <c r="I111" s="113"/>
      <c r="J111" s="114">
        <f>J526</f>
        <v>0</v>
      </c>
      <c r="L111" s="111"/>
    </row>
    <row r="112" spans="2:47" s="8" customFormat="1" ht="24.95" customHeight="1" x14ac:dyDescent="0.2">
      <c r="B112" s="107"/>
      <c r="D112" s="108" t="s">
        <v>335</v>
      </c>
      <c r="E112" s="109"/>
      <c r="F112" s="109"/>
      <c r="G112" s="109"/>
      <c r="H112" s="109"/>
      <c r="I112" s="109"/>
      <c r="J112" s="110">
        <f>J530</f>
        <v>0</v>
      </c>
      <c r="L112" s="107"/>
    </row>
    <row r="113" spans="2:12" s="9" customFormat="1" ht="19.899999999999999" customHeight="1" x14ac:dyDescent="0.2">
      <c r="B113" s="111"/>
      <c r="D113" s="112" t="s">
        <v>336</v>
      </c>
      <c r="E113" s="113"/>
      <c r="F113" s="113"/>
      <c r="G113" s="113"/>
      <c r="H113" s="113"/>
      <c r="I113" s="113"/>
      <c r="J113" s="114">
        <f>J531</f>
        <v>0</v>
      </c>
      <c r="L113" s="111"/>
    </row>
    <row r="114" spans="2:12" s="1" customFormat="1" ht="21.75" customHeight="1" x14ac:dyDescent="0.2">
      <c r="B114" s="30"/>
      <c r="L114" s="30"/>
    </row>
    <row r="115" spans="2:12" s="1" customFormat="1" ht="6.95" customHeight="1" x14ac:dyDescent="0.2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30"/>
    </row>
    <row r="119" spans="2:12" s="1" customFormat="1" ht="6.95" customHeight="1" x14ac:dyDescent="0.2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30"/>
    </row>
    <row r="120" spans="2:12" s="1" customFormat="1" ht="24.95" customHeight="1" x14ac:dyDescent="0.2">
      <c r="B120" s="30"/>
      <c r="C120" s="19" t="s">
        <v>193</v>
      </c>
      <c r="L120" s="30"/>
    </row>
    <row r="121" spans="2:12" s="1" customFormat="1" ht="6.95" customHeight="1" x14ac:dyDescent="0.2">
      <c r="B121" s="30"/>
      <c r="L121" s="30"/>
    </row>
    <row r="122" spans="2:12" s="1" customFormat="1" ht="12" customHeight="1" x14ac:dyDescent="0.2">
      <c r="B122" s="30"/>
      <c r="C122" s="25" t="s">
        <v>16</v>
      </c>
      <c r="L122" s="30"/>
    </row>
    <row r="123" spans="2:12" s="1" customFormat="1" ht="16.5" customHeight="1" x14ac:dyDescent="0.2">
      <c r="B123" s="30"/>
      <c r="E123" s="241" t="str">
        <f>E7</f>
        <v>Splašková kanalizace Lada</v>
      </c>
      <c r="F123" s="242"/>
      <c r="G123" s="242"/>
      <c r="H123" s="242"/>
      <c r="L123" s="30"/>
    </row>
    <row r="124" spans="2:12" ht="12" customHeight="1" x14ac:dyDescent="0.2">
      <c r="B124" s="18"/>
      <c r="C124" s="25" t="s">
        <v>168</v>
      </c>
      <c r="L124" s="18"/>
    </row>
    <row r="125" spans="2:12" s="1" customFormat="1" ht="16.5" customHeight="1" x14ac:dyDescent="0.2">
      <c r="B125" s="30"/>
      <c r="E125" s="241" t="s">
        <v>169</v>
      </c>
      <c r="F125" s="240"/>
      <c r="G125" s="240"/>
      <c r="H125" s="240"/>
      <c r="L125" s="30"/>
    </row>
    <row r="126" spans="2:12" s="1" customFormat="1" ht="12" customHeight="1" x14ac:dyDescent="0.2">
      <c r="B126" s="30"/>
      <c r="C126" s="25" t="s">
        <v>170</v>
      </c>
      <c r="L126" s="30"/>
    </row>
    <row r="127" spans="2:12" s="1" customFormat="1" ht="16.5" customHeight="1" x14ac:dyDescent="0.2">
      <c r="B127" s="30"/>
      <c r="E127" s="207" t="str">
        <f>E11</f>
        <v>2022_4.1 - IO 01 Stoka A</v>
      </c>
      <c r="F127" s="240"/>
      <c r="G127" s="240"/>
      <c r="H127" s="240"/>
      <c r="L127" s="30"/>
    </row>
    <row r="128" spans="2:12" s="1" customFormat="1" ht="6.95" customHeight="1" x14ac:dyDescent="0.2">
      <c r="B128" s="30"/>
      <c r="L128" s="30"/>
    </row>
    <row r="129" spans="2:65" s="1" customFormat="1" ht="12" customHeight="1" x14ac:dyDescent="0.2">
      <c r="B129" s="30"/>
      <c r="C129" s="25" t="s">
        <v>20</v>
      </c>
      <c r="F129" s="23" t="str">
        <f>F14</f>
        <v>Česká Lípa</v>
      </c>
      <c r="I129" s="25" t="s">
        <v>22</v>
      </c>
      <c r="J129" s="50" t="str">
        <f>IF(J14="","",J14)</f>
        <v>2. 4. 2025</v>
      </c>
      <c r="L129" s="30"/>
    </row>
    <row r="130" spans="2:65" s="1" customFormat="1" ht="6.95" customHeight="1" x14ac:dyDescent="0.2">
      <c r="B130" s="30"/>
      <c r="L130" s="30"/>
    </row>
    <row r="131" spans="2:65" s="1" customFormat="1" ht="25.7" customHeight="1" x14ac:dyDescent="0.2">
      <c r="B131" s="30"/>
      <c r="C131" s="25" t="s">
        <v>24</v>
      </c>
      <c r="F131" s="23" t="str">
        <f>E17</f>
        <v>Město Česká Lípa</v>
      </c>
      <c r="I131" s="25" t="s">
        <v>31</v>
      </c>
      <c r="J131" s="28" t="str">
        <f>E23</f>
        <v>Vodohospodářský rozvoj a výstavba a.s.</v>
      </c>
      <c r="L131" s="30"/>
    </row>
    <row r="132" spans="2:65" s="1" customFormat="1" ht="15.2" customHeight="1" x14ac:dyDescent="0.2">
      <c r="B132" s="30"/>
      <c r="C132" s="25" t="s">
        <v>29</v>
      </c>
      <c r="F132" s="23" t="str">
        <f>IF(E20="","",E20)</f>
        <v>Vyplň údaj</v>
      </c>
      <c r="I132" s="25" t="s">
        <v>34</v>
      </c>
      <c r="J132" s="28" t="str">
        <f>E26</f>
        <v>Dvořák</v>
      </c>
      <c r="L132" s="30"/>
    </row>
    <row r="133" spans="2:65" s="1" customFormat="1" ht="10.35" customHeight="1" x14ac:dyDescent="0.2">
      <c r="B133" s="30"/>
      <c r="L133" s="30"/>
    </row>
    <row r="134" spans="2:65" s="10" customFormat="1" ht="29.25" customHeight="1" x14ac:dyDescent="0.2">
      <c r="B134" s="115"/>
      <c r="C134" s="116" t="s">
        <v>194</v>
      </c>
      <c r="D134" s="117" t="s">
        <v>63</v>
      </c>
      <c r="E134" s="117" t="s">
        <v>59</v>
      </c>
      <c r="F134" s="117" t="s">
        <v>60</v>
      </c>
      <c r="G134" s="117" t="s">
        <v>195</v>
      </c>
      <c r="H134" s="117" t="s">
        <v>196</v>
      </c>
      <c r="I134" s="117" t="s">
        <v>197</v>
      </c>
      <c r="J134" s="118" t="s">
        <v>184</v>
      </c>
      <c r="K134" s="119" t="s">
        <v>198</v>
      </c>
      <c r="L134" s="115"/>
      <c r="M134" s="57" t="s">
        <v>1</v>
      </c>
      <c r="N134" s="58" t="s">
        <v>42</v>
      </c>
      <c r="O134" s="58" t="s">
        <v>199</v>
      </c>
      <c r="P134" s="58" t="s">
        <v>200</v>
      </c>
      <c r="Q134" s="58" t="s">
        <v>201</v>
      </c>
      <c r="R134" s="58" t="s">
        <v>202</v>
      </c>
      <c r="S134" s="58" t="s">
        <v>203</v>
      </c>
      <c r="T134" s="59" t="s">
        <v>204</v>
      </c>
    </row>
    <row r="135" spans="2:65" s="1" customFormat="1" ht="22.9" customHeight="1" x14ac:dyDescent="0.25">
      <c r="B135" s="30"/>
      <c r="C135" s="62" t="s">
        <v>205</v>
      </c>
      <c r="J135" s="120">
        <f>BK135</f>
        <v>0</v>
      </c>
      <c r="L135" s="30"/>
      <c r="M135" s="60"/>
      <c r="N135" s="51"/>
      <c r="O135" s="51"/>
      <c r="P135" s="121">
        <f>P136+P525+P530</f>
        <v>0</v>
      </c>
      <c r="Q135" s="51"/>
      <c r="R135" s="121">
        <f>R136+R525+R530</f>
        <v>1326.2926978200001</v>
      </c>
      <c r="S135" s="51"/>
      <c r="T135" s="122">
        <f>T136+T525+T530</f>
        <v>779.3673</v>
      </c>
      <c r="AT135" s="15" t="s">
        <v>77</v>
      </c>
      <c r="AU135" s="15" t="s">
        <v>186</v>
      </c>
      <c r="BK135" s="123">
        <f>BK136+BK525+BK530</f>
        <v>0</v>
      </c>
    </row>
    <row r="136" spans="2:65" s="11" customFormat="1" ht="25.9" customHeight="1" x14ac:dyDescent="0.2">
      <c r="B136" s="124"/>
      <c r="D136" s="125" t="s">
        <v>77</v>
      </c>
      <c r="E136" s="126" t="s">
        <v>337</v>
      </c>
      <c r="F136" s="126" t="s">
        <v>338</v>
      </c>
      <c r="I136" s="127"/>
      <c r="J136" s="128">
        <f>BK136</f>
        <v>0</v>
      </c>
      <c r="L136" s="124"/>
      <c r="M136" s="129"/>
      <c r="P136" s="130">
        <f>P137+P298+P305+P309+P319+P351+P355+P471+P514+P521</f>
        <v>0</v>
      </c>
      <c r="R136" s="130">
        <f>R137+R298+R305+R309+R319+R351+R355+R471+R514+R521</f>
        <v>1326.29227782</v>
      </c>
      <c r="T136" s="131">
        <f>T137+T298+T305+T309+T319+T351+T355+T471+T514+T521</f>
        <v>779.3673</v>
      </c>
      <c r="AR136" s="125" t="s">
        <v>85</v>
      </c>
      <c r="AT136" s="132" t="s">
        <v>77</v>
      </c>
      <c r="AU136" s="132" t="s">
        <v>78</v>
      </c>
      <c r="AY136" s="125" t="s">
        <v>209</v>
      </c>
      <c r="BK136" s="133">
        <f>BK137+BK298+BK305+BK309+BK319+BK351+BK355+BK471+BK514+BK521</f>
        <v>0</v>
      </c>
    </row>
    <row r="137" spans="2:65" s="11" customFormat="1" ht="22.9" customHeight="1" x14ac:dyDescent="0.2">
      <c r="B137" s="124"/>
      <c r="D137" s="125" t="s">
        <v>77</v>
      </c>
      <c r="E137" s="134" t="s">
        <v>85</v>
      </c>
      <c r="F137" s="134" t="s">
        <v>339</v>
      </c>
      <c r="I137" s="127"/>
      <c r="J137" s="135">
        <f>BK137</f>
        <v>0</v>
      </c>
      <c r="L137" s="124"/>
      <c r="M137" s="129"/>
      <c r="P137" s="130">
        <f>SUM(P138:P297)</f>
        <v>0</v>
      </c>
      <c r="R137" s="130">
        <f>SUM(R138:R297)</f>
        <v>957.96121779999999</v>
      </c>
      <c r="T137" s="131">
        <f>SUM(T138:T297)</f>
        <v>757.93129999999996</v>
      </c>
      <c r="AR137" s="125" t="s">
        <v>85</v>
      </c>
      <c r="AT137" s="132" t="s">
        <v>77</v>
      </c>
      <c r="AU137" s="132" t="s">
        <v>85</v>
      </c>
      <c r="AY137" s="125" t="s">
        <v>209</v>
      </c>
      <c r="BK137" s="133">
        <f>SUM(BK138:BK297)</f>
        <v>0</v>
      </c>
    </row>
    <row r="138" spans="2:65" s="1" customFormat="1" ht="24.2" customHeight="1" x14ac:dyDescent="0.2">
      <c r="B138" s="30"/>
      <c r="C138" s="136" t="s">
        <v>85</v>
      </c>
      <c r="D138" s="136" t="s">
        <v>210</v>
      </c>
      <c r="E138" s="137" t="s">
        <v>340</v>
      </c>
      <c r="F138" s="138" t="s">
        <v>341</v>
      </c>
      <c r="G138" s="139" t="s">
        <v>342</v>
      </c>
      <c r="H138" s="140">
        <v>949.48</v>
      </c>
      <c r="I138" s="141"/>
      <c r="J138" s="142">
        <f>ROUND(I138*H138,2)</f>
        <v>0</v>
      </c>
      <c r="K138" s="143"/>
      <c r="L138" s="30"/>
      <c r="M138" s="144" t="s">
        <v>1</v>
      </c>
      <c r="N138" s="145" t="s">
        <v>43</v>
      </c>
      <c r="P138" s="146">
        <f>O138*H138</f>
        <v>0</v>
      </c>
      <c r="Q138" s="146">
        <v>0</v>
      </c>
      <c r="R138" s="146">
        <f>Q138*H138</f>
        <v>0</v>
      </c>
      <c r="S138" s="146">
        <v>0.28999999999999998</v>
      </c>
      <c r="T138" s="147">
        <f>S138*H138</f>
        <v>275.3492</v>
      </c>
      <c r="AR138" s="148" t="s">
        <v>156</v>
      </c>
      <c r="AT138" s="148" t="s">
        <v>210</v>
      </c>
      <c r="AU138" s="148" t="s">
        <v>91</v>
      </c>
      <c r="AY138" s="15" t="s">
        <v>209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5" t="s">
        <v>85</v>
      </c>
      <c r="BK138" s="149">
        <f>ROUND(I138*H138,2)</f>
        <v>0</v>
      </c>
      <c r="BL138" s="15" t="s">
        <v>156</v>
      </c>
      <c r="BM138" s="148" t="s">
        <v>343</v>
      </c>
    </row>
    <row r="139" spans="2:65" s="1" customFormat="1" ht="39" x14ac:dyDescent="0.2">
      <c r="B139" s="30"/>
      <c r="D139" s="150" t="s">
        <v>216</v>
      </c>
      <c r="F139" s="151" t="s">
        <v>344</v>
      </c>
      <c r="I139" s="152"/>
      <c r="L139" s="30"/>
      <c r="M139" s="153"/>
      <c r="T139" s="54"/>
      <c r="AT139" s="15" t="s">
        <v>216</v>
      </c>
      <c r="AU139" s="15" t="s">
        <v>91</v>
      </c>
    </row>
    <row r="140" spans="2:65" s="12" customFormat="1" x14ac:dyDescent="0.2">
      <c r="B140" s="154"/>
      <c r="D140" s="150" t="s">
        <v>292</v>
      </c>
      <c r="E140" s="155" t="s">
        <v>1</v>
      </c>
      <c r="F140" s="156" t="s">
        <v>345</v>
      </c>
      <c r="H140" s="157">
        <v>949.4799999999999</v>
      </c>
      <c r="I140" s="158"/>
      <c r="L140" s="154"/>
      <c r="M140" s="159"/>
      <c r="T140" s="160"/>
      <c r="AT140" s="155" t="s">
        <v>292</v>
      </c>
      <c r="AU140" s="155" t="s">
        <v>91</v>
      </c>
      <c r="AV140" s="12" t="s">
        <v>91</v>
      </c>
      <c r="AW140" s="12" t="s">
        <v>36</v>
      </c>
      <c r="AX140" s="12" t="s">
        <v>85</v>
      </c>
      <c r="AY140" s="155" t="s">
        <v>209</v>
      </c>
    </row>
    <row r="141" spans="2:65" s="1" customFormat="1" ht="24.2" customHeight="1" x14ac:dyDescent="0.2">
      <c r="B141" s="30"/>
      <c r="C141" s="136" t="s">
        <v>91</v>
      </c>
      <c r="D141" s="136" t="s">
        <v>210</v>
      </c>
      <c r="E141" s="137" t="s">
        <v>346</v>
      </c>
      <c r="F141" s="138" t="s">
        <v>347</v>
      </c>
      <c r="G141" s="139" t="s">
        <v>342</v>
      </c>
      <c r="H141" s="140">
        <v>883.85</v>
      </c>
      <c r="I141" s="141"/>
      <c r="J141" s="142">
        <f>ROUND(I141*H141,2)</f>
        <v>0</v>
      </c>
      <c r="K141" s="143"/>
      <c r="L141" s="30"/>
      <c r="M141" s="144" t="s">
        <v>1</v>
      </c>
      <c r="N141" s="145" t="s">
        <v>43</v>
      </c>
      <c r="P141" s="146">
        <f>O141*H141</f>
        <v>0</v>
      </c>
      <c r="Q141" s="146">
        <v>0</v>
      </c>
      <c r="R141" s="146">
        <f>Q141*H141</f>
        <v>0</v>
      </c>
      <c r="S141" s="146">
        <v>0.316</v>
      </c>
      <c r="T141" s="147">
        <f>S141*H141</f>
        <v>279.29660000000001</v>
      </c>
      <c r="AR141" s="148" t="s">
        <v>156</v>
      </c>
      <c r="AT141" s="148" t="s">
        <v>210</v>
      </c>
      <c r="AU141" s="148" t="s">
        <v>91</v>
      </c>
      <c r="AY141" s="15" t="s">
        <v>209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5" t="s">
        <v>85</v>
      </c>
      <c r="BK141" s="149">
        <f>ROUND(I141*H141,2)</f>
        <v>0</v>
      </c>
      <c r="BL141" s="15" t="s">
        <v>156</v>
      </c>
      <c r="BM141" s="148" t="s">
        <v>348</v>
      </c>
    </row>
    <row r="142" spans="2:65" s="1" customFormat="1" ht="39" x14ac:dyDescent="0.2">
      <c r="B142" s="30"/>
      <c r="D142" s="150" t="s">
        <v>216</v>
      </c>
      <c r="F142" s="151" t="s">
        <v>349</v>
      </c>
      <c r="I142" s="152"/>
      <c r="L142" s="30"/>
      <c r="M142" s="153"/>
      <c r="T142" s="54"/>
      <c r="AT142" s="15" t="s">
        <v>216</v>
      </c>
      <c r="AU142" s="15" t="s">
        <v>91</v>
      </c>
    </row>
    <row r="143" spans="2:65" s="12" customFormat="1" x14ac:dyDescent="0.2">
      <c r="B143" s="154"/>
      <c r="D143" s="150" t="s">
        <v>292</v>
      </c>
      <c r="E143" s="155" t="s">
        <v>1</v>
      </c>
      <c r="F143" s="156" t="s">
        <v>350</v>
      </c>
      <c r="H143" s="157">
        <v>883.85</v>
      </c>
      <c r="I143" s="158"/>
      <c r="L143" s="154"/>
      <c r="M143" s="159"/>
      <c r="T143" s="160"/>
      <c r="AT143" s="155" t="s">
        <v>292</v>
      </c>
      <c r="AU143" s="155" t="s">
        <v>91</v>
      </c>
      <c r="AV143" s="12" t="s">
        <v>91</v>
      </c>
      <c r="AW143" s="12" t="s">
        <v>36</v>
      </c>
      <c r="AX143" s="12" t="s">
        <v>78</v>
      </c>
      <c r="AY143" s="155" t="s">
        <v>209</v>
      </c>
    </row>
    <row r="144" spans="2:65" s="13" customFormat="1" x14ac:dyDescent="0.2">
      <c r="B144" s="164"/>
      <c r="D144" s="150" t="s">
        <v>292</v>
      </c>
      <c r="E144" s="165" t="s">
        <v>1</v>
      </c>
      <c r="F144" s="166" t="s">
        <v>351</v>
      </c>
      <c r="H144" s="167">
        <v>883.85</v>
      </c>
      <c r="I144" s="168"/>
      <c r="L144" s="164"/>
      <c r="M144" s="169"/>
      <c r="T144" s="170"/>
      <c r="AT144" s="165" t="s">
        <v>292</v>
      </c>
      <c r="AU144" s="165" t="s">
        <v>91</v>
      </c>
      <c r="AV144" s="13" t="s">
        <v>156</v>
      </c>
      <c r="AW144" s="13" t="s">
        <v>4</v>
      </c>
      <c r="AX144" s="13" t="s">
        <v>85</v>
      </c>
      <c r="AY144" s="165" t="s">
        <v>209</v>
      </c>
    </row>
    <row r="145" spans="2:65" s="1" customFormat="1" ht="24.2" customHeight="1" x14ac:dyDescent="0.2">
      <c r="B145" s="30"/>
      <c r="C145" s="136" t="s">
        <v>148</v>
      </c>
      <c r="D145" s="136" t="s">
        <v>210</v>
      </c>
      <c r="E145" s="137" t="s">
        <v>352</v>
      </c>
      <c r="F145" s="138" t="s">
        <v>353</v>
      </c>
      <c r="G145" s="139" t="s">
        <v>342</v>
      </c>
      <c r="H145" s="140">
        <v>1767.7</v>
      </c>
      <c r="I145" s="141"/>
      <c r="J145" s="142">
        <f>ROUND(I145*H145,2)</f>
        <v>0</v>
      </c>
      <c r="K145" s="143"/>
      <c r="L145" s="30"/>
      <c r="M145" s="144" t="s">
        <v>1</v>
      </c>
      <c r="N145" s="145" t="s">
        <v>43</v>
      </c>
      <c r="P145" s="146">
        <f>O145*H145</f>
        <v>0</v>
      </c>
      <c r="Q145" s="146">
        <v>1.0000000000000001E-5</v>
      </c>
      <c r="R145" s="146">
        <f>Q145*H145</f>
        <v>1.7677000000000002E-2</v>
      </c>
      <c r="S145" s="146">
        <v>0.115</v>
      </c>
      <c r="T145" s="147">
        <f>S145*H145</f>
        <v>203.28550000000001</v>
      </c>
      <c r="AR145" s="148" t="s">
        <v>156</v>
      </c>
      <c r="AT145" s="148" t="s">
        <v>210</v>
      </c>
      <c r="AU145" s="148" t="s">
        <v>91</v>
      </c>
      <c r="AY145" s="15" t="s">
        <v>209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5" t="s">
        <v>85</v>
      </c>
      <c r="BK145" s="149">
        <f>ROUND(I145*H145,2)</f>
        <v>0</v>
      </c>
      <c r="BL145" s="15" t="s">
        <v>156</v>
      </c>
      <c r="BM145" s="148" t="s">
        <v>354</v>
      </c>
    </row>
    <row r="146" spans="2:65" s="1" customFormat="1" ht="29.25" x14ac:dyDescent="0.2">
      <c r="B146" s="30"/>
      <c r="D146" s="150" t="s">
        <v>216</v>
      </c>
      <c r="F146" s="151" t="s">
        <v>355</v>
      </c>
      <c r="I146" s="152"/>
      <c r="L146" s="30"/>
      <c r="M146" s="153"/>
      <c r="T146" s="54"/>
      <c r="AT146" s="15" t="s">
        <v>216</v>
      </c>
      <c r="AU146" s="15" t="s">
        <v>91</v>
      </c>
    </row>
    <row r="147" spans="2:65" s="12" customFormat="1" x14ac:dyDescent="0.2">
      <c r="B147" s="154"/>
      <c r="D147" s="150" t="s">
        <v>292</v>
      </c>
      <c r="E147" s="155" t="s">
        <v>1</v>
      </c>
      <c r="F147" s="156" t="s">
        <v>356</v>
      </c>
      <c r="H147" s="157">
        <v>1767.7</v>
      </c>
      <c r="I147" s="158"/>
      <c r="L147" s="154"/>
      <c r="M147" s="159"/>
      <c r="T147" s="160"/>
      <c r="AT147" s="155" t="s">
        <v>292</v>
      </c>
      <c r="AU147" s="155" t="s">
        <v>91</v>
      </c>
      <c r="AV147" s="12" t="s">
        <v>91</v>
      </c>
      <c r="AW147" s="12" t="s">
        <v>36</v>
      </c>
      <c r="AX147" s="12" t="s">
        <v>85</v>
      </c>
      <c r="AY147" s="155" t="s">
        <v>209</v>
      </c>
    </row>
    <row r="148" spans="2:65" s="1" customFormat="1" ht="16.5" customHeight="1" x14ac:dyDescent="0.2">
      <c r="B148" s="30"/>
      <c r="C148" s="136" t="s">
        <v>156</v>
      </c>
      <c r="D148" s="136" t="s">
        <v>210</v>
      </c>
      <c r="E148" s="137" t="s">
        <v>357</v>
      </c>
      <c r="F148" s="138" t="s">
        <v>358</v>
      </c>
      <c r="G148" s="139" t="s">
        <v>359</v>
      </c>
      <c r="H148" s="140">
        <v>250</v>
      </c>
      <c r="I148" s="141"/>
      <c r="J148" s="142">
        <f>ROUND(I148*H148,2)</f>
        <v>0</v>
      </c>
      <c r="K148" s="143"/>
      <c r="L148" s="30"/>
      <c r="M148" s="144" t="s">
        <v>1</v>
      </c>
      <c r="N148" s="145" t="s">
        <v>43</v>
      </c>
      <c r="P148" s="146">
        <f>O148*H148</f>
        <v>0</v>
      </c>
      <c r="Q148" s="146">
        <v>7.1900000000000002E-3</v>
      </c>
      <c r="R148" s="146">
        <f>Q148*H148</f>
        <v>1.7975000000000001</v>
      </c>
      <c r="S148" s="146">
        <v>0</v>
      </c>
      <c r="T148" s="147">
        <f>S148*H148</f>
        <v>0</v>
      </c>
      <c r="AR148" s="148" t="s">
        <v>156</v>
      </c>
      <c r="AT148" s="148" t="s">
        <v>210</v>
      </c>
      <c r="AU148" s="148" t="s">
        <v>91</v>
      </c>
      <c r="AY148" s="15" t="s">
        <v>209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5" t="s">
        <v>85</v>
      </c>
      <c r="BK148" s="149">
        <f>ROUND(I148*H148,2)</f>
        <v>0</v>
      </c>
      <c r="BL148" s="15" t="s">
        <v>156</v>
      </c>
      <c r="BM148" s="148" t="s">
        <v>360</v>
      </c>
    </row>
    <row r="149" spans="2:65" s="1" customFormat="1" x14ac:dyDescent="0.2">
      <c r="B149" s="30"/>
      <c r="D149" s="150" t="s">
        <v>216</v>
      </c>
      <c r="F149" s="151" t="s">
        <v>361</v>
      </c>
      <c r="I149" s="152"/>
      <c r="L149" s="30"/>
      <c r="M149" s="153"/>
      <c r="T149" s="54"/>
      <c r="AT149" s="15" t="s">
        <v>216</v>
      </c>
      <c r="AU149" s="15" t="s">
        <v>91</v>
      </c>
    </row>
    <row r="150" spans="2:65" s="12" customFormat="1" x14ac:dyDescent="0.2">
      <c r="B150" s="154"/>
      <c r="D150" s="150" t="s">
        <v>292</v>
      </c>
      <c r="E150" s="155" t="s">
        <v>1</v>
      </c>
      <c r="F150" s="156" t="s">
        <v>362</v>
      </c>
      <c r="H150" s="157">
        <v>250</v>
      </c>
      <c r="I150" s="158"/>
      <c r="L150" s="154"/>
      <c r="M150" s="159"/>
      <c r="T150" s="160"/>
      <c r="AT150" s="155" t="s">
        <v>292</v>
      </c>
      <c r="AU150" s="155" t="s">
        <v>91</v>
      </c>
      <c r="AV150" s="12" t="s">
        <v>91</v>
      </c>
      <c r="AW150" s="12" t="s">
        <v>36</v>
      </c>
      <c r="AX150" s="12" t="s">
        <v>85</v>
      </c>
      <c r="AY150" s="155" t="s">
        <v>209</v>
      </c>
    </row>
    <row r="151" spans="2:65" s="1" customFormat="1" ht="24.2" customHeight="1" x14ac:dyDescent="0.2">
      <c r="B151" s="30"/>
      <c r="C151" s="136" t="s">
        <v>208</v>
      </c>
      <c r="D151" s="136" t="s">
        <v>210</v>
      </c>
      <c r="E151" s="137" t="s">
        <v>363</v>
      </c>
      <c r="F151" s="138" t="s">
        <v>364</v>
      </c>
      <c r="G151" s="139" t="s">
        <v>365</v>
      </c>
      <c r="H151" s="140">
        <v>280</v>
      </c>
      <c r="I151" s="141"/>
      <c r="J151" s="142">
        <f>ROUND(I151*H151,2)</f>
        <v>0</v>
      </c>
      <c r="K151" s="143"/>
      <c r="L151" s="30"/>
      <c r="M151" s="144" t="s">
        <v>1</v>
      </c>
      <c r="N151" s="145" t="s">
        <v>43</v>
      </c>
      <c r="P151" s="146">
        <f>O151*H151</f>
        <v>0</v>
      </c>
      <c r="Q151" s="146">
        <v>4.0000000000000003E-5</v>
      </c>
      <c r="R151" s="146">
        <f>Q151*H151</f>
        <v>1.1200000000000002E-2</v>
      </c>
      <c r="S151" s="146">
        <v>0</v>
      </c>
      <c r="T151" s="147">
        <f>S151*H151</f>
        <v>0</v>
      </c>
      <c r="AR151" s="148" t="s">
        <v>156</v>
      </c>
      <c r="AT151" s="148" t="s">
        <v>210</v>
      </c>
      <c r="AU151" s="148" t="s">
        <v>91</v>
      </c>
      <c r="AY151" s="15" t="s">
        <v>209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5" t="s">
        <v>85</v>
      </c>
      <c r="BK151" s="149">
        <f>ROUND(I151*H151,2)</f>
        <v>0</v>
      </c>
      <c r="BL151" s="15" t="s">
        <v>156</v>
      </c>
      <c r="BM151" s="148" t="s">
        <v>366</v>
      </c>
    </row>
    <row r="152" spans="2:65" s="1" customFormat="1" ht="19.5" x14ac:dyDescent="0.2">
      <c r="B152" s="30"/>
      <c r="D152" s="150" t="s">
        <v>216</v>
      </c>
      <c r="F152" s="151" t="s">
        <v>367</v>
      </c>
      <c r="I152" s="152"/>
      <c r="L152" s="30"/>
      <c r="M152" s="153"/>
      <c r="T152" s="54"/>
      <c r="AT152" s="15" t="s">
        <v>216</v>
      </c>
      <c r="AU152" s="15" t="s">
        <v>91</v>
      </c>
    </row>
    <row r="153" spans="2:65" s="12" customFormat="1" x14ac:dyDescent="0.2">
      <c r="B153" s="154"/>
      <c r="D153" s="150" t="s">
        <v>292</v>
      </c>
      <c r="E153" s="155" t="s">
        <v>1</v>
      </c>
      <c r="F153" s="156" t="s">
        <v>368</v>
      </c>
      <c r="H153" s="157">
        <v>280</v>
      </c>
      <c r="I153" s="158"/>
      <c r="L153" s="154"/>
      <c r="M153" s="159"/>
      <c r="T153" s="160"/>
      <c r="AT153" s="155" t="s">
        <v>292</v>
      </c>
      <c r="AU153" s="155" t="s">
        <v>91</v>
      </c>
      <c r="AV153" s="12" t="s">
        <v>91</v>
      </c>
      <c r="AW153" s="12" t="s">
        <v>36</v>
      </c>
      <c r="AX153" s="12" t="s">
        <v>85</v>
      </c>
      <c r="AY153" s="155" t="s">
        <v>209</v>
      </c>
    </row>
    <row r="154" spans="2:65" s="1" customFormat="1" ht="24.2" customHeight="1" x14ac:dyDescent="0.2">
      <c r="B154" s="30"/>
      <c r="C154" s="136" t="s">
        <v>234</v>
      </c>
      <c r="D154" s="136" t="s">
        <v>210</v>
      </c>
      <c r="E154" s="137" t="s">
        <v>369</v>
      </c>
      <c r="F154" s="138" t="s">
        <v>370</v>
      </c>
      <c r="G154" s="139" t="s">
        <v>371</v>
      </c>
      <c r="H154" s="140">
        <v>30</v>
      </c>
      <c r="I154" s="141"/>
      <c r="J154" s="142">
        <f>ROUND(I154*H154,2)</f>
        <v>0</v>
      </c>
      <c r="K154" s="143"/>
      <c r="L154" s="30"/>
      <c r="M154" s="144" t="s">
        <v>1</v>
      </c>
      <c r="N154" s="145" t="s">
        <v>43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156</v>
      </c>
      <c r="AT154" s="148" t="s">
        <v>210</v>
      </c>
      <c r="AU154" s="148" t="s">
        <v>91</v>
      </c>
      <c r="AY154" s="15" t="s">
        <v>209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5" t="s">
        <v>85</v>
      </c>
      <c r="BK154" s="149">
        <f>ROUND(I154*H154,2)</f>
        <v>0</v>
      </c>
      <c r="BL154" s="15" t="s">
        <v>156</v>
      </c>
      <c r="BM154" s="148" t="s">
        <v>372</v>
      </c>
    </row>
    <row r="155" spans="2:65" s="1" customFormat="1" ht="19.5" x14ac:dyDescent="0.2">
      <c r="B155" s="30"/>
      <c r="D155" s="150" t="s">
        <v>216</v>
      </c>
      <c r="F155" s="151" t="s">
        <v>373</v>
      </c>
      <c r="I155" s="152"/>
      <c r="L155" s="30"/>
      <c r="M155" s="153"/>
      <c r="T155" s="54"/>
      <c r="AT155" s="15" t="s">
        <v>216</v>
      </c>
      <c r="AU155" s="15" t="s">
        <v>91</v>
      </c>
    </row>
    <row r="156" spans="2:65" s="12" customFormat="1" x14ac:dyDescent="0.2">
      <c r="B156" s="154"/>
      <c r="D156" s="150" t="s">
        <v>292</v>
      </c>
      <c r="E156" s="155" t="s">
        <v>1</v>
      </c>
      <c r="F156" s="156" t="s">
        <v>374</v>
      </c>
      <c r="H156" s="157">
        <v>30</v>
      </c>
      <c r="I156" s="158"/>
      <c r="L156" s="154"/>
      <c r="M156" s="159"/>
      <c r="T156" s="160"/>
      <c r="AT156" s="155" t="s">
        <v>292</v>
      </c>
      <c r="AU156" s="155" t="s">
        <v>91</v>
      </c>
      <c r="AV156" s="12" t="s">
        <v>91</v>
      </c>
      <c r="AW156" s="12" t="s">
        <v>36</v>
      </c>
      <c r="AX156" s="12" t="s">
        <v>85</v>
      </c>
      <c r="AY156" s="155" t="s">
        <v>209</v>
      </c>
    </row>
    <row r="157" spans="2:65" s="1" customFormat="1" ht="24.2" customHeight="1" x14ac:dyDescent="0.2">
      <c r="B157" s="30"/>
      <c r="C157" s="136" t="s">
        <v>239</v>
      </c>
      <c r="D157" s="136" t="s">
        <v>210</v>
      </c>
      <c r="E157" s="137" t="s">
        <v>375</v>
      </c>
      <c r="F157" s="138" t="s">
        <v>376</v>
      </c>
      <c r="G157" s="139" t="s">
        <v>359</v>
      </c>
      <c r="H157" s="140">
        <v>100</v>
      </c>
      <c r="I157" s="141"/>
      <c r="J157" s="142">
        <f>ROUND(I157*H157,2)</f>
        <v>0</v>
      </c>
      <c r="K157" s="143"/>
      <c r="L157" s="30"/>
      <c r="M157" s="144" t="s">
        <v>1</v>
      </c>
      <c r="N157" s="145" t="s">
        <v>43</v>
      </c>
      <c r="P157" s="146">
        <f>O157*H157</f>
        <v>0</v>
      </c>
      <c r="Q157" s="146">
        <v>8.6800000000000002E-3</v>
      </c>
      <c r="R157" s="146">
        <f>Q157*H157</f>
        <v>0.86799999999999999</v>
      </c>
      <c r="S157" s="146">
        <v>0</v>
      </c>
      <c r="T157" s="147">
        <f>S157*H157</f>
        <v>0</v>
      </c>
      <c r="AR157" s="148" t="s">
        <v>156</v>
      </c>
      <c r="AT157" s="148" t="s">
        <v>210</v>
      </c>
      <c r="AU157" s="148" t="s">
        <v>91</v>
      </c>
      <c r="AY157" s="15" t="s">
        <v>209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5" t="s">
        <v>85</v>
      </c>
      <c r="BK157" s="149">
        <f>ROUND(I157*H157,2)</f>
        <v>0</v>
      </c>
      <c r="BL157" s="15" t="s">
        <v>156</v>
      </c>
      <c r="BM157" s="148" t="s">
        <v>377</v>
      </c>
    </row>
    <row r="158" spans="2:65" s="1" customFormat="1" ht="58.5" x14ac:dyDescent="0.2">
      <c r="B158" s="30"/>
      <c r="D158" s="150" t="s">
        <v>216</v>
      </c>
      <c r="F158" s="151" t="s">
        <v>378</v>
      </c>
      <c r="I158" s="152"/>
      <c r="L158" s="30"/>
      <c r="M158" s="153"/>
      <c r="T158" s="54"/>
      <c r="AT158" s="15" t="s">
        <v>216</v>
      </c>
      <c r="AU158" s="15" t="s">
        <v>91</v>
      </c>
    </row>
    <row r="159" spans="2:65" s="12" customFormat="1" x14ac:dyDescent="0.2">
      <c r="B159" s="154"/>
      <c r="D159" s="150" t="s">
        <v>292</v>
      </c>
      <c r="E159" s="155" t="s">
        <v>1</v>
      </c>
      <c r="F159" s="156" t="s">
        <v>379</v>
      </c>
      <c r="H159" s="157">
        <v>100</v>
      </c>
      <c r="I159" s="158"/>
      <c r="L159" s="154"/>
      <c r="M159" s="159"/>
      <c r="T159" s="160"/>
      <c r="AT159" s="155" t="s">
        <v>292</v>
      </c>
      <c r="AU159" s="155" t="s">
        <v>91</v>
      </c>
      <c r="AV159" s="12" t="s">
        <v>91</v>
      </c>
      <c r="AW159" s="12" t="s">
        <v>36</v>
      </c>
      <c r="AX159" s="12" t="s">
        <v>85</v>
      </c>
      <c r="AY159" s="155" t="s">
        <v>209</v>
      </c>
    </row>
    <row r="160" spans="2:65" s="1" customFormat="1" ht="24.2" customHeight="1" x14ac:dyDescent="0.2">
      <c r="B160" s="30"/>
      <c r="C160" s="136" t="s">
        <v>244</v>
      </c>
      <c r="D160" s="136" t="s">
        <v>210</v>
      </c>
      <c r="E160" s="137" t="s">
        <v>380</v>
      </c>
      <c r="F160" s="138" t="s">
        <v>381</v>
      </c>
      <c r="G160" s="139" t="s">
        <v>359</v>
      </c>
      <c r="H160" s="140">
        <v>500</v>
      </c>
      <c r="I160" s="141"/>
      <c r="J160" s="142">
        <f>ROUND(I160*H160,2)</f>
        <v>0</v>
      </c>
      <c r="K160" s="143"/>
      <c r="L160" s="30"/>
      <c r="M160" s="144" t="s">
        <v>1</v>
      </c>
      <c r="N160" s="145" t="s">
        <v>43</v>
      </c>
      <c r="P160" s="146">
        <f>O160*H160</f>
        <v>0</v>
      </c>
      <c r="Q160" s="146">
        <v>3.6900000000000002E-2</v>
      </c>
      <c r="R160" s="146">
        <f>Q160*H160</f>
        <v>18.450000000000003</v>
      </c>
      <c r="S160" s="146">
        <v>0</v>
      </c>
      <c r="T160" s="147">
        <f>S160*H160</f>
        <v>0</v>
      </c>
      <c r="AR160" s="148" t="s">
        <v>156</v>
      </c>
      <c r="AT160" s="148" t="s">
        <v>210</v>
      </c>
      <c r="AU160" s="148" t="s">
        <v>91</v>
      </c>
      <c r="AY160" s="15" t="s">
        <v>209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5" t="s">
        <v>85</v>
      </c>
      <c r="BK160" s="149">
        <f>ROUND(I160*H160,2)</f>
        <v>0</v>
      </c>
      <c r="BL160" s="15" t="s">
        <v>156</v>
      </c>
      <c r="BM160" s="148" t="s">
        <v>382</v>
      </c>
    </row>
    <row r="161" spans="2:65" s="1" customFormat="1" ht="58.5" x14ac:dyDescent="0.2">
      <c r="B161" s="30"/>
      <c r="D161" s="150" t="s">
        <v>216</v>
      </c>
      <c r="F161" s="151" t="s">
        <v>383</v>
      </c>
      <c r="I161" s="152"/>
      <c r="L161" s="30"/>
      <c r="M161" s="153"/>
      <c r="T161" s="54"/>
      <c r="AT161" s="15" t="s">
        <v>216</v>
      </c>
      <c r="AU161" s="15" t="s">
        <v>91</v>
      </c>
    </row>
    <row r="162" spans="2:65" s="12" customFormat="1" x14ac:dyDescent="0.2">
      <c r="B162" s="154"/>
      <c r="D162" s="150" t="s">
        <v>292</v>
      </c>
      <c r="E162" s="155" t="s">
        <v>1</v>
      </c>
      <c r="F162" s="156" t="s">
        <v>384</v>
      </c>
      <c r="H162" s="157">
        <v>500</v>
      </c>
      <c r="I162" s="158"/>
      <c r="L162" s="154"/>
      <c r="M162" s="159"/>
      <c r="T162" s="160"/>
      <c r="AT162" s="155" t="s">
        <v>292</v>
      </c>
      <c r="AU162" s="155" t="s">
        <v>91</v>
      </c>
      <c r="AV162" s="12" t="s">
        <v>91</v>
      </c>
      <c r="AW162" s="12" t="s">
        <v>36</v>
      </c>
      <c r="AX162" s="12" t="s">
        <v>85</v>
      </c>
      <c r="AY162" s="155" t="s">
        <v>209</v>
      </c>
    </row>
    <row r="163" spans="2:65" s="1" customFormat="1" ht="24.2" customHeight="1" x14ac:dyDescent="0.2">
      <c r="B163" s="30"/>
      <c r="C163" s="136" t="s">
        <v>249</v>
      </c>
      <c r="D163" s="136" t="s">
        <v>210</v>
      </c>
      <c r="E163" s="137" t="s">
        <v>385</v>
      </c>
      <c r="F163" s="138" t="s">
        <v>386</v>
      </c>
      <c r="G163" s="139" t="s">
        <v>387</v>
      </c>
      <c r="H163" s="140">
        <v>800</v>
      </c>
      <c r="I163" s="141"/>
      <c r="J163" s="142">
        <f>ROUND(I163*H163,2)</f>
        <v>0</v>
      </c>
      <c r="K163" s="143"/>
      <c r="L163" s="30"/>
      <c r="M163" s="144" t="s">
        <v>1</v>
      </c>
      <c r="N163" s="145" t="s">
        <v>43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156</v>
      </c>
      <c r="AT163" s="148" t="s">
        <v>210</v>
      </c>
      <c r="AU163" s="148" t="s">
        <v>91</v>
      </c>
      <c r="AY163" s="15" t="s">
        <v>209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5" t="s">
        <v>85</v>
      </c>
      <c r="BK163" s="149">
        <f>ROUND(I163*H163,2)</f>
        <v>0</v>
      </c>
      <c r="BL163" s="15" t="s">
        <v>156</v>
      </c>
      <c r="BM163" s="148" t="s">
        <v>388</v>
      </c>
    </row>
    <row r="164" spans="2:65" s="1" customFormat="1" ht="19.5" x14ac:dyDescent="0.2">
      <c r="B164" s="30"/>
      <c r="D164" s="150" t="s">
        <v>216</v>
      </c>
      <c r="F164" s="151" t="s">
        <v>389</v>
      </c>
      <c r="I164" s="152"/>
      <c r="L164" s="30"/>
      <c r="M164" s="153"/>
      <c r="T164" s="54"/>
      <c r="AT164" s="15" t="s">
        <v>216</v>
      </c>
      <c r="AU164" s="15" t="s">
        <v>91</v>
      </c>
    </row>
    <row r="165" spans="2:65" s="12" customFormat="1" x14ac:dyDescent="0.2">
      <c r="B165" s="154"/>
      <c r="D165" s="150" t="s">
        <v>292</v>
      </c>
      <c r="E165" s="155" t="s">
        <v>1</v>
      </c>
      <c r="F165" s="156" t="s">
        <v>390</v>
      </c>
      <c r="H165" s="157">
        <v>800</v>
      </c>
      <c r="I165" s="158"/>
      <c r="L165" s="154"/>
      <c r="M165" s="159"/>
      <c r="T165" s="160"/>
      <c r="AT165" s="155" t="s">
        <v>292</v>
      </c>
      <c r="AU165" s="155" t="s">
        <v>91</v>
      </c>
      <c r="AV165" s="12" t="s">
        <v>91</v>
      </c>
      <c r="AW165" s="12" t="s">
        <v>36</v>
      </c>
      <c r="AX165" s="12" t="s">
        <v>85</v>
      </c>
      <c r="AY165" s="155" t="s">
        <v>209</v>
      </c>
    </row>
    <row r="166" spans="2:65" s="1" customFormat="1" ht="33" customHeight="1" x14ac:dyDescent="0.2">
      <c r="B166" s="30"/>
      <c r="C166" s="136" t="s">
        <v>254</v>
      </c>
      <c r="D166" s="136" t="s">
        <v>210</v>
      </c>
      <c r="E166" s="137" t="s">
        <v>391</v>
      </c>
      <c r="F166" s="138" t="s">
        <v>392</v>
      </c>
      <c r="G166" s="139" t="s">
        <v>387</v>
      </c>
      <c r="H166" s="140">
        <v>31.256</v>
      </c>
      <c r="I166" s="141"/>
      <c r="J166" s="142">
        <f>ROUND(I166*H166,2)</f>
        <v>0</v>
      </c>
      <c r="K166" s="143"/>
      <c r="L166" s="30"/>
      <c r="M166" s="144" t="s">
        <v>1</v>
      </c>
      <c r="N166" s="145" t="s">
        <v>43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AR166" s="148" t="s">
        <v>156</v>
      </c>
      <c r="AT166" s="148" t="s">
        <v>210</v>
      </c>
      <c r="AU166" s="148" t="s">
        <v>91</v>
      </c>
      <c r="AY166" s="15" t="s">
        <v>209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5" t="s">
        <v>85</v>
      </c>
      <c r="BK166" s="149">
        <f>ROUND(I166*H166,2)</f>
        <v>0</v>
      </c>
      <c r="BL166" s="15" t="s">
        <v>156</v>
      </c>
      <c r="BM166" s="148" t="s">
        <v>393</v>
      </c>
    </row>
    <row r="167" spans="2:65" s="1" customFormat="1" ht="29.25" x14ac:dyDescent="0.2">
      <c r="B167" s="30"/>
      <c r="D167" s="150" t="s">
        <v>216</v>
      </c>
      <c r="F167" s="151" t="s">
        <v>394</v>
      </c>
      <c r="I167" s="152"/>
      <c r="L167" s="30"/>
      <c r="M167" s="153"/>
      <c r="T167" s="54"/>
      <c r="AT167" s="15" t="s">
        <v>216</v>
      </c>
      <c r="AU167" s="15" t="s">
        <v>91</v>
      </c>
    </row>
    <row r="168" spans="2:65" s="12" customFormat="1" x14ac:dyDescent="0.2">
      <c r="B168" s="154"/>
      <c r="D168" s="150" t="s">
        <v>292</v>
      </c>
      <c r="E168" s="155" t="s">
        <v>1</v>
      </c>
      <c r="F168" s="156" t="s">
        <v>395</v>
      </c>
      <c r="H168" s="157">
        <v>31.255999999999997</v>
      </c>
      <c r="I168" s="158"/>
      <c r="L168" s="154"/>
      <c r="M168" s="159"/>
      <c r="T168" s="160"/>
      <c r="AT168" s="155" t="s">
        <v>292</v>
      </c>
      <c r="AU168" s="155" t="s">
        <v>91</v>
      </c>
      <c r="AV168" s="12" t="s">
        <v>91</v>
      </c>
      <c r="AW168" s="12" t="s">
        <v>36</v>
      </c>
      <c r="AX168" s="12" t="s">
        <v>85</v>
      </c>
      <c r="AY168" s="155" t="s">
        <v>209</v>
      </c>
    </row>
    <row r="169" spans="2:65" s="1" customFormat="1" ht="33" customHeight="1" x14ac:dyDescent="0.2">
      <c r="B169" s="30"/>
      <c r="C169" s="136" t="s">
        <v>259</v>
      </c>
      <c r="D169" s="136" t="s">
        <v>210</v>
      </c>
      <c r="E169" s="137" t="s">
        <v>396</v>
      </c>
      <c r="F169" s="138" t="s">
        <v>397</v>
      </c>
      <c r="G169" s="139" t="s">
        <v>387</v>
      </c>
      <c r="H169" s="140">
        <v>39.07</v>
      </c>
      <c r="I169" s="141"/>
      <c r="J169" s="142">
        <f>ROUND(I169*H169,2)</f>
        <v>0</v>
      </c>
      <c r="K169" s="143"/>
      <c r="L169" s="30"/>
      <c r="M169" s="144" t="s">
        <v>1</v>
      </c>
      <c r="N169" s="145" t="s">
        <v>43</v>
      </c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AR169" s="148" t="s">
        <v>156</v>
      </c>
      <c r="AT169" s="148" t="s">
        <v>210</v>
      </c>
      <c r="AU169" s="148" t="s">
        <v>91</v>
      </c>
      <c r="AY169" s="15" t="s">
        <v>209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5" t="s">
        <v>85</v>
      </c>
      <c r="BK169" s="149">
        <f>ROUND(I169*H169,2)</f>
        <v>0</v>
      </c>
      <c r="BL169" s="15" t="s">
        <v>156</v>
      </c>
      <c r="BM169" s="148" t="s">
        <v>398</v>
      </c>
    </row>
    <row r="170" spans="2:65" s="1" customFormat="1" ht="29.25" x14ac:dyDescent="0.2">
      <c r="B170" s="30"/>
      <c r="D170" s="150" t="s">
        <v>216</v>
      </c>
      <c r="F170" s="151" t="s">
        <v>399</v>
      </c>
      <c r="I170" s="152"/>
      <c r="L170" s="30"/>
      <c r="M170" s="153"/>
      <c r="T170" s="54"/>
      <c r="AT170" s="15" t="s">
        <v>216</v>
      </c>
      <c r="AU170" s="15" t="s">
        <v>91</v>
      </c>
    </row>
    <row r="171" spans="2:65" s="12" customFormat="1" x14ac:dyDescent="0.2">
      <c r="B171" s="154"/>
      <c r="D171" s="150" t="s">
        <v>292</v>
      </c>
      <c r="E171" s="155" t="s">
        <v>1</v>
      </c>
      <c r="F171" s="156" t="s">
        <v>400</v>
      </c>
      <c r="H171" s="157">
        <v>39.069999999999993</v>
      </c>
      <c r="I171" s="158"/>
      <c r="L171" s="154"/>
      <c r="M171" s="159"/>
      <c r="T171" s="160"/>
      <c r="AT171" s="155" t="s">
        <v>292</v>
      </c>
      <c r="AU171" s="155" t="s">
        <v>91</v>
      </c>
      <c r="AV171" s="12" t="s">
        <v>91</v>
      </c>
      <c r="AW171" s="12" t="s">
        <v>36</v>
      </c>
      <c r="AX171" s="12" t="s">
        <v>85</v>
      </c>
      <c r="AY171" s="155" t="s">
        <v>209</v>
      </c>
    </row>
    <row r="172" spans="2:65" s="1" customFormat="1" ht="33" customHeight="1" x14ac:dyDescent="0.2">
      <c r="B172" s="30"/>
      <c r="C172" s="136" t="s">
        <v>8</v>
      </c>
      <c r="D172" s="136" t="s">
        <v>210</v>
      </c>
      <c r="E172" s="137" t="s">
        <v>401</v>
      </c>
      <c r="F172" s="138" t="s">
        <v>402</v>
      </c>
      <c r="G172" s="139" t="s">
        <v>387</v>
      </c>
      <c r="H172" s="140">
        <v>3.907</v>
      </c>
      <c r="I172" s="141"/>
      <c r="J172" s="142">
        <f>ROUND(I172*H172,2)</f>
        <v>0</v>
      </c>
      <c r="K172" s="143"/>
      <c r="L172" s="30"/>
      <c r="M172" s="144" t="s">
        <v>1</v>
      </c>
      <c r="N172" s="145" t="s">
        <v>43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156</v>
      </c>
      <c r="AT172" s="148" t="s">
        <v>210</v>
      </c>
      <c r="AU172" s="148" t="s">
        <v>91</v>
      </c>
      <c r="AY172" s="15" t="s">
        <v>209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5" t="s">
        <v>85</v>
      </c>
      <c r="BK172" s="149">
        <f>ROUND(I172*H172,2)</f>
        <v>0</v>
      </c>
      <c r="BL172" s="15" t="s">
        <v>156</v>
      </c>
      <c r="BM172" s="148" t="s">
        <v>403</v>
      </c>
    </row>
    <row r="173" spans="2:65" s="1" customFormat="1" ht="29.25" x14ac:dyDescent="0.2">
      <c r="B173" s="30"/>
      <c r="D173" s="150" t="s">
        <v>216</v>
      </c>
      <c r="F173" s="151" t="s">
        <v>404</v>
      </c>
      <c r="I173" s="152"/>
      <c r="L173" s="30"/>
      <c r="M173" s="153"/>
      <c r="T173" s="54"/>
      <c r="AT173" s="15" t="s">
        <v>216</v>
      </c>
      <c r="AU173" s="15" t="s">
        <v>91</v>
      </c>
    </row>
    <row r="174" spans="2:65" s="12" customFormat="1" x14ac:dyDescent="0.2">
      <c r="B174" s="154"/>
      <c r="D174" s="150" t="s">
        <v>292</v>
      </c>
      <c r="E174" s="155" t="s">
        <v>1</v>
      </c>
      <c r="F174" s="156" t="s">
        <v>405</v>
      </c>
      <c r="H174" s="157">
        <v>3.9069999999999996</v>
      </c>
      <c r="I174" s="158"/>
      <c r="L174" s="154"/>
      <c r="M174" s="159"/>
      <c r="T174" s="160"/>
      <c r="AT174" s="155" t="s">
        <v>292</v>
      </c>
      <c r="AU174" s="155" t="s">
        <v>91</v>
      </c>
      <c r="AV174" s="12" t="s">
        <v>91</v>
      </c>
      <c r="AW174" s="12" t="s">
        <v>36</v>
      </c>
      <c r="AX174" s="12" t="s">
        <v>85</v>
      </c>
      <c r="AY174" s="155" t="s">
        <v>209</v>
      </c>
    </row>
    <row r="175" spans="2:65" s="1" customFormat="1" ht="33" customHeight="1" x14ac:dyDescent="0.2">
      <c r="B175" s="30"/>
      <c r="C175" s="136" t="s">
        <v>268</v>
      </c>
      <c r="D175" s="136" t="s">
        <v>210</v>
      </c>
      <c r="E175" s="137" t="s">
        <v>406</v>
      </c>
      <c r="F175" s="138" t="s">
        <v>407</v>
      </c>
      <c r="G175" s="139" t="s">
        <v>387</v>
      </c>
      <c r="H175" s="140">
        <v>3.907</v>
      </c>
      <c r="I175" s="141"/>
      <c r="J175" s="142">
        <f>ROUND(I175*H175,2)</f>
        <v>0</v>
      </c>
      <c r="K175" s="143"/>
      <c r="L175" s="30"/>
      <c r="M175" s="144" t="s">
        <v>1</v>
      </c>
      <c r="N175" s="145" t="s">
        <v>43</v>
      </c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AR175" s="148" t="s">
        <v>156</v>
      </c>
      <c r="AT175" s="148" t="s">
        <v>210</v>
      </c>
      <c r="AU175" s="148" t="s">
        <v>91</v>
      </c>
      <c r="AY175" s="15" t="s">
        <v>209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5" t="s">
        <v>85</v>
      </c>
      <c r="BK175" s="149">
        <f>ROUND(I175*H175,2)</f>
        <v>0</v>
      </c>
      <c r="BL175" s="15" t="s">
        <v>156</v>
      </c>
      <c r="BM175" s="148" t="s">
        <v>408</v>
      </c>
    </row>
    <row r="176" spans="2:65" s="1" customFormat="1" ht="29.25" x14ac:dyDescent="0.2">
      <c r="B176" s="30"/>
      <c r="D176" s="150" t="s">
        <v>216</v>
      </c>
      <c r="F176" s="151" t="s">
        <v>409</v>
      </c>
      <c r="I176" s="152"/>
      <c r="L176" s="30"/>
      <c r="M176" s="153"/>
      <c r="T176" s="54"/>
      <c r="AT176" s="15" t="s">
        <v>216</v>
      </c>
      <c r="AU176" s="15" t="s">
        <v>91</v>
      </c>
    </row>
    <row r="177" spans="2:65" s="12" customFormat="1" x14ac:dyDescent="0.2">
      <c r="B177" s="154"/>
      <c r="D177" s="150" t="s">
        <v>292</v>
      </c>
      <c r="E177" s="155" t="s">
        <v>1</v>
      </c>
      <c r="F177" s="156" t="s">
        <v>405</v>
      </c>
      <c r="H177" s="157">
        <v>3.9069999999999996</v>
      </c>
      <c r="I177" s="158"/>
      <c r="L177" s="154"/>
      <c r="M177" s="159"/>
      <c r="T177" s="160"/>
      <c r="AT177" s="155" t="s">
        <v>292</v>
      </c>
      <c r="AU177" s="155" t="s">
        <v>91</v>
      </c>
      <c r="AV177" s="12" t="s">
        <v>91</v>
      </c>
      <c r="AW177" s="12" t="s">
        <v>36</v>
      </c>
      <c r="AX177" s="12" t="s">
        <v>85</v>
      </c>
      <c r="AY177" s="155" t="s">
        <v>209</v>
      </c>
    </row>
    <row r="178" spans="2:65" s="1" customFormat="1" ht="33" customHeight="1" x14ac:dyDescent="0.2">
      <c r="B178" s="30"/>
      <c r="C178" s="136" t="s">
        <v>273</v>
      </c>
      <c r="D178" s="136" t="s">
        <v>210</v>
      </c>
      <c r="E178" s="137" t="s">
        <v>410</v>
      </c>
      <c r="F178" s="138" t="s">
        <v>411</v>
      </c>
      <c r="G178" s="139" t="s">
        <v>387</v>
      </c>
      <c r="H178" s="140">
        <v>791.00599999999997</v>
      </c>
      <c r="I178" s="141"/>
      <c r="J178" s="142">
        <f>ROUND(I178*H178,2)</f>
        <v>0</v>
      </c>
      <c r="K178" s="143"/>
      <c r="L178" s="30"/>
      <c r="M178" s="144" t="s">
        <v>1</v>
      </c>
      <c r="N178" s="145" t="s">
        <v>43</v>
      </c>
      <c r="P178" s="146">
        <f>O178*H178</f>
        <v>0</v>
      </c>
      <c r="Q178" s="146">
        <v>0</v>
      </c>
      <c r="R178" s="146">
        <f>Q178*H178</f>
        <v>0</v>
      </c>
      <c r="S178" s="146">
        <v>0</v>
      </c>
      <c r="T178" s="147">
        <f>S178*H178</f>
        <v>0</v>
      </c>
      <c r="AR178" s="148" t="s">
        <v>156</v>
      </c>
      <c r="AT178" s="148" t="s">
        <v>210</v>
      </c>
      <c r="AU178" s="148" t="s">
        <v>91</v>
      </c>
      <c r="AY178" s="15" t="s">
        <v>209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5" t="s">
        <v>85</v>
      </c>
      <c r="BK178" s="149">
        <f>ROUND(I178*H178,2)</f>
        <v>0</v>
      </c>
      <c r="BL178" s="15" t="s">
        <v>156</v>
      </c>
      <c r="BM178" s="148" t="s">
        <v>412</v>
      </c>
    </row>
    <row r="179" spans="2:65" s="1" customFormat="1" ht="29.25" x14ac:dyDescent="0.2">
      <c r="B179" s="30"/>
      <c r="D179" s="150" t="s">
        <v>216</v>
      </c>
      <c r="F179" s="151" t="s">
        <v>413</v>
      </c>
      <c r="I179" s="152"/>
      <c r="L179" s="30"/>
      <c r="M179" s="153"/>
      <c r="T179" s="54"/>
      <c r="AT179" s="15" t="s">
        <v>216</v>
      </c>
      <c r="AU179" s="15" t="s">
        <v>91</v>
      </c>
    </row>
    <row r="180" spans="2:65" s="12" customFormat="1" ht="22.5" x14ac:dyDescent="0.2">
      <c r="B180" s="154"/>
      <c r="D180" s="150" t="s">
        <v>292</v>
      </c>
      <c r="E180" s="155" t="s">
        <v>1</v>
      </c>
      <c r="F180" s="156" t="s">
        <v>414</v>
      </c>
      <c r="H180" s="157">
        <v>978.97280000000012</v>
      </c>
      <c r="I180" s="158"/>
      <c r="L180" s="154"/>
      <c r="M180" s="159"/>
      <c r="T180" s="160"/>
      <c r="AT180" s="155" t="s">
        <v>292</v>
      </c>
      <c r="AU180" s="155" t="s">
        <v>91</v>
      </c>
      <c r="AV180" s="12" t="s">
        <v>91</v>
      </c>
      <c r="AW180" s="12" t="s">
        <v>36</v>
      </c>
      <c r="AX180" s="12" t="s">
        <v>78</v>
      </c>
      <c r="AY180" s="155" t="s">
        <v>209</v>
      </c>
    </row>
    <row r="181" spans="2:65" s="12" customFormat="1" ht="22.5" x14ac:dyDescent="0.2">
      <c r="B181" s="154"/>
      <c r="D181" s="150" t="s">
        <v>292</v>
      </c>
      <c r="E181" s="155" t="s">
        <v>1</v>
      </c>
      <c r="F181" s="156" t="s">
        <v>415</v>
      </c>
      <c r="H181" s="157">
        <v>-100.0784</v>
      </c>
      <c r="I181" s="158"/>
      <c r="L181" s="154"/>
      <c r="M181" s="159"/>
      <c r="T181" s="160"/>
      <c r="AT181" s="155" t="s">
        <v>292</v>
      </c>
      <c r="AU181" s="155" t="s">
        <v>91</v>
      </c>
      <c r="AV181" s="12" t="s">
        <v>91</v>
      </c>
      <c r="AW181" s="12" t="s">
        <v>36</v>
      </c>
      <c r="AX181" s="12" t="s">
        <v>78</v>
      </c>
      <c r="AY181" s="155" t="s">
        <v>209</v>
      </c>
    </row>
    <row r="182" spans="2:65" s="12" customFormat="1" x14ac:dyDescent="0.2">
      <c r="B182" s="154"/>
      <c r="D182" s="150" t="s">
        <v>292</v>
      </c>
      <c r="E182" s="155" t="s">
        <v>1</v>
      </c>
      <c r="F182" s="156" t="s">
        <v>416</v>
      </c>
      <c r="H182" s="157">
        <v>791.00549999999998</v>
      </c>
      <c r="I182" s="158"/>
      <c r="L182" s="154"/>
      <c r="M182" s="159"/>
      <c r="T182" s="160"/>
      <c r="AT182" s="155" t="s">
        <v>292</v>
      </c>
      <c r="AU182" s="155" t="s">
        <v>91</v>
      </c>
      <c r="AV182" s="12" t="s">
        <v>91</v>
      </c>
      <c r="AW182" s="12" t="s">
        <v>36</v>
      </c>
      <c r="AX182" s="12" t="s">
        <v>85</v>
      </c>
      <c r="AY182" s="155" t="s">
        <v>209</v>
      </c>
    </row>
    <row r="183" spans="2:65" s="1" customFormat="1" ht="37.9" customHeight="1" x14ac:dyDescent="0.2">
      <c r="B183" s="30"/>
      <c r="C183" s="136" t="s">
        <v>280</v>
      </c>
      <c r="D183" s="136" t="s">
        <v>210</v>
      </c>
      <c r="E183" s="137" t="s">
        <v>417</v>
      </c>
      <c r="F183" s="138" t="s">
        <v>418</v>
      </c>
      <c r="G183" s="139" t="s">
        <v>387</v>
      </c>
      <c r="H183" s="140">
        <v>60</v>
      </c>
      <c r="I183" s="141"/>
      <c r="J183" s="142">
        <f>ROUND(I183*H183,2)</f>
        <v>0</v>
      </c>
      <c r="K183" s="143"/>
      <c r="L183" s="30"/>
      <c r="M183" s="144" t="s">
        <v>1</v>
      </c>
      <c r="N183" s="145" t="s">
        <v>43</v>
      </c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AR183" s="148" t="s">
        <v>156</v>
      </c>
      <c r="AT183" s="148" t="s">
        <v>210</v>
      </c>
      <c r="AU183" s="148" t="s">
        <v>91</v>
      </c>
      <c r="AY183" s="15" t="s">
        <v>209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5" t="s">
        <v>85</v>
      </c>
      <c r="BK183" s="149">
        <f>ROUND(I183*H183,2)</f>
        <v>0</v>
      </c>
      <c r="BL183" s="15" t="s">
        <v>156</v>
      </c>
      <c r="BM183" s="148" t="s">
        <v>419</v>
      </c>
    </row>
    <row r="184" spans="2:65" s="1" customFormat="1" ht="39" x14ac:dyDescent="0.2">
      <c r="B184" s="30"/>
      <c r="D184" s="150" t="s">
        <v>216</v>
      </c>
      <c r="F184" s="151" t="s">
        <v>420</v>
      </c>
      <c r="I184" s="152"/>
      <c r="L184" s="30"/>
      <c r="M184" s="153"/>
      <c r="T184" s="54"/>
      <c r="AT184" s="15" t="s">
        <v>216</v>
      </c>
      <c r="AU184" s="15" t="s">
        <v>91</v>
      </c>
    </row>
    <row r="185" spans="2:65" s="12" customFormat="1" x14ac:dyDescent="0.2">
      <c r="B185" s="154"/>
      <c r="D185" s="150" t="s">
        <v>292</v>
      </c>
      <c r="E185" s="155" t="s">
        <v>1</v>
      </c>
      <c r="F185" s="156" t="s">
        <v>421</v>
      </c>
      <c r="H185" s="157">
        <v>60</v>
      </c>
      <c r="I185" s="158"/>
      <c r="L185" s="154"/>
      <c r="M185" s="159"/>
      <c r="T185" s="160"/>
      <c r="AT185" s="155" t="s">
        <v>292</v>
      </c>
      <c r="AU185" s="155" t="s">
        <v>91</v>
      </c>
      <c r="AV185" s="12" t="s">
        <v>91</v>
      </c>
      <c r="AW185" s="12" t="s">
        <v>36</v>
      </c>
      <c r="AX185" s="12" t="s">
        <v>85</v>
      </c>
      <c r="AY185" s="155" t="s">
        <v>209</v>
      </c>
    </row>
    <row r="186" spans="2:65" s="1" customFormat="1" ht="33" customHeight="1" x14ac:dyDescent="0.2">
      <c r="B186" s="30"/>
      <c r="C186" s="136" t="s">
        <v>287</v>
      </c>
      <c r="D186" s="136" t="s">
        <v>210</v>
      </c>
      <c r="E186" s="137" t="s">
        <v>422</v>
      </c>
      <c r="F186" s="138" t="s">
        <v>423</v>
      </c>
      <c r="G186" s="139" t="s">
        <v>387</v>
      </c>
      <c r="H186" s="140">
        <v>1038.6179999999999</v>
      </c>
      <c r="I186" s="141"/>
      <c r="J186" s="142">
        <f>ROUND(I186*H186,2)</f>
        <v>0</v>
      </c>
      <c r="K186" s="143"/>
      <c r="L186" s="30"/>
      <c r="M186" s="144" t="s">
        <v>1</v>
      </c>
      <c r="N186" s="145" t="s">
        <v>43</v>
      </c>
      <c r="P186" s="146">
        <f>O186*H186</f>
        <v>0</v>
      </c>
      <c r="Q186" s="146">
        <v>0</v>
      </c>
      <c r="R186" s="146">
        <f>Q186*H186</f>
        <v>0</v>
      </c>
      <c r="S186" s="146">
        <v>0</v>
      </c>
      <c r="T186" s="147">
        <f>S186*H186</f>
        <v>0</v>
      </c>
      <c r="AR186" s="148" t="s">
        <v>156</v>
      </c>
      <c r="AT186" s="148" t="s">
        <v>210</v>
      </c>
      <c r="AU186" s="148" t="s">
        <v>91</v>
      </c>
      <c r="AY186" s="15" t="s">
        <v>209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5" t="s">
        <v>85</v>
      </c>
      <c r="BK186" s="149">
        <f>ROUND(I186*H186,2)</f>
        <v>0</v>
      </c>
      <c r="BL186" s="15" t="s">
        <v>156</v>
      </c>
      <c r="BM186" s="148" t="s">
        <v>424</v>
      </c>
    </row>
    <row r="187" spans="2:65" s="1" customFormat="1" ht="29.25" x14ac:dyDescent="0.2">
      <c r="B187" s="30"/>
      <c r="D187" s="150" t="s">
        <v>216</v>
      </c>
      <c r="F187" s="151" t="s">
        <v>425</v>
      </c>
      <c r="I187" s="152"/>
      <c r="L187" s="30"/>
      <c r="M187" s="153"/>
      <c r="T187" s="54"/>
      <c r="AT187" s="15" t="s">
        <v>216</v>
      </c>
      <c r="AU187" s="15" t="s">
        <v>91</v>
      </c>
    </row>
    <row r="188" spans="2:65" s="12" customFormat="1" ht="22.5" x14ac:dyDescent="0.2">
      <c r="B188" s="154"/>
      <c r="D188" s="150" t="s">
        <v>292</v>
      </c>
      <c r="E188" s="155" t="s">
        <v>1</v>
      </c>
      <c r="F188" s="156" t="s">
        <v>426</v>
      </c>
      <c r="H188" s="157">
        <v>1163.7160000000001</v>
      </c>
      <c r="I188" s="158"/>
      <c r="L188" s="154"/>
      <c r="M188" s="159"/>
      <c r="T188" s="160"/>
      <c r="AT188" s="155" t="s">
        <v>292</v>
      </c>
      <c r="AU188" s="155" t="s">
        <v>91</v>
      </c>
      <c r="AV188" s="12" t="s">
        <v>91</v>
      </c>
      <c r="AW188" s="12" t="s">
        <v>36</v>
      </c>
      <c r="AX188" s="12" t="s">
        <v>78</v>
      </c>
      <c r="AY188" s="155" t="s">
        <v>209</v>
      </c>
    </row>
    <row r="189" spans="2:65" s="12" customFormat="1" ht="22.5" x14ac:dyDescent="0.2">
      <c r="B189" s="154"/>
      <c r="D189" s="150" t="s">
        <v>292</v>
      </c>
      <c r="E189" s="155" t="s">
        <v>1</v>
      </c>
      <c r="F189" s="156" t="s">
        <v>427</v>
      </c>
      <c r="H189" s="157">
        <v>-125.098</v>
      </c>
      <c r="I189" s="158"/>
      <c r="L189" s="154"/>
      <c r="M189" s="159"/>
      <c r="T189" s="160"/>
      <c r="AT189" s="155" t="s">
        <v>292</v>
      </c>
      <c r="AU189" s="155" t="s">
        <v>91</v>
      </c>
      <c r="AV189" s="12" t="s">
        <v>91</v>
      </c>
      <c r="AW189" s="12" t="s">
        <v>36</v>
      </c>
      <c r="AX189" s="12" t="s">
        <v>78</v>
      </c>
      <c r="AY189" s="155" t="s">
        <v>209</v>
      </c>
    </row>
    <row r="190" spans="2:65" s="13" customFormat="1" x14ac:dyDescent="0.2">
      <c r="B190" s="164"/>
      <c r="D190" s="150" t="s">
        <v>292</v>
      </c>
      <c r="E190" s="165" t="s">
        <v>1</v>
      </c>
      <c r="F190" s="166" t="s">
        <v>351</v>
      </c>
      <c r="H190" s="167">
        <v>1038.6180000000002</v>
      </c>
      <c r="I190" s="168"/>
      <c r="L190" s="164"/>
      <c r="M190" s="169"/>
      <c r="T190" s="170"/>
      <c r="AT190" s="165" t="s">
        <v>292</v>
      </c>
      <c r="AU190" s="165" t="s">
        <v>91</v>
      </c>
      <c r="AV190" s="13" t="s">
        <v>156</v>
      </c>
      <c r="AW190" s="13" t="s">
        <v>4</v>
      </c>
      <c r="AX190" s="13" t="s">
        <v>85</v>
      </c>
      <c r="AY190" s="165" t="s">
        <v>209</v>
      </c>
    </row>
    <row r="191" spans="2:65" s="1" customFormat="1" ht="37.9" customHeight="1" x14ac:dyDescent="0.2">
      <c r="B191" s="30"/>
      <c r="C191" s="136" t="s">
        <v>295</v>
      </c>
      <c r="D191" s="136" t="s">
        <v>210</v>
      </c>
      <c r="E191" s="137" t="s">
        <v>428</v>
      </c>
      <c r="F191" s="138" t="s">
        <v>429</v>
      </c>
      <c r="G191" s="139" t="s">
        <v>387</v>
      </c>
      <c r="H191" s="140">
        <v>50</v>
      </c>
      <c r="I191" s="141"/>
      <c r="J191" s="142">
        <f>ROUND(I191*H191,2)</f>
        <v>0</v>
      </c>
      <c r="K191" s="143"/>
      <c r="L191" s="30"/>
      <c r="M191" s="144" t="s">
        <v>1</v>
      </c>
      <c r="N191" s="145" t="s">
        <v>43</v>
      </c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AR191" s="148" t="s">
        <v>156</v>
      </c>
      <c r="AT191" s="148" t="s">
        <v>210</v>
      </c>
      <c r="AU191" s="148" t="s">
        <v>91</v>
      </c>
      <c r="AY191" s="15" t="s">
        <v>209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5" t="s">
        <v>85</v>
      </c>
      <c r="BK191" s="149">
        <f>ROUND(I191*H191,2)</f>
        <v>0</v>
      </c>
      <c r="BL191" s="15" t="s">
        <v>156</v>
      </c>
      <c r="BM191" s="148" t="s">
        <v>430</v>
      </c>
    </row>
    <row r="192" spans="2:65" s="1" customFormat="1" ht="39" x14ac:dyDescent="0.2">
      <c r="B192" s="30"/>
      <c r="D192" s="150" t="s">
        <v>216</v>
      </c>
      <c r="F192" s="151" t="s">
        <v>431</v>
      </c>
      <c r="I192" s="152"/>
      <c r="L192" s="30"/>
      <c r="M192" s="153"/>
      <c r="T192" s="54"/>
      <c r="AT192" s="15" t="s">
        <v>216</v>
      </c>
      <c r="AU192" s="15" t="s">
        <v>91</v>
      </c>
    </row>
    <row r="193" spans="2:65" s="12" customFormat="1" x14ac:dyDescent="0.2">
      <c r="B193" s="154"/>
      <c r="D193" s="150" t="s">
        <v>292</v>
      </c>
      <c r="E193" s="155" t="s">
        <v>1</v>
      </c>
      <c r="F193" s="156" t="s">
        <v>432</v>
      </c>
      <c r="H193" s="157">
        <v>50</v>
      </c>
      <c r="I193" s="158"/>
      <c r="L193" s="154"/>
      <c r="M193" s="159"/>
      <c r="T193" s="160"/>
      <c r="AT193" s="155" t="s">
        <v>292</v>
      </c>
      <c r="AU193" s="155" t="s">
        <v>91</v>
      </c>
      <c r="AV193" s="12" t="s">
        <v>91</v>
      </c>
      <c r="AW193" s="12" t="s">
        <v>36</v>
      </c>
      <c r="AX193" s="12" t="s">
        <v>85</v>
      </c>
      <c r="AY193" s="155" t="s">
        <v>209</v>
      </c>
    </row>
    <row r="194" spans="2:65" s="1" customFormat="1" ht="33" customHeight="1" x14ac:dyDescent="0.2">
      <c r="B194" s="30"/>
      <c r="C194" s="136" t="s">
        <v>302</v>
      </c>
      <c r="D194" s="136" t="s">
        <v>210</v>
      </c>
      <c r="E194" s="137" t="s">
        <v>433</v>
      </c>
      <c r="F194" s="138" t="s">
        <v>434</v>
      </c>
      <c r="G194" s="139" t="s">
        <v>387</v>
      </c>
      <c r="H194" s="140">
        <v>71.861999999999995</v>
      </c>
      <c r="I194" s="141"/>
      <c r="J194" s="142">
        <f>ROUND(I194*H194,2)</f>
        <v>0</v>
      </c>
      <c r="K194" s="143"/>
      <c r="L194" s="30"/>
      <c r="M194" s="144" t="s">
        <v>1</v>
      </c>
      <c r="N194" s="145" t="s">
        <v>43</v>
      </c>
      <c r="P194" s="146">
        <f>O194*H194</f>
        <v>0</v>
      </c>
      <c r="Q194" s="146">
        <v>0</v>
      </c>
      <c r="R194" s="146">
        <f>Q194*H194</f>
        <v>0</v>
      </c>
      <c r="S194" s="146">
        <v>0</v>
      </c>
      <c r="T194" s="147">
        <f>S194*H194</f>
        <v>0</v>
      </c>
      <c r="AR194" s="148" t="s">
        <v>156</v>
      </c>
      <c r="AT194" s="148" t="s">
        <v>210</v>
      </c>
      <c r="AU194" s="148" t="s">
        <v>91</v>
      </c>
      <c r="AY194" s="15" t="s">
        <v>209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5" t="s">
        <v>85</v>
      </c>
      <c r="BK194" s="149">
        <f>ROUND(I194*H194,2)</f>
        <v>0</v>
      </c>
      <c r="BL194" s="15" t="s">
        <v>156</v>
      </c>
      <c r="BM194" s="148" t="s">
        <v>435</v>
      </c>
    </row>
    <row r="195" spans="2:65" s="1" customFormat="1" ht="29.25" x14ac:dyDescent="0.2">
      <c r="B195" s="30"/>
      <c r="D195" s="150" t="s">
        <v>216</v>
      </c>
      <c r="F195" s="151" t="s">
        <v>436</v>
      </c>
      <c r="I195" s="152"/>
      <c r="L195" s="30"/>
      <c r="M195" s="153"/>
      <c r="T195" s="54"/>
      <c r="AT195" s="15" t="s">
        <v>216</v>
      </c>
      <c r="AU195" s="15" t="s">
        <v>91</v>
      </c>
    </row>
    <row r="196" spans="2:65" s="12" customFormat="1" ht="22.5" x14ac:dyDescent="0.2">
      <c r="B196" s="154"/>
      <c r="D196" s="150" t="s">
        <v>292</v>
      </c>
      <c r="E196" s="155" t="s">
        <v>1</v>
      </c>
      <c r="F196" s="156" t="s">
        <v>437</v>
      </c>
      <c r="H196" s="157">
        <v>84.371600000000001</v>
      </c>
      <c r="I196" s="158"/>
      <c r="L196" s="154"/>
      <c r="M196" s="159"/>
      <c r="T196" s="160"/>
      <c r="AT196" s="155" t="s">
        <v>292</v>
      </c>
      <c r="AU196" s="155" t="s">
        <v>91</v>
      </c>
      <c r="AV196" s="12" t="s">
        <v>91</v>
      </c>
      <c r="AW196" s="12" t="s">
        <v>36</v>
      </c>
      <c r="AX196" s="12" t="s">
        <v>78</v>
      </c>
      <c r="AY196" s="155" t="s">
        <v>209</v>
      </c>
    </row>
    <row r="197" spans="2:65" s="12" customFormat="1" ht="22.5" x14ac:dyDescent="0.2">
      <c r="B197" s="154"/>
      <c r="D197" s="150" t="s">
        <v>292</v>
      </c>
      <c r="E197" s="155" t="s">
        <v>1</v>
      </c>
      <c r="F197" s="156" t="s">
        <v>438</v>
      </c>
      <c r="H197" s="157">
        <v>-12.5098</v>
      </c>
      <c r="I197" s="158"/>
      <c r="L197" s="154"/>
      <c r="M197" s="159"/>
      <c r="T197" s="160"/>
      <c r="AT197" s="155" t="s">
        <v>292</v>
      </c>
      <c r="AU197" s="155" t="s">
        <v>91</v>
      </c>
      <c r="AV197" s="12" t="s">
        <v>91</v>
      </c>
      <c r="AW197" s="12" t="s">
        <v>36</v>
      </c>
      <c r="AX197" s="12" t="s">
        <v>78</v>
      </c>
      <c r="AY197" s="155" t="s">
        <v>209</v>
      </c>
    </row>
    <row r="198" spans="2:65" s="13" customFormat="1" x14ac:dyDescent="0.2">
      <c r="B198" s="164"/>
      <c r="D198" s="150" t="s">
        <v>292</v>
      </c>
      <c r="E198" s="165" t="s">
        <v>1</v>
      </c>
      <c r="F198" s="166" t="s">
        <v>351</v>
      </c>
      <c r="H198" s="167">
        <v>71.861800000000002</v>
      </c>
      <c r="I198" s="168"/>
      <c r="L198" s="164"/>
      <c r="M198" s="169"/>
      <c r="T198" s="170"/>
      <c r="AT198" s="165" t="s">
        <v>292</v>
      </c>
      <c r="AU198" s="165" t="s">
        <v>91</v>
      </c>
      <c r="AV198" s="13" t="s">
        <v>156</v>
      </c>
      <c r="AW198" s="13" t="s">
        <v>4</v>
      </c>
      <c r="AX198" s="13" t="s">
        <v>85</v>
      </c>
      <c r="AY198" s="165" t="s">
        <v>209</v>
      </c>
    </row>
    <row r="199" spans="2:65" s="1" customFormat="1" ht="33" customHeight="1" x14ac:dyDescent="0.2">
      <c r="B199" s="30"/>
      <c r="C199" s="136" t="s">
        <v>307</v>
      </c>
      <c r="D199" s="136" t="s">
        <v>210</v>
      </c>
      <c r="E199" s="137" t="s">
        <v>439</v>
      </c>
      <c r="F199" s="138" t="s">
        <v>440</v>
      </c>
      <c r="G199" s="139" t="s">
        <v>387</v>
      </c>
      <c r="H199" s="140">
        <v>109.86199999999999</v>
      </c>
      <c r="I199" s="141"/>
      <c r="J199" s="142">
        <f>ROUND(I199*H199,2)</f>
        <v>0</v>
      </c>
      <c r="K199" s="143"/>
      <c r="L199" s="30"/>
      <c r="M199" s="144" t="s">
        <v>1</v>
      </c>
      <c r="N199" s="145" t="s">
        <v>43</v>
      </c>
      <c r="P199" s="146">
        <f>O199*H199</f>
        <v>0</v>
      </c>
      <c r="Q199" s="146">
        <v>0</v>
      </c>
      <c r="R199" s="146">
        <f>Q199*H199</f>
        <v>0</v>
      </c>
      <c r="S199" s="146">
        <v>0</v>
      </c>
      <c r="T199" s="147">
        <f>S199*H199</f>
        <v>0</v>
      </c>
      <c r="AR199" s="148" t="s">
        <v>156</v>
      </c>
      <c r="AT199" s="148" t="s">
        <v>210</v>
      </c>
      <c r="AU199" s="148" t="s">
        <v>91</v>
      </c>
      <c r="AY199" s="15" t="s">
        <v>209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5" t="s">
        <v>85</v>
      </c>
      <c r="BK199" s="149">
        <f>ROUND(I199*H199,2)</f>
        <v>0</v>
      </c>
      <c r="BL199" s="15" t="s">
        <v>156</v>
      </c>
      <c r="BM199" s="148" t="s">
        <v>441</v>
      </c>
    </row>
    <row r="200" spans="2:65" s="1" customFormat="1" ht="29.25" x14ac:dyDescent="0.2">
      <c r="B200" s="30"/>
      <c r="D200" s="150" t="s">
        <v>216</v>
      </c>
      <c r="F200" s="151" t="s">
        <v>442</v>
      </c>
      <c r="I200" s="152"/>
      <c r="L200" s="30"/>
      <c r="M200" s="153"/>
      <c r="T200" s="54"/>
      <c r="AT200" s="15" t="s">
        <v>216</v>
      </c>
      <c r="AU200" s="15" t="s">
        <v>91</v>
      </c>
    </row>
    <row r="201" spans="2:65" s="12" customFormat="1" ht="22.5" x14ac:dyDescent="0.2">
      <c r="B201" s="154"/>
      <c r="D201" s="150" t="s">
        <v>292</v>
      </c>
      <c r="E201" s="155" t="s">
        <v>1</v>
      </c>
      <c r="F201" s="156" t="s">
        <v>443</v>
      </c>
      <c r="H201" s="157">
        <v>122.37160000000002</v>
      </c>
      <c r="I201" s="158"/>
      <c r="L201" s="154"/>
      <c r="M201" s="159"/>
      <c r="T201" s="160"/>
      <c r="AT201" s="155" t="s">
        <v>292</v>
      </c>
      <c r="AU201" s="155" t="s">
        <v>91</v>
      </c>
      <c r="AV201" s="12" t="s">
        <v>91</v>
      </c>
      <c r="AW201" s="12" t="s">
        <v>36</v>
      </c>
      <c r="AX201" s="12" t="s">
        <v>78</v>
      </c>
      <c r="AY201" s="155" t="s">
        <v>209</v>
      </c>
    </row>
    <row r="202" spans="2:65" s="12" customFormat="1" ht="22.5" x14ac:dyDescent="0.2">
      <c r="B202" s="154"/>
      <c r="D202" s="150" t="s">
        <v>292</v>
      </c>
      <c r="E202" s="155" t="s">
        <v>1</v>
      </c>
      <c r="F202" s="156" t="s">
        <v>438</v>
      </c>
      <c r="H202" s="157">
        <v>-12.5098</v>
      </c>
      <c r="I202" s="158"/>
      <c r="L202" s="154"/>
      <c r="M202" s="159"/>
      <c r="T202" s="160"/>
      <c r="AT202" s="155" t="s">
        <v>292</v>
      </c>
      <c r="AU202" s="155" t="s">
        <v>91</v>
      </c>
      <c r="AV202" s="12" t="s">
        <v>91</v>
      </c>
      <c r="AW202" s="12" t="s">
        <v>36</v>
      </c>
      <c r="AX202" s="12" t="s">
        <v>78</v>
      </c>
      <c r="AY202" s="155" t="s">
        <v>209</v>
      </c>
    </row>
    <row r="203" spans="2:65" s="13" customFormat="1" x14ac:dyDescent="0.2">
      <c r="B203" s="164"/>
      <c r="D203" s="150" t="s">
        <v>292</v>
      </c>
      <c r="E203" s="165" t="s">
        <v>1</v>
      </c>
      <c r="F203" s="166" t="s">
        <v>351</v>
      </c>
      <c r="H203" s="167">
        <v>109.86180000000002</v>
      </c>
      <c r="I203" s="168"/>
      <c r="L203" s="164"/>
      <c r="M203" s="169"/>
      <c r="T203" s="170"/>
      <c r="AT203" s="165" t="s">
        <v>292</v>
      </c>
      <c r="AU203" s="165" t="s">
        <v>91</v>
      </c>
      <c r="AV203" s="13" t="s">
        <v>156</v>
      </c>
      <c r="AW203" s="13" t="s">
        <v>4</v>
      </c>
      <c r="AX203" s="13" t="s">
        <v>85</v>
      </c>
      <c r="AY203" s="165" t="s">
        <v>209</v>
      </c>
    </row>
    <row r="204" spans="2:65" s="1" customFormat="1" ht="44.25" customHeight="1" x14ac:dyDescent="0.2">
      <c r="B204" s="30"/>
      <c r="C204" s="136" t="s">
        <v>312</v>
      </c>
      <c r="D204" s="136" t="s">
        <v>210</v>
      </c>
      <c r="E204" s="137" t="s">
        <v>444</v>
      </c>
      <c r="F204" s="138" t="s">
        <v>445</v>
      </c>
      <c r="G204" s="139" t="s">
        <v>359</v>
      </c>
      <c r="H204" s="140">
        <v>9</v>
      </c>
      <c r="I204" s="141"/>
      <c r="J204" s="142">
        <f>ROUND(I204*H204,2)</f>
        <v>0</v>
      </c>
      <c r="K204" s="143"/>
      <c r="L204" s="30"/>
      <c r="M204" s="144" t="s">
        <v>1</v>
      </c>
      <c r="N204" s="145" t="s">
        <v>43</v>
      </c>
      <c r="P204" s="146">
        <f>O204*H204</f>
        <v>0</v>
      </c>
      <c r="Q204" s="146">
        <v>1.4E-2</v>
      </c>
      <c r="R204" s="146">
        <f>Q204*H204</f>
        <v>0.126</v>
      </c>
      <c r="S204" s="146">
        <v>0</v>
      </c>
      <c r="T204" s="147">
        <f>S204*H204</f>
        <v>0</v>
      </c>
      <c r="AR204" s="148" t="s">
        <v>156</v>
      </c>
      <c r="AT204" s="148" t="s">
        <v>210</v>
      </c>
      <c r="AU204" s="148" t="s">
        <v>91</v>
      </c>
      <c r="AY204" s="15" t="s">
        <v>209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5" t="s">
        <v>85</v>
      </c>
      <c r="BK204" s="149">
        <f>ROUND(I204*H204,2)</f>
        <v>0</v>
      </c>
      <c r="BL204" s="15" t="s">
        <v>156</v>
      </c>
      <c r="BM204" s="148" t="s">
        <v>446</v>
      </c>
    </row>
    <row r="205" spans="2:65" s="1" customFormat="1" ht="29.25" x14ac:dyDescent="0.2">
      <c r="B205" s="30"/>
      <c r="D205" s="150" t="s">
        <v>216</v>
      </c>
      <c r="F205" s="151" t="s">
        <v>447</v>
      </c>
      <c r="I205" s="152"/>
      <c r="L205" s="30"/>
      <c r="M205" s="153"/>
      <c r="T205" s="54"/>
      <c r="AT205" s="15" t="s">
        <v>216</v>
      </c>
      <c r="AU205" s="15" t="s">
        <v>91</v>
      </c>
    </row>
    <row r="206" spans="2:65" s="12" customFormat="1" x14ac:dyDescent="0.2">
      <c r="B206" s="154"/>
      <c r="D206" s="150" t="s">
        <v>292</v>
      </c>
      <c r="E206" s="155" t="s">
        <v>1</v>
      </c>
      <c r="F206" s="156" t="s">
        <v>448</v>
      </c>
      <c r="H206" s="157">
        <v>9</v>
      </c>
      <c r="I206" s="158"/>
      <c r="L206" s="154"/>
      <c r="M206" s="159"/>
      <c r="T206" s="160"/>
      <c r="AT206" s="155" t="s">
        <v>292</v>
      </c>
      <c r="AU206" s="155" t="s">
        <v>91</v>
      </c>
      <c r="AV206" s="12" t="s">
        <v>91</v>
      </c>
      <c r="AW206" s="12" t="s">
        <v>36</v>
      </c>
      <c r="AX206" s="12" t="s">
        <v>85</v>
      </c>
      <c r="AY206" s="155" t="s">
        <v>209</v>
      </c>
    </row>
    <row r="207" spans="2:65" s="1" customFormat="1" ht="37.9" customHeight="1" x14ac:dyDescent="0.2">
      <c r="B207" s="30"/>
      <c r="C207" s="171" t="s">
        <v>7</v>
      </c>
      <c r="D207" s="171" t="s">
        <v>449</v>
      </c>
      <c r="E207" s="172" t="s">
        <v>450</v>
      </c>
      <c r="F207" s="173" t="s">
        <v>451</v>
      </c>
      <c r="G207" s="174" t="s">
        <v>359</v>
      </c>
      <c r="H207" s="175">
        <v>9</v>
      </c>
      <c r="I207" s="176"/>
      <c r="J207" s="177">
        <f>ROUND(I207*H207,2)</f>
        <v>0</v>
      </c>
      <c r="K207" s="178"/>
      <c r="L207" s="179"/>
      <c r="M207" s="180" t="s">
        <v>1</v>
      </c>
      <c r="N207" s="181" t="s">
        <v>43</v>
      </c>
      <c r="P207" s="146">
        <f>O207*H207</f>
        <v>0</v>
      </c>
      <c r="Q207" s="146">
        <v>6.2399999999999997E-2</v>
      </c>
      <c r="R207" s="146">
        <f>Q207*H207</f>
        <v>0.56159999999999999</v>
      </c>
      <c r="S207" s="146">
        <v>0</v>
      </c>
      <c r="T207" s="147">
        <f>S207*H207</f>
        <v>0</v>
      </c>
      <c r="AR207" s="148" t="s">
        <v>244</v>
      </c>
      <c r="AT207" s="148" t="s">
        <v>449</v>
      </c>
      <c r="AU207" s="148" t="s">
        <v>91</v>
      </c>
      <c r="AY207" s="15" t="s">
        <v>209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5" t="s">
        <v>85</v>
      </c>
      <c r="BK207" s="149">
        <f>ROUND(I207*H207,2)</f>
        <v>0</v>
      </c>
      <c r="BL207" s="15" t="s">
        <v>156</v>
      </c>
      <c r="BM207" s="148" t="s">
        <v>452</v>
      </c>
    </row>
    <row r="208" spans="2:65" s="1" customFormat="1" ht="19.5" x14ac:dyDescent="0.2">
      <c r="B208" s="30"/>
      <c r="D208" s="150" t="s">
        <v>216</v>
      </c>
      <c r="F208" s="151" t="s">
        <v>451</v>
      </c>
      <c r="I208" s="152"/>
      <c r="L208" s="30"/>
      <c r="M208" s="153"/>
      <c r="T208" s="54"/>
      <c r="AT208" s="15" t="s">
        <v>216</v>
      </c>
      <c r="AU208" s="15" t="s">
        <v>91</v>
      </c>
    </row>
    <row r="209" spans="2:65" s="1" customFormat="1" ht="16.5" customHeight="1" x14ac:dyDescent="0.2">
      <c r="B209" s="30"/>
      <c r="C209" s="171" t="s">
        <v>453</v>
      </c>
      <c r="D209" s="171" t="s">
        <v>449</v>
      </c>
      <c r="E209" s="172" t="s">
        <v>454</v>
      </c>
      <c r="F209" s="173" t="s">
        <v>455</v>
      </c>
      <c r="G209" s="174" t="s">
        <v>456</v>
      </c>
      <c r="H209" s="175">
        <v>32</v>
      </c>
      <c r="I209" s="176"/>
      <c r="J209" s="177">
        <f>ROUND(I209*H209,2)</f>
        <v>0</v>
      </c>
      <c r="K209" s="178"/>
      <c r="L209" s="179"/>
      <c r="M209" s="180" t="s">
        <v>1</v>
      </c>
      <c r="N209" s="181" t="s">
        <v>43</v>
      </c>
      <c r="P209" s="146">
        <f>O209*H209</f>
        <v>0</v>
      </c>
      <c r="Q209" s="146">
        <v>2.9999999999999997E-4</v>
      </c>
      <c r="R209" s="146">
        <f>Q209*H209</f>
        <v>9.5999999999999992E-3</v>
      </c>
      <c r="S209" s="146">
        <v>0</v>
      </c>
      <c r="T209" s="147">
        <f>S209*H209</f>
        <v>0</v>
      </c>
      <c r="AR209" s="148" t="s">
        <v>244</v>
      </c>
      <c r="AT209" s="148" t="s">
        <v>449</v>
      </c>
      <c r="AU209" s="148" t="s">
        <v>91</v>
      </c>
      <c r="AY209" s="15" t="s">
        <v>209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5" t="s">
        <v>85</v>
      </c>
      <c r="BK209" s="149">
        <f>ROUND(I209*H209,2)</f>
        <v>0</v>
      </c>
      <c r="BL209" s="15" t="s">
        <v>156</v>
      </c>
      <c r="BM209" s="148" t="s">
        <v>457</v>
      </c>
    </row>
    <row r="210" spans="2:65" s="1" customFormat="1" x14ac:dyDescent="0.2">
      <c r="B210" s="30"/>
      <c r="D210" s="150" t="s">
        <v>216</v>
      </c>
      <c r="F210" s="151" t="s">
        <v>455</v>
      </c>
      <c r="I210" s="152"/>
      <c r="L210" s="30"/>
      <c r="M210" s="153"/>
      <c r="T210" s="54"/>
      <c r="AT210" s="15" t="s">
        <v>216</v>
      </c>
      <c r="AU210" s="15" t="s">
        <v>91</v>
      </c>
    </row>
    <row r="211" spans="2:65" s="12" customFormat="1" x14ac:dyDescent="0.2">
      <c r="B211" s="154"/>
      <c r="D211" s="150" t="s">
        <v>292</v>
      </c>
      <c r="E211" s="155" t="s">
        <v>1</v>
      </c>
      <c r="F211" s="156" t="s">
        <v>458</v>
      </c>
      <c r="H211" s="157">
        <v>32</v>
      </c>
      <c r="I211" s="158"/>
      <c r="L211" s="154"/>
      <c r="M211" s="159"/>
      <c r="T211" s="160"/>
      <c r="AT211" s="155" t="s">
        <v>292</v>
      </c>
      <c r="AU211" s="155" t="s">
        <v>91</v>
      </c>
      <c r="AV211" s="12" t="s">
        <v>91</v>
      </c>
      <c r="AW211" s="12" t="s">
        <v>36</v>
      </c>
      <c r="AX211" s="12" t="s">
        <v>85</v>
      </c>
      <c r="AY211" s="155" t="s">
        <v>209</v>
      </c>
    </row>
    <row r="212" spans="2:65" s="1" customFormat="1" ht="24.2" customHeight="1" x14ac:dyDescent="0.2">
      <c r="B212" s="30"/>
      <c r="C212" s="171" t="s">
        <v>459</v>
      </c>
      <c r="D212" s="171" t="s">
        <v>449</v>
      </c>
      <c r="E212" s="172" t="s">
        <v>460</v>
      </c>
      <c r="F212" s="173" t="s">
        <v>461</v>
      </c>
      <c r="G212" s="174" t="s">
        <v>456</v>
      </c>
      <c r="H212" s="175">
        <v>4</v>
      </c>
      <c r="I212" s="176"/>
      <c r="J212" s="177">
        <f>ROUND(I212*H212,2)</f>
        <v>0</v>
      </c>
      <c r="K212" s="178"/>
      <c r="L212" s="179"/>
      <c r="M212" s="180" t="s">
        <v>1</v>
      </c>
      <c r="N212" s="181" t="s">
        <v>43</v>
      </c>
      <c r="P212" s="146">
        <f>O212*H212</f>
        <v>0</v>
      </c>
      <c r="Q212" s="146">
        <v>2.66E-3</v>
      </c>
      <c r="R212" s="146">
        <f>Q212*H212</f>
        <v>1.064E-2</v>
      </c>
      <c r="S212" s="146">
        <v>0</v>
      </c>
      <c r="T212" s="147">
        <f>S212*H212</f>
        <v>0</v>
      </c>
      <c r="AR212" s="148" t="s">
        <v>244</v>
      </c>
      <c r="AT212" s="148" t="s">
        <v>449</v>
      </c>
      <c r="AU212" s="148" t="s">
        <v>91</v>
      </c>
      <c r="AY212" s="15" t="s">
        <v>209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5" t="s">
        <v>85</v>
      </c>
      <c r="BK212" s="149">
        <f>ROUND(I212*H212,2)</f>
        <v>0</v>
      </c>
      <c r="BL212" s="15" t="s">
        <v>156</v>
      </c>
      <c r="BM212" s="148" t="s">
        <v>462</v>
      </c>
    </row>
    <row r="213" spans="2:65" s="1" customFormat="1" x14ac:dyDescent="0.2">
      <c r="B213" s="30"/>
      <c r="D213" s="150" t="s">
        <v>216</v>
      </c>
      <c r="F213" s="151" t="s">
        <v>461</v>
      </c>
      <c r="I213" s="152"/>
      <c r="L213" s="30"/>
      <c r="M213" s="153"/>
      <c r="T213" s="54"/>
      <c r="AT213" s="15" t="s">
        <v>216</v>
      </c>
      <c r="AU213" s="15" t="s">
        <v>91</v>
      </c>
    </row>
    <row r="214" spans="2:65" s="1" customFormat="1" ht="16.5" customHeight="1" x14ac:dyDescent="0.2">
      <c r="B214" s="30"/>
      <c r="C214" s="136" t="s">
        <v>463</v>
      </c>
      <c r="D214" s="136" t="s">
        <v>210</v>
      </c>
      <c r="E214" s="137" t="s">
        <v>464</v>
      </c>
      <c r="F214" s="138" t="s">
        <v>465</v>
      </c>
      <c r="G214" s="139" t="s">
        <v>359</v>
      </c>
      <c r="H214" s="140">
        <v>24</v>
      </c>
      <c r="I214" s="141"/>
      <c r="J214" s="142">
        <f>ROUND(I214*H214,2)</f>
        <v>0</v>
      </c>
      <c r="K214" s="143"/>
      <c r="L214" s="30"/>
      <c r="M214" s="144" t="s">
        <v>1</v>
      </c>
      <c r="N214" s="145" t="s">
        <v>43</v>
      </c>
      <c r="P214" s="146">
        <f>O214*H214</f>
        <v>0</v>
      </c>
      <c r="Q214" s="146">
        <v>1.0200000000000001E-3</v>
      </c>
      <c r="R214" s="146">
        <f>Q214*H214</f>
        <v>2.4480000000000002E-2</v>
      </c>
      <c r="S214" s="146">
        <v>0</v>
      </c>
      <c r="T214" s="147">
        <f>S214*H214</f>
        <v>0</v>
      </c>
      <c r="AR214" s="148" t="s">
        <v>156</v>
      </c>
      <c r="AT214" s="148" t="s">
        <v>210</v>
      </c>
      <c r="AU214" s="148" t="s">
        <v>91</v>
      </c>
      <c r="AY214" s="15" t="s">
        <v>209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5" t="s">
        <v>85</v>
      </c>
      <c r="BK214" s="149">
        <f>ROUND(I214*H214,2)</f>
        <v>0</v>
      </c>
      <c r="BL214" s="15" t="s">
        <v>156</v>
      </c>
      <c r="BM214" s="148" t="s">
        <v>466</v>
      </c>
    </row>
    <row r="215" spans="2:65" s="1" customFormat="1" ht="29.25" x14ac:dyDescent="0.2">
      <c r="B215" s="30"/>
      <c r="D215" s="150" t="s">
        <v>216</v>
      </c>
      <c r="F215" s="151" t="s">
        <v>467</v>
      </c>
      <c r="I215" s="152"/>
      <c r="L215" s="30"/>
      <c r="M215" s="153"/>
      <c r="T215" s="54"/>
      <c r="AT215" s="15" t="s">
        <v>216</v>
      </c>
      <c r="AU215" s="15" t="s">
        <v>91</v>
      </c>
    </row>
    <row r="216" spans="2:65" s="12" customFormat="1" x14ac:dyDescent="0.2">
      <c r="B216" s="154"/>
      <c r="D216" s="150" t="s">
        <v>292</v>
      </c>
      <c r="E216" s="155" t="s">
        <v>1</v>
      </c>
      <c r="F216" s="156" t="s">
        <v>468</v>
      </c>
      <c r="H216" s="157">
        <v>24</v>
      </c>
      <c r="I216" s="158"/>
      <c r="L216" s="154"/>
      <c r="M216" s="159"/>
      <c r="T216" s="160"/>
      <c r="AT216" s="155" t="s">
        <v>292</v>
      </c>
      <c r="AU216" s="155" t="s">
        <v>91</v>
      </c>
      <c r="AV216" s="12" t="s">
        <v>91</v>
      </c>
      <c r="AW216" s="12" t="s">
        <v>36</v>
      </c>
      <c r="AX216" s="12" t="s">
        <v>85</v>
      </c>
      <c r="AY216" s="155" t="s">
        <v>209</v>
      </c>
    </row>
    <row r="217" spans="2:65" s="1" customFormat="1" ht="24.2" customHeight="1" x14ac:dyDescent="0.2">
      <c r="B217" s="30"/>
      <c r="C217" s="136" t="s">
        <v>469</v>
      </c>
      <c r="D217" s="136" t="s">
        <v>210</v>
      </c>
      <c r="E217" s="137" t="s">
        <v>470</v>
      </c>
      <c r="F217" s="138" t="s">
        <v>471</v>
      </c>
      <c r="G217" s="139" t="s">
        <v>359</v>
      </c>
      <c r="H217" s="140">
        <v>24</v>
      </c>
      <c r="I217" s="141"/>
      <c r="J217" s="142">
        <f>ROUND(I217*H217,2)</f>
        <v>0</v>
      </c>
      <c r="K217" s="143"/>
      <c r="L217" s="30"/>
      <c r="M217" s="144" t="s">
        <v>1</v>
      </c>
      <c r="N217" s="145" t="s">
        <v>43</v>
      </c>
      <c r="P217" s="146">
        <f>O217*H217</f>
        <v>0</v>
      </c>
      <c r="Q217" s="146">
        <v>0.15478</v>
      </c>
      <c r="R217" s="146">
        <f>Q217*H217</f>
        <v>3.7147199999999998</v>
      </c>
      <c r="S217" s="146">
        <v>0</v>
      </c>
      <c r="T217" s="147">
        <f>S217*H217</f>
        <v>0</v>
      </c>
      <c r="AR217" s="148" t="s">
        <v>156</v>
      </c>
      <c r="AT217" s="148" t="s">
        <v>210</v>
      </c>
      <c r="AU217" s="148" t="s">
        <v>91</v>
      </c>
      <c r="AY217" s="15" t="s">
        <v>209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5" t="s">
        <v>85</v>
      </c>
      <c r="BK217" s="149">
        <f>ROUND(I217*H217,2)</f>
        <v>0</v>
      </c>
      <c r="BL217" s="15" t="s">
        <v>156</v>
      </c>
      <c r="BM217" s="148" t="s">
        <v>472</v>
      </c>
    </row>
    <row r="218" spans="2:65" s="1" customFormat="1" ht="19.5" x14ac:dyDescent="0.2">
      <c r="B218" s="30"/>
      <c r="D218" s="150" t="s">
        <v>216</v>
      </c>
      <c r="F218" s="151" t="s">
        <v>473</v>
      </c>
      <c r="I218" s="152"/>
      <c r="L218" s="30"/>
      <c r="M218" s="153"/>
      <c r="T218" s="54"/>
      <c r="AT218" s="15" t="s">
        <v>216</v>
      </c>
      <c r="AU218" s="15" t="s">
        <v>91</v>
      </c>
    </row>
    <row r="219" spans="2:65" s="12" customFormat="1" x14ac:dyDescent="0.2">
      <c r="B219" s="154"/>
      <c r="D219" s="150" t="s">
        <v>292</v>
      </c>
      <c r="E219" s="155" t="s">
        <v>1</v>
      </c>
      <c r="F219" s="156" t="s">
        <v>468</v>
      </c>
      <c r="H219" s="157">
        <v>24</v>
      </c>
      <c r="I219" s="158"/>
      <c r="L219" s="154"/>
      <c r="M219" s="159"/>
      <c r="T219" s="160"/>
      <c r="AT219" s="155" t="s">
        <v>292</v>
      </c>
      <c r="AU219" s="155" t="s">
        <v>91</v>
      </c>
      <c r="AV219" s="12" t="s">
        <v>91</v>
      </c>
      <c r="AW219" s="12" t="s">
        <v>36</v>
      </c>
      <c r="AX219" s="12" t="s">
        <v>85</v>
      </c>
      <c r="AY219" s="155" t="s">
        <v>209</v>
      </c>
    </row>
    <row r="220" spans="2:65" s="1" customFormat="1" ht="21.75" customHeight="1" x14ac:dyDescent="0.2">
      <c r="B220" s="30"/>
      <c r="C220" s="136" t="s">
        <v>474</v>
      </c>
      <c r="D220" s="136" t="s">
        <v>210</v>
      </c>
      <c r="E220" s="137" t="s">
        <v>475</v>
      </c>
      <c r="F220" s="138" t="s">
        <v>476</v>
      </c>
      <c r="G220" s="139" t="s">
        <v>456</v>
      </c>
      <c r="H220" s="140">
        <v>8</v>
      </c>
      <c r="I220" s="141"/>
      <c r="J220" s="142">
        <f>ROUND(I220*H220,2)</f>
        <v>0</v>
      </c>
      <c r="K220" s="143"/>
      <c r="L220" s="30"/>
      <c r="M220" s="144" t="s">
        <v>1</v>
      </c>
      <c r="N220" s="145" t="s">
        <v>43</v>
      </c>
      <c r="P220" s="146">
        <f>O220*H220</f>
        <v>0</v>
      </c>
      <c r="Q220" s="146">
        <v>3.7098200000000001</v>
      </c>
      <c r="R220" s="146">
        <f>Q220*H220</f>
        <v>29.678560000000001</v>
      </c>
      <c r="S220" s="146">
        <v>0</v>
      </c>
      <c r="T220" s="147">
        <f>S220*H220</f>
        <v>0</v>
      </c>
      <c r="AR220" s="148" t="s">
        <v>156</v>
      </c>
      <c r="AT220" s="148" t="s">
        <v>210</v>
      </c>
      <c r="AU220" s="148" t="s">
        <v>91</v>
      </c>
      <c r="AY220" s="15" t="s">
        <v>209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5" t="s">
        <v>85</v>
      </c>
      <c r="BK220" s="149">
        <f>ROUND(I220*H220,2)</f>
        <v>0</v>
      </c>
      <c r="BL220" s="15" t="s">
        <v>156</v>
      </c>
      <c r="BM220" s="148" t="s">
        <v>477</v>
      </c>
    </row>
    <row r="221" spans="2:65" s="1" customFormat="1" ht="39" x14ac:dyDescent="0.2">
      <c r="B221" s="30"/>
      <c r="D221" s="150" t="s">
        <v>216</v>
      </c>
      <c r="F221" s="151" t="s">
        <v>478</v>
      </c>
      <c r="I221" s="152"/>
      <c r="L221" s="30"/>
      <c r="M221" s="153"/>
      <c r="T221" s="54"/>
      <c r="AT221" s="15" t="s">
        <v>216</v>
      </c>
      <c r="AU221" s="15" t="s">
        <v>91</v>
      </c>
    </row>
    <row r="222" spans="2:65" s="12" customFormat="1" x14ac:dyDescent="0.2">
      <c r="B222" s="154"/>
      <c r="D222" s="150" t="s">
        <v>292</v>
      </c>
      <c r="E222" s="155" t="s">
        <v>1</v>
      </c>
      <c r="F222" s="156" t="s">
        <v>479</v>
      </c>
      <c r="H222" s="157">
        <v>8</v>
      </c>
      <c r="I222" s="158"/>
      <c r="L222" s="154"/>
      <c r="M222" s="159"/>
      <c r="T222" s="160"/>
      <c r="AT222" s="155" t="s">
        <v>292</v>
      </c>
      <c r="AU222" s="155" t="s">
        <v>91</v>
      </c>
      <c r="AV222" s="12" t="s">
        <v>91</v>
      </c>
      <c r="AW222" s="12" t="s">
        <v>36</v>
      </c>
      <c r="AX222" s="12" t="s">
        <v>85</v>
      </c>
      <c r="AY222" s="155" t="s">
        <v>209</v>
      </c>
    </row>
    <row r="223" spans="2:65" s="1" customFormat="1" ht="24.2" customHeight="1" x14ac:dyDescent="0.2">
      <c r="B223" s="30"/>
      <c r="C223" s="136" t="s">
        <v>480</v>
      </c>
      <c r="D223" s="136" t="s">
        <v>210</v>
      </c>
      <c r="E223" s="137" t="s">
        <v>481</v>
      </c>
      <c r="F223" s="138" t="s">
        <v>482</v>
      </c>
      <c r="G223" s="139" t="s">
        <v>456</v>
      </c>
      <c r="H223" s="140">
        <v>8</v>
      </c>
      <c r="I223" s="141"/>
      <c r="J223" s="142">
        <f>ROUND(I223*H223,2)</f>
        <v>0</v>
      </c>
      <c r="K223" s="143"/>
      <c r="L223" s="30"/>
      <c r="M223" s="144" t="s">
        <v>1</v>
      </c>
      <c r="N223" s="145" t="s">
        <v>43</v>
      </c>
      <c r="P223" s="146">
        <f>O223*H223</f>
        <v>0</v>
      </c>
      <c r="Q223" s="146">
        <v>0</v>
      </c>
      <c r="R223" s="146">
        <f>Q223*H223</f>
        <v>0</v>
      </c>
      <c r="S223" s="146">
        <v>0</v>
      </c>
      <c r="T223" s="147">
        <f>S223*H223</f>
        <v>0</v>
      </c>
      <c r="AR223" s="148" t="s">
        <v>156</v>
      </c>
      <c r="AT223" s="148" t="s">
        <v>210</v>
      </c>
      <c r="AU223" s="148" t="s">
        <v>91</v>
      </c>
      <c r="AY223" s="15" t="s">
        <v>209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5" t="s">
        <v>85</v>
      </c>
      <c r="BK223" s="149">
        <f>ROUND(I223*H223,2)</f>
        <v>0</v>
      </c>
      <c r="BL223" s="15" t="s">
        <v>156</v>
      </c>
      <c r="BM223" s="148" t="s">
        <v>483</v>
      </c>
    </row>
    <row r="224" spans="2:65" s="1" customFormat="1" ht="39" x14ac:dyDescent="0.2">
      <c r="B224" s="30"/>
      <c r="D224" s="150" t="s">
        <v>216</v>
      </c>
      <c r="F224" s="151" t="s">
        <v>484</v>
      </c>
      <c r="I224" s="152"/>
      <c r="L224" s="30"/>
      <c r="M224" s="153"/>
      <c r="T224" s="54"/>
      <c r="AT224" s="15" t="s">
        <v>216</v>
      </c>
      <c r="AU224" s="15" t="s">
        <v>91</v>
      </c>
    </row>
    <row r="225" spans="2:65" s="12" customFormat="1" x14ac:dyDescent="0.2">
      <c r="B225" s="154"/>
      <c r="D225" s="150" t="s">
        <v>292</v>
      </c>
      <c r="E225" s="155" t="s">
        <v>1</v>
      </c>
      <c r="F225" s="156" t="s">
        <v>479</v>
      </c>
      <c r="H225" s="157">
        <v>8</v>
      </c>
      <c r="I225" s="158"/>
      <c r="L225" s="154"/>
      <c r="M225" s="159"/>
      <c r="T225" s="160"/>
      <c r="AT225" s="155" t="s">
        <v>292</v>
      </c>
      <c r="AU225" s="155" t="s">
        <v>91</v>
      </c>
      <c r="AV225" s="12" t="s">
        <v>91</v>
      </c>
      <c r="AW225" s="12" t="s">
        <v>36</v>
      </c>
      <c r="AX225" s="12" t="s">
        <v>85</v>
      </c>
      <c r="AY225" s="155" t="s">
        <v>209</v>
      </c>
    </row>
    <row r="226" spans="2:65" s="1" customFormat="1" ht="24.2" customHeight="1" x14ac:dyDescent="0.2">
      <c r="B226" s="30"/>
      <c r="C226" s="136" t="s">
        <v>485</v>
      </c>
      <c r="D226" s="136" t="s">
        <v>210</v>
      </c>
      <c r="E226" s="137" t="s">
        <v>486</v>
      </c>
      <c r="F226" s="138" t="s">
        <v>487</v>
      </c>
      <c r="G226" s="139" t="s">
        <v>342</v>
      </c>
      <c r="H226" s="140">
        <v>107.28</v>
      </c>
      <c r="I226" s="141"/>
      <c r="J226" s="142">
        <f>ROUND(I226*H226,2)</f>
        <v>0</v>
      </c>
      <c r="K226" s="143"/>
      <c r="L226" s="30"/>
      <c r="M226" s="144" t="s">
        <v>1</v>
      </c>
      <c r="N226" s="145" t="s">
        <v>43</v>
      </c>
      <c r="P226" s="146">
        <f>O226*H226</f>
        <v>0</v>
      </c>
      <c r="Q226" s="146">
        <v>2.9440000000000001E-2</v>
      </c>
      <c r="R226" s="146">
        <f>Q226*H226</f>
        <v>3.1583232000000003</v>
      </c>
      <c r="S226" s="146">
        <v>0</v>
      </c>
      <c r="T226" s="147">
        <f>S226*H226</f>
        <v>0</v>
      </c>
      <c r="AR226" s="148" t="s">
        <v>156</v>
      </c>
      <c r="AT226" s="148" t="s">
        <v>210</v>
      </c>
      <c r="AU226" s="148" t="s">
        <v>91</v>
      </c>
      <c r="AY226" s="15" t="s">
        <v>209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5" t="s">
        <v>85</v>
      </c>
      <c r="BK226" s="149">
        <f>ROUND(I226*H226,2)</f>
        <v>0</v>
      </c>
      <c r="BL226" s="15" t="s">
        <v>156</v>
      </c>
      <c r="BM226" s="148" t="s">
        <v>488</v>
      </c>
    </row>
    <row r="227" spans="2:65" s="1" customFormat="1" ht="19.5" x14ac:dyDescent="0.2">
      <c r="B227" s="30"/>
      <c r="D227" s="150" t="s">
        <v>216</v>
      </c>
      <c r="F227" s="151" t="s">
        <v>489</v>
      </c>
      <c r="I227" s="152"/>
      <c r="L227" s="30"/>
      <c r="M227" s="153"/>
      <c r="T227" s="54"/>
      <c r="AT227" s="15" t="s">
        <v>216</v>
      </c>
      <c r="AU227" s="15" t="s">
        <v>91</v>
      </c>
    </row>
    <row r="228" spans="2:65" s="12" customFormat="1" x14ac:dyDescent="0.2">
      <c r="B228" s="154"/>
      <c r="D228" s="150" t="s">
        <v>292</v>
      </c>
      <c r="E228" s="155" t="s">
        <v>1</v>
      </c>
      <c r="F228" s="156" t="s">
        <v>490</v>
      </c>
      <c r="H228" s="157">
        <v>107.28</v>
      </c>
      <c r="I228" s="158"/>
      <c r="L228" s="154"/>
      <c r="M228" s="159"/>
      <c r="T228" s="160"/>
      <c r="AT228" s="155" t="s">
        <v>292</v>
      </c>
      <c r="AU228" s="155" t="s">
        <v>91</v>
      </c>
      <c r="AV228" s="12" t="s">
        <v>91</v>
      </c>
      <c r="AW228" s="12" t="s">
        <v>36</v>
      </c>
      <c r="AX228" s="12" t="s">
        <v>85</v>
      </c>
      <c r="AY228" s="155" t="s">
        <v>209</v>
      </c>
    </row>
    <row r="229" spans="2:65" s="1" customFormat="1" ht="21.75" customHeight="1" x14ac:dyDescent="0.2">
      <c r="B229" s="30"/>
      <c r="C229" s="136" t="s">
        <v>491</v>
      </c>
      <c r="D229" s="136" t="s">
        <v>210</v>
      </c>
      <c r="E229" s="137" t="s">
        <v>492</v>
      </c>
      <c r="F229" s="138" t="s">
        <v>493</v>
      </c>
      <c r="G229" s="139" t="s">
        <v>342</v>
      </c>
      <c r="H229" s="140">
        <v>4425.72</v>
      </c>
      <c r="I229" s="141"/>
      <c r="J229" s="142">
        <f>ROUND(I229*H229,2)</f>
        <v>0</v>
      </c>
      <c r="K229" s="143"/>
      <c r="L229" s="30"/>
      <c r="M229" s="144" t="s">
        <v>1</v>
      </c>
      <c r="N229" s="145" t="s">
        <v>43</v>
      </c>
      <c r="P229" s="146">
        <f>O229*H229</f>
        <v>0</v>
      </c>
      <c r="Q229" s="146">
        <v>5.8E-4</v>
      </c>
      <c r="R229" s="146">
        <f>Q229*H229</f>
        <v>2.5669176</v>
      </c>
      <c r="S229" s="146">
        <v>0</v>
      </c>
      <c r="T229" s="147">
        <f>S229*H229</f>
        <v>0</v>
      </c>
      <c r="AR229" s="148" t="s">
        <v>156</v>
      </c>
      <c r="AT229" s="148" t="s">
        <v>210</v>
      </c>
      <c r="AU229" s="148" t="s">
        <v>91</v>
      </c>
      <c r="AY229" s="15" t="s">
        <v>209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5" t="s">
        <v>85</v>
      </c>
      <c r="BK229" s="149">
        <f>ROUND(I229*H229,2)</f>
        <v>0</v>
      </c>
      <c r="BL229" s="15" t="s">
        <v>156</v>
      </c>
      <c r="BM229" s="148" t="s">
        <v>494</v>
      </c>
    </row>
    <row r="230" spans="2:65" s="1" customFormat="1" ht="19.5" x14ac:dyDescent="0.2">
      <c r="B230" s="30"/>
      <c r="D230" s="150" t="s">
        <v>216</v>
      </c>
      <c r="F230" s="151" t="s">
        <v>495</v>
      </c>
      <c r="I230" s="152"/>
      <c r="L230" s="30"/>
      <c r="M230" s="153"/>
      <c r="T230" s="54"/>
      <c r="AT230" s="15" t="s">
        <v>216</v>
      </c>
      <c r="AU230" s="15" t="s">
        <v>91</v>
      </c>
    </row>
    <row r="231" spans="2:65" s="12" customFormat="1" x14ac:dyDescent="0.2">
      <c r="B231" s="154"/>
      <c r="D231" s="150" t="s">
        <v>292</v>
      </c>
      <c r="E231" s="155" t="s">
        <v>1</v>
      </c>
      <c r="F231" s="156" t="s">
        <v>496</v>
      </c>
      <c r="H231" s="157">
        <v>4425.72</v>
      </c>
      <c r="I231" s="158"/>
      <c r="L231" s="154"/>
      <c r="M231" s="159"/>
      <c r="T231" s="160"/>
      <c r="AT231" s="155" t="s">
        <v>292</v>
      </c>
      <c r="AU231" s="155" t="s">
        <v>91</v>
      </c>
      <c r="AV231" s="12" t="s">
        <v>91</v>
      </c>
      <c r="AW231" s="12" t="s">
        <v>36</v>
      </c>
      <c r="AX231" s="12" t="s">
        <v>85</v>
      </c>
      <c r="AY231" s="155" t="s">
        <v>209</v>
      </c>
    </row>
    <row r="232" spans="2:65" s="1" customFormat="1" ht="21.75" customHeight="1" x14ac:dyDescent="0.2">
      <c r="B232" s="30"/>
      <c r="C232" s="136" t="s">
        <v>374</v>
      </c>
      <c r="D232" s="136" t="s">
        <v>210</v>
      </c>
      <c r="E232" s="137" t="s">
        <v>497</v>
      </c>
      <c r="F232" s="138" t="s">
        <v>498</v>
      </c>
      <c r="G232" s="139" t="s">
        <v>342</v>
      </c>
      <c r="H232" s="140">
        <v>4425.72</v>
      </c>
      <c r="I232" s="141"/>
      <c r="J232" s="142">
        <f>ROUND(I232*H232,2)</f>
        <v>0</v>
      </c>
      <c r="K232" s="143"/>
      <c r="L232" s="30"/>
      <c r="M232" s="144" t="s">
        <v>1</v>
      </c>
      <c r="N232" s="145" t="s">
        <v>43</v>
      </c>
      <c r="P232" s="146">
        <f>O232*H232</f>
        <v>0</v>
      </c>
      <c r="Q232" s="146">
        <v>0</v>
      </c>
      <c r="R232" s="146">
        <f>Q232*H232</f>
        <v>0</v>
      </c>
      <c r="S232" s="146">
        <v>0</v>
      </c>
      <c r="T232" s="147">
        <f>S232*H232</f>
        <v>0</v>
      </c>
      <c r="AR232" s="148" t="s">
        <v>156</v>
      </c>
      <c r="AT232" s="148" t="s">
        <v>210</v>
      </c>
      <c r="AU232" s="148" t="s">
        <v>91</v>
      </c>
      <c r="AY232" s="15" t="s">
        <v>209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5" t="s">
        <v>85</v>
      </c>
      <c r="BK232" s="149">
        <f>ROUND(I232*H232,2)</f>
        <v>0</v>
      </c>
      <c r="BL232" s="15" t="s">
        <v>156</v>
      </c>
      <c r="BM232" s="148" t="s">
        <v>499</v>
      </c>
    </row>
    <row r="233" spans="2:65" s="1" customFormat="1" ht="19.5" x14ac:dyDescent="0.2">
      <c r="B233" s="30"/>
      <c r="D233" s="150" t="s">
        <v>216</v>
      </c>
      <c r="F233" s="151" t="s">
        <v>500</v>
      </c>
      <c r="I233" s="152"/>
      <c r="L233" s="30"/>
      <c r="M233" s="153"/>
      <c r="T233" s="54"/>
      <c r="AT233" s="15" t="s">
        <v>216</v>
      </c>
      <c r="AU233" s="15" t="s">
        <v>91</v>
      </c>
    </row>
    <row r="234" spans="2:65" s="12" customFormat="1" x14ac:dyDescent="0.2">
      <c r="B234" s="154"/>
      <c r="D234" s="150" t="s">
        <v>292</v>
      </c>
      <c r="E234" s="155" t="s">
        <v>1</v>
      </c>
      <c r="F234" s="156" t="s">
        <v>496</v>
      </c>
      <c r="H234" s="157">
        <v>4425.72</v>
      </c>
      <c r="I234" s="158"/>
      <c r="L234" s="154"/>
      <c r="M234" s="159"/>
      <c r="T234" s="160"/>
      <c r="AT234" s="155" t="s">
        <v>292</v>
      </c>
      <c r="AU234" s="155" t="s">
        <v>91</v>
      </c>
      <c r="AV234" s="12" t="s">
        <v>91</v>
      </c>
      <c r="AW234" s="12" t="s">
        <v>36</v>
      </c>
      <c r="AX234" s="12" t="s">
        <v>85</v>
      </c>
      <c r="AY234" s="155" t="s">
        <v>209</v>
      </c>
    </row>
    <row r="235" spans="2:65" s="1" customFormat="1" ht="24.2" customHeight="1" x14ac:dyDescent="0.2">
      <c r="B235" s="30"/>
      <c r="C235" s="136" t="s">
        <v>501</v>
      </c>
      <c r="D235" s="136" t="s">
        <v>210</v>
      </c>
      <c r="E235" s="137" t="s">
        <v>502</v>
      </c>
      <c r="F235" s="138" t="s">
        <v>503</v>
      </c>
      <c r="G235" s="139" t="s">
        <v>387</v>
      </c>
      <c r="H235" s="140">
        <v>4095.6770000000001</v>
      </c>
      <c r="I235" s="141"/>
      <c r="J235" s="142">
        <f>ROUND(I235*H235,2)</f>
        <v>0</v>
      </c>
      <c r="K235" s="143"/>
      <c r="L235" s="30"/>
      <c r="M235" s="144" t="s">
        <v>1</v>
      </c>
      <c r="N235" s="145" t="s">
        <v>43</v>
      </c>
      <c r="P235" s="146">
        <f>O235*H235</f>
        <v>0</v>
      </c>
      <c r="Q235" s="146">
        <v>0</v>
      </c>
      <c r="R235" s="146">
        <f>Q235*H235</f>
        <v>0</v>
      </c>
      <c r="S235" s="146">
        <v>0</v>
      </c>
      <c r="T235" s="147">
        <f>S235*H235</f>
        <v>0</v>
      </c>
      <c r="AR235" s="148" t="s">
        <v>156</v>
      </c>
      <c r="AT235" s="148" t="s">
        <v>210</v>
      </c>
      <c r="AU235" s="148" t="s">
        <v>91</v>
      </c>
      <c r="AY235" s="15" t="s">
        <v>209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5" t="s">
        <v>85</v>
      </c>
      <c r="BK235" s="149">
        <f>ROUND(I235*H235,2)</f>
        <v>0</v>
      </c>
      <c r="BL235" s="15" t="s">
        <v>156</v>
      </c>
      <c r="BM235" s="148" t="s">
        <v>504</v>
      </c>
    </row>
    <row r="236" spans="2:65" s="1" customFormat="1" ht="39" x14ac:dyDescent="0.2">
      <c r="B236" s="30"/>
      <c r="D236" s="150" t="s">
        <v>216</v>
      </c>
      <c r="F236" s="151" t="s">
        <v>505</v>
      </c>
      <c r="I236" s="152"/>
      <c r="L236" s="30"/>
      <c r="M236" s="153"/>
      <c r="T236" s="54"/>
      <c r="AT236" s="15" t="s">
        <v>216</v>
      </c>
      <c r="AU236" s="15" t="s">
        <v>91</v>
      </c>
    </row>
    <row r="237" spans="2:65" s="12" customFormat="1" x14ac:dyDescent="0.2">
      <c r="B237" s="154"/>
      <c r="D237" s="150" t="s">
        <v>292</v>
      </c>
      <c r="E237" s="155" t="s">
        <v>1</v>
      </c>
      <c r="F237" s="156" t="s">
        <v>506</v>
      </c>
      <c r="H237" s="157">
        <v>140.65199999999999</v>
      </c>
      <c r="I237" s="158"/>
      <c r="L237" s="154"/>
      <c r="M237" s="159"/>
      <c r="T237" s="160"/>
      <c r="AT237" s="155" t="s">
        <v>292</v>
      </c>
      <c r="AU237" s="155" t="s">
        <v>91</v>
      </c>
      <c r="AV237" s="12" t="s">
        <v>91</v>
      </c>
      <c r="AW237" s="12" t="s">
        <v>36</v>
      </c>
      <c r="AX237" s="12" t="s">
        <v>78</v>
      </c>
      <c r="AY237" s="155" t="s">
        <v>209</v>
      </c>
    </row>
    <row r="238" spans="2:65" s="12" customFormat="1" ht="22.5" x14ac:dyDescent="0.2">
      <c r="B238" s="154"/>
      <c r="D238" s="150" t="s">
        <v>292</v>
      </c>
      <c r="E238" s="155" t="s">
        <v>1</v>
      </c>
      <c r="F238" s="156" t="s">
        <v>507</v>
      </c>
      <c r="H238" s="157">
        <v>4405.3776000000007</v>
      </c>
      <c r="I238" s="158"/>
      <c r="L238" s="154"/>
      <c r="M238" s="159"/>
      <c r="T238" s="160"/>
      <c r="AT238" s="155" t="s">
        <v>292</v>
      </c>
      <c r="AU238" s="155" t="s">
        <v>91</v>
      </c>
      <c r="AV238" s="12" t="s">
        <v>91</v>
      </c>
      <c r="AW238" s="12" t="s">
        <v>36</v>
      </c>
      <c r="AX238" s="12" t="s">
        <v>78</v>
      </c>
      <c r="AY238" s="155" t="s">
        <v>209</v>
      </c>
    </row>
    <row r="239" spans="2:65" s="12" customFormat="1" ht="33.75" x14ac:dyDescent="0.2">
      <c r="B239" s="154"/>
      <c r="D239" s="150" t="s">
        <v>292</v>
      </c>
      <c r="E239" s="155" t="s">
        <v>1</v>
      </c>
      <c r="F239" s="156" t="s">
        <v>508</v>
      </c>
      <c r="H239" s="157">
        <v>-450.3528</v>
      </c>
      <c r="I239" s="158"/>
      <c r="L239" s="154"/>
      <c r="M239" s="159"/>
      <c r="T239" s="160"/>
      <c r="AT239" s="155" t="s">
        <v>292</v>
      </c>
      <c r="AU239" s="155" t="s">
        <v>91</v>
      </c>
      <c r="AV239" s="12" t="s">
        <v>91</v>
      </c>
      <c r="AW239" s="12" t="s">
        <v>36</v>
      </c>
      <c r="AX239" s="12" t="s">
        <v>78</v>
      </c>
      <c r="AY239" s="155" t="s">
        <v>209</v>
      </c>
    </row>
    <row r="240" spans="2:65" s="13" customFormat="1" x14ac:dyDescent="0.2">
      <c r="B240" s="164"/>
      <c r="D240" s="150" t="s">
        <v>292</v>
      </c>
      <c r="E240" s="165" t="s">
        <v>1</v>
      </c>
      <c r="F240" s="166" t="s">
        <v>351</v>
      </c>
      <c r="H240" s="167">
        <v>4095.6768000000006</v>
      </c>
      <c r="I240" s="168"/>
      <c r="L240" s="164"/>
      <c r="M240" s="169"/>
      <c r="T240" s="170"/>
      <c r="AT240" s="165" t="s">
        <v>292</v>
      </c>
      <c r="AU240" s="165" t="s">
        <v>91</v>
      </c>
      <c r="AV240" s="13" t="s">
        <v>156</v>
      </c>
      <c r="AW240" s="13" t="s">
        <v>4</v>
      </c>
      <c r="AX240" s="13" t="s">
        <v>85</v>
      </c>
      <c r="AY240" s="165" t="s">
        <v>209</v>
      </c>
    </row>
    <row r="241" spans="2:65" s="1" customFormat="1" ht="24.2" customHeight="1" x14ac:dyDescent="0.2">
      <c r="B241" s="30"/>
      <c r="C241" s="136" t="s">
        <v>509</v>
      </c>
      <c r="D241" s="136" t="s">
        <v>210</v>
      </c>
      <c r="E241" s="137" t="s">
        <v>510</v>
      </c>
      <c r="F241" s="138" t="s">
        <v>511</v>
      </c>
      <c r="G241" s="139" t="s">
        <v>387</v>
      </c>
      <c r="H241" s="140">
        <v>479.07499999999999</v>
      </c>
      <c r="I241" s="141"/>
      <c r="J241" s="142">
        <f>ROUND(I241*H241,2)</f>
        <v>0</v>
      </c>
      <c r="K241" s="143"/>
      <c r="L241" s="30"/>
      <c r="M241" s="144" t="s">
        <v>1</v>
      </c>
      <c r="N241" s="145" t="s">
        <v>43</v>
      </c>
      <c r="P241" s="146">
        <f>O241*H241</f>
        <v>0</v>
      </c>
      <c r="Q241" s="146">
        <v>0</v>
      </c>
      <c r="R241" s="146">
        <f>Q241*H241</f>
        <v>0</v>
      </c>
      <c r="S241" s="146">
        <v>0</v>
      </c>
      <c r="T241" s="147">
        <f>S241*H241</f>
        <v>0</v>
      </c>
      <c r="AR241" s="148" t="s">
        <v>156</v>
      </c>
      <c r="AT241" s="148" t="s">
        <v>210</v>
      </c>
      <c r="AU241" s="148" t="s">
        <v>91</v>
      </c>
      <c r="AY241" s="15" t="s">
        <v>209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5" t="s">
        <v>85</v>
      </c>
      <c r="BK241" s="149">
        <f>ROUND(I241*H241,2)</f>
        <v>0</v>
      </c>
      <c r="BL241" s="15" t="s">
        <v>156</v>
      </c>
      <c r="BM241" s="148" t="s">
        <v>512</v>
      </c>
    </row>
    <row r="242" spans="2:65" s="1" customFormat="1" ht="39" x14ac:dyDescent="0.2">
      <c r="B242" s="30"/>
      <c r="D242" s="150" t="s">
        <v>216</v>
      </c>
      <c r="F242" s="151" t="s">
        <v>513</v>
      </c>
      <c r="I242" s="152"/>
      <c r="L242" s="30"/>
      <c r="M242" s="153"/>
      <c r="T242" s="54"/>
      <c r="AT242" s="15" t="s">
        <v>216</v>
      </c>
      <c r="AU242" s="15" t="s">
        <v>91</v>
      </c>
    </row>
    <row r="243" spans="2:65" s="12" customFormat="1" x14ac:dyDescent="0.2">
      <c r="B243" s="154"/>
      <c r="D243" s="150" t="s">
        <v>292</v>
      </c>
      <c r="E243" s="155" t="s">
        <v>1</v>
      </c>
      <c r="F243" s="156" t="s">
        <v>514</v>
      </c>
      <c r="H243" s="157">
        <v>15.627999999999998</v>
      </c>
      <c r="I243" s="158"/>
      <c r="L243" s="154"/>
      <c r="M243" s="159"/>
      <c r="T243" s="160"/>
      <c r="AT243" s="155" t="s">
        <v>292</v>
      </c>
      <c r="AU243" s="155" t="s">
        <v>91</v>
      </c>
      <c r="AV243" s="12" t="s">
        <v>91</v>
      </c>
      <c r="AW243" s="12" t="s">
        <v>36</v>
      </c>
      <c r="AX243" s="12" t="s">
        <v>78</v>
      </c>
      <c r="AY243" s="155" t="s">
        <v>209</v>
      </c>
    </row>
    <row r="244" spans="2:65" s="12" customFormat="1" ht="22.5" x14ac:dyDescent="0.2">
      <c r="B244" s="154"/>
      <c r="D244" s="150" t="s">
        <v>292</v>
      </c>
      <c r="E244" s="155" t="s">
        <v>1</v>
      </c>
      <c r="F244" s="156" t="s">
        <v>515</v>
      </c>
      <c r="H244" s="157">
        <v>513.4864</v>
      </c>
      <c r="I244" s="158"/>
      <c r="L244" s="154"/>
      <c r="M244" s="159"/>
      <c r="T244" s="160"/>
      <c r="AT244" s="155" t="s">
        <v>292</v>
      </c>
      <c r="AU244" s="155" t="s">
        <v>91</v>
      </c>
      <c r="AV244" s="12" t="s">
        <v>91</v>
      </c>
      <c r="AW244" s="12" t="s">
        <v>36</v>
      </c>
      <c r="AX244" s="12" t="s">
        <v>78</v>
      </c>
      <c r="AY244" s="155" t="s">
        <v>209</v>
      </c>
    </row>
    <row r="245" spans="2:65" s="12" customFormat="1" ht="33.75" x14ac:dyDescent="0.2">
      <c r="B245" s="154"/>
      <c r="D245" s="150" t="s">
        <v>292</v>
      </c>
      <c r="E245" s="155" t="s">
        <v>1</v>
      </c>
      <c r="F245" s="156" t="s">
        <v>516</v>
      </c>
      <c r="H245" s="157">
        <v>-50.039200000000001</v>
      </c>
      <c r="I245" s="158"/>
      <c r="L245" s="154"/>
      <c r="M245" s="159"/>
      <c r="T245" s="160"/>
      <c r="AT245" s="155" t="s">
        <v>292</v>
      </c>
      <c r="AU245" s="155" t="s">
        <v>91</v>
      </c>
      <c r="AV245" s="12" t="s">
        <v>91</v>
      </c>
      <c r="AW245" s="12" t="s">
        <v>36</v>
      </c>
      <c r="AX245" s="12" t="s">
        <v>78</v>
      </c>
      <c r="AY245" s="155" t="s">
        <v>209</v>
      </c>
    </row>
    <row r="246" spans="2:65" s="13" customFormat="1" x14ac:dyDescent="0.2">
      <c r="B246" s="164"/>
      <c r="D246" s="150" t="s">
        <v>292</v>
      </c>
      <c r="E246" s="165" t="s">
        <v>1</v>
      </c>
      <c r="F246" s="166" t="s">
        <v>351</v>
      </c>
      <c r="H246" s="167">
        <v>479.07520000000005</v>
      </c>
      <c r="I246" s="168"/>
      <c r="L246" s="164"/>
      <c r="M246" s="169"/>
      <c r="T246" s="170"/>
      <c r="AT246" s="165" t="s">
        <v>292</v>
      </c>
      <c r="AU246" s="165" t="s">
        <v>91</v>
      </c>
      <c r="AV246" s="13" t="s">
        <v>156</v>
      </c>
      <c r="AW246" s="13" t="s">
        <v>4</v>
      </c>
      <c r="AX246" s="13" t="s">
        <v>85</v>
      </c>
      <c r="AY246" s="165" t="s">
        <v>209</v>
      </c>
    </row>
    <row r="247" spans="2:65" s="1" customFormat="1" ht="33" customHeight="1" x14ac:dyDescent="0.2">
      <c r="B247" s="30"/>
      <c r="C247" s="136" t="s">
        <v>517</v>
      </c>
      <c r="D247" s="136" t="s">
        <v>210</v>
      </c>
      <c r="E247" s="137" t="s">
        <v>518</v>
      </c>
      <c r="F247" s="138" t="s">
        <v>519</v>
      </c>
      <c r="G247" s="139" t="s">
        <v>387</v>
      </c>
      <c r="H247" s="140">
        <v>4095.6770000000001</v>
      </c>
      <c r="I247" s="141"/>
      <c r="J247" s="142">
        <f>ROUND(I247*H247,2)</f>
        <v>0</v>
      </c>
      <c r="K247" s="143"/>
      <c r="L247" s="30"/>
      <c r="M247" s="144" t="s">
        <v>1</v>
      </c>
      <c r="N247" s="145" t="s">
        <v>43</v>
      </c>
      <c r="P247" s="146">
        <f>O247*H247</f>
        <v>0</v>
      </c>
      <c r="Q247" s="146">
        <v>0</v>
      </c>
      <c r="R247" s="146">
        <f>Q247*H247</f>
        <v>0</v>
      </c>
      <c r="S247" s="146">
        <v>0</v>
      </c>
      <c r="T247" s="147">
        <f>S247*H247</f>
        <v>0</v>
      </c>
      <c r="AR247" s="148" t="s">
        <v>156</v>
      </c>
      <c r="AT247" s="148" t="s">
        <v>210</v>
      </c>
      <c r="AU247" s="148" t="s">
        <v>91</v>
      </c>
      <c r="AY247" s="15" t="s">
        <v>209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5" t="s">
        <v>85</v>
      </c>
      <c r="BK247" s="149">
        <f>ROUND(I247*H247,2)</f>
        <v>0</v>
      </c>
      <c r="BL247" s="15" t="s">
        <v>156</v>
      </c>
      <c r="BM247" s="148" t="s">
        <v>520</v>
      </c>
    </row>
    <row r="248" spans="2:65" s="1" customFormat="1" ht="39" x14ac:dyDescent="0.2">
      <c r="B248" s="30"/>
      <c r="D248" s="150" t="s">
        <v>216</v>
      </c>
      <c r="F248" s="151" t="s">
        <v>521</v>
      </c>
      <c r="I248" s="152"/>
      <c r="L248" s="30"/>
      <c r="M248" s="153"/>
      <c r="T248" s="54"/>
      <c r="AT248" s="15" t="s">
        <v>216</v>
      </c>
      <c r="AU248" s="15" t="s">
        <v>91</v>
      </c>
    </row>
    <row r="249" spans="2:65" s="12" customFormat="1" x14ac:dyDescent="0.2">
      <c r="B249" s="154"/>
      <c r="D249" s="150" t="s">
        <v>292</v>
      </c>
      <c r="E249" s="155" t="s">
        <v>1</v>
      </c>
      <c r="F249" s="156" t="s">
        <v>506</v>
      </c>
      <c r="H249" s="157">
        <v>140.65199999999999</v>
      </c>
      <c r="I249" s="158"/>
      <c r="L249" s="154"/>
      <c r="M249" s="159"/>
      <c r="T249" s="160"/>
      <c r="AT249" s="155" t="s">
        <v>292</v>
      </c>
      <c r="AU249" s="155" t="s">
        <v>91</v>
      </c>
      <c r="AV249" s="12" t="s">
        <v>91</v>
      </c>
      <c r="AW249" s="12" t="s">
        <v>36</v>
      </c>
      <c r="AX249" s="12" t="s">
        <v>78</v>
      </c>
      <c r="AY249" s="155" t="s">
        <v>209</v>
      </c>
    </row>
    <row r="250" spans="2:65" s="12" customFormat="1" ht="22.5" x14ac:dyDescent="0.2">
      <c r="B250" s="154"/>
      <c r="D250" s="150" t="s">
        <v>292</v>
      </c>
      <c r="E250" s="155" t="s">
        <v>1</v>
      </c>
      <c r="F250" s="156" t="s">
        <v>507</v>
      </c>
      <c r="H250" s="157">
        <v>4405.3776000000007</v>
      </c>
      <c r="I250" s="158"/>
      <c r="L250" s="154"/>
      <c r="M250" s="159"/>
      <c r="T250" s="160"/>
      <c r="AT250" s="155" t="s">
        <v>292</v>
      </c>
      <c r="AU250" s="155" t="s">
        <v>91</v>
      </c>
      <c r="AV250" s="12" t="s">
        <v>91</v>
      </c>
      <c r="AW250" s="12" t="s">
        <v>36</v>
      </c>
      <c r="AX250" s="12" t="s">
        <v>78</v>
      </c>
      <c r="AY250" s="155" t="s">
        <v>209</v>
      </c>
    </row>
    <row r="251" spans="2:65" s="12" customFormat="1" ht="33.75" x14ac:dyDescent="0.2">
      <c r="B251" s="154"/>
      <c r="D251" s="150" t="s">
        <v>292</v>
      </c>
      <c r="E251" s="155" t="s">
        <v>1</v>
      </c>
      <c r="F251" s="156" t="s">
        <v>508</v>
      </c>
      <c r="H251" s="157">
        <v>-450.3528</v>
      </c>
      <c r="I251" s="158"/>
      <c r="L251" s="154"/>
      <c r="M251" s="159"/>
      <c r="T251" s="160"/>
      <c r="AT251" s="155" t="s">
        <v>292</v>
      </c>
      <c r="AU251" s="155" t="s">
        <v>91</v>
      </c>
      <c r="AV251" s="12" t="s">
        <v>91</v>
      </c>
      <c r="AW251" s="12" t="s">
        <v>36</v>
      </c>
      <c r="AX251" s="12" t="s">
        <v>78</v>
      </c>
      <c r="AY251" s="155" t="s">
        <v>209</v>
      </c>
    </row>
    <row r="252" spans="2:65" s="13" customFormat="1" x14ac:dyDescent="0.2">
      <c r="B252" s="164"/>
      <c r="D252" s="150" t="s">
        <v>292</v>
      </c>
      <c r="E252" s="165" t="s">
        <v>1</v>
      </c>
      <c r="F252" s="166" t="s">
        <v>351</v>
      </c>
      <c r="H252" s="167">
        <v>4095.6768000000006</v>
      </c>
      <c r="I252" s="168"/>
      <c r="L252" s="164"/>
      <c r="M252" s="169"/>
      <c r="T252" s="170"/>
      <c r="AT252" s="165" t="s">
        <v>292</v>
      </c>
      <c r="AU252" s="165" t="s">
        <v>91</v>
      </c>
      <c r="AV252" s="13" t="s">
        <v>156</v>
      </c>
      <c r="AW252" s="13" t="s">
        <v>4</v>
      </c>
      <c r="AX252" s="13" t="s">
        <v>85</v>
      </c>
      <c r="AY252" s="165" t="s">
        <v>209</v>
      </c>
    </row>
    <row r="253" spans="2:65" s="1" customFormat="1" ht="33" customHeight="1" x14ac:dyDescent="0.2">
      <c r="B253" s="30"/>
      <c r="C253" s="136" t="s">
        <v>522</v>
      </c>
      <c r="D253" s="136" t="s">
        <v>210</v>
      </c>
      <c r="E253" s="137" t="s">
        <v>523</v>
      </c>
      <c r="F253" s="138" t="s">
        <v>524</v>
      </c>
      <c r="G253" s="139" t="s">
        <v>387</v>
      </c>
      <c r="H253" s="140">
        <v>479.07499999999999</v>
      </c>
      <c r="I253" s="141"/>
      <c r="J253" s="142">
        <f>ROUND(I253*H253,2)</f>
        <v>0</v>
      </c>
      <c r="K253" s="143"/>
      <c r="L253" s="30"/>
      <c r="M253" s="144" t="s">
        <v>1</v>
      </c>
      <c r="N253" s="145" t="s">
        <v>43</v>
      </c>
      <c r="P253" s="146">
        <f>O253*H253</f>
        <v>0</v>
      </c>
      <c r="Q253" s="146">
        <v>0</v>
      </c>
      <c r="R253" s="146">
        <f>Q253*H253</f>
        <v>0</v>
      </c>
      <c r="S253" s="146">
        <v>0</v>
      </c>
      <c r="T253" s="147">
        <f>S253*H253</f>
        <v>0</v>
      </c>
      <c r="AR253" s="148" t="s">
        <v>156</v>
      </c>
      <c r="AT253" s="148" t="s">
        <v>210</v>
      </c>
      <c r="AU253" s="148" t="s">
        <v>91</v>
      </c>
      <c r="AY253" s="15" t="s">
        <v>209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5" t="s">
        <v>85</v>
      </c>
      <c r="BK253" s="149">
        <f>ROUND(I253*H253,2)</f>
        <v>0</v>
      </c>
      <c r="BL253" s="15" t="s">
        <v>156</v>
      </c>
      <c r="BM253" s="148" t="s">
        <v>525</v>
      </c>
    </row>
    <row r="254" spans="2:65" s="1" customFormat="1" ht="39" x14ac:dyDescent="0.2">
      <c r="B254" s="30"/>
      <c r="D254" s="150" t="s">
        <v>216</v>
      </c>
      <c r="F254" s="151" t="s">
        <v>526</v>
      </c>
      <c r="I254" s="152"/>
      <c r="L254" s="30"/>
      <c r="M254" s="153"/>
      <c r="T254" s="54"/>
      <c r="AT254" s="15" t="s">
        <v>216</v>
      </c>
      <c r="AU254" s="15" t="s">
        <v>91</v>
      </c>
    </row>
    <row r="255" spans="2:65" s="12" customFormat="1" x14ac:dyDescent="0.2">
      <c r="B255" s="154"/>
      <c r="D255" s="150" t="s">
        <v>292</v>
      </c>
      <c r="E255" s="155" t="s">
        <v>1</v>
      </c>
      <c r="F255" s="156" t="s">
        <v>514</v>
      </c>
      <c r="H255" s="157">
        <v>15.627999999999998</v>
      </c>
      <c r="I255" s="158"/>
      <c r="L255" s="154"/>
      <c r="M255" s="159"/>
      <c r="T255" s="160"/>
      <c r="AT255" s="155" t="s">
        <v>292</v>
      </c>
      <c r="AU255" s="155" t="s">
        <v>91</v>
      </c>
      <c r="AV255" s="12" t="s">
        <v>91</v>
      </c>
      <c r="AW255" s="12" t="s">
        <v>36</v>
      </c>
      <c r="AX255" s="12" t="s">
        <v>78</v>
      </c>
      <c r="AY255" s="155" t="s">
        <v>209</v>
      </c>
    </row>
    <row r="256" spans="2:65" s="12" customFormat="1" ht="22.5" x14ac:dyDescent="0.2">
      <c r="B256" s="154"/>
      <c r="D256" s="150" t="s">
        <v>292</v>
      </c>
      <c r="E256" s="155" t="s">
        <v>1</v>
      </c>
      <c r="F256" s="156" t="s">
        <v>515</v>
      </c>
      <c r="H256" s="157">
        <v>513.4864</v>
      </c>
      <c r="I256" s="158"/>
      <c r="L256" s="154"/>
      <c r="M256" s="159"/>
      <c r="T256" s="160"/>
      <c r="AT256" s="155" t="s">
        <v>292</v>
      </c>
      <c r="AU256" s="155" t="s">
        <v>91</v>
      </c>
      <c r="AV256" s="12" t="s">
        <v>91</v>
      </c>
      <c r="AW256" s="12" t="s">
        <v>36</v>
      </c>
      <c r="AX256" s="12" t="s">
        <v>78</v>
      </c>
      <c r="AY256" s="155" t="s">
        <v>209</v>
      </c>
    </row>
    <row r="257" spans="2:65" s="12" customFormat="1" ht="33.75" x14ac:dyDescent="0.2">
      <c r="B257" s="154"/>
      <c r="D257" s="150" t="s">
        <v>292</v>
      </c>
      <c r="E257" s="155" t="s">
        <v>1</v>
      </c>
      <c r="F257" s="156" t="s">
        <v>516</v>
      </c>
      <c r="H257" s="157">
        <v>-50.039200000000001</v>
      </c>
      <c r="I257" s="158"/>
      <c r="L257" s="154"/>
      <c r="M257" s="159"/>
      <c r="T257" s="160"/>
      <c r="AT257" s="155" t="s">
        <v>292</v>
      </c>
      <c r="AU257" s="155" t="s">
        <v>91</v>
      </c>
      <c r="AV257" s="12" t="s">
        <v>91</v>
      </c>
      <c r="AW257" s="12" t="s">
        <v>36</v>
      </c>
      <c r="AX257" s="12" t="s">
        <v>78</v>
      </c>
      <c r="AY257" s="155" t="s">
        <v>209</v>
      </c>
    </row>
    <row r="258" spans="2:65" s="13" customFormat="1" x14ac:dyDescent="0.2">
      <c r="B258" s="164"/>
      <c r="D258" s="150" t="s">
        <v>292</v>
      </c>
      <c r="E258" s="165" t="s">
        <v>1</v>
      </c>
      <c r="F258" s="166" t="s">
        <v>351</v>
      </c>
      <c r="H258" s="167">
        <v>479.07520000000005</v>
      </c>
      <c r="I258" s="168"/>
      <c r="L258" s="164"/>
      <c r="M258" s="169"/>
      <c r="T258" s="170"/>
      <c r="AT258" s="165" t="s">
        <v>292</v>
      </c>
      <c r="AU258" s="165" t="s">
        <v>91</v>
      </c>
      <c r="AV258" s="13" t="s">
        <v>156</v>
      </c>
      <c r="AW258" s="13" t="s">
        <v>4</v>
      </c>
      <c r="AX258" s="13" t="s">
        <v>85</v>
      </c>
      <c r="AY258" s="165" t="s">
        <v>209</v>
      </c>
    </row>
    <row r="259" spans="2:65" s="1" customFormat="1" ht="37.9" customHeight="1" x14ac:dyDescent="0.2">
      <c r="B259" s="30"/>
      <c r="C259" s="136" t="s">
        <v>527</v>
      </c>
      <c r="D259" s="136" t="s">
        <v>210</v>
      </c>
      <c r="E259" s="137" t="s">
        <v>528</v>
      </c>
      <c r="F259" s="138" t="s">
        <v>529</v>
      </c>
      <c r="G259" s="139" t="s">
        <v>387</v>
      </c>
      <c r="H259" s="140">
        <v>867.82100000000003</v>
      </c>
      <c r="I259" s="141"/>
      <c r="J259" s="142">
        <f>ROUND(I259*H259,2)</f>
        <v>0</v>
      </c>
      <c r="K259" s="143"/>
      <c r="L259" s="30"/>
      <c r="M259" s="144" t="s">
        <v>1</v>
      </c>
      <c r="N259" s="145" t="s">
        <v>43</v>
      </c>
      <c r="P259" s="146">
        <f>O259*H259</f>
        <v>0</v>
      </c>
      <c r="Q259" s="146">
        <v>0</v>
      </c>
      <c r="R259" s="146">
        <f>Q259*H259</f>
        <v>0</v>
      </c>
      <c r="S259" s="146">
        <v>0</v>
      </c>
      <c r="T259" s="147">
        <f>S259*H259</f>
        <v>0</v>
      </c>
      <c r="AR259" s="148" t="s">
        <v>156</v>
      </c>
      <c r="AT259" s="148" t="s">
        <v>210</v>
      </c>
      <c r="AU259" s="148" t="s">
        <v>91</v>
      </c>
      <c r="AY259" s="15" t="s">
        <v>209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5" t="s">
        <v>85</v>
      </c>
      <c r="BK259" s="149">
        <f>ROUND(I259*H259,2)</f>
        <v>0</v>
      </c>
      <c r="BL259" s="15" t="s">
        <v>156</v>
      </c>
      <c r="BM259" s="148" t="s">
        <v>530</v>
      </c>
    </row>
    <row r="260" spans="2:65" s="1" customFormat="1" ht="39" x14ac:dyDescent="0.2">
      <c r="B260" s="30"/>
      <c r="D260" s="150" t="s">
        <v>216</v>
      </c>
      <c r="F260" s="151" t="s">
        <v>531</v>
      </c>
      <c r="I260" s="152"/>
      <c r="L260" s="30"/>
      <c r="M260" s="153"/>
      <c r="T260" s="54"/>
      <c r="AT260" s="15" t="s">
        <v>216</v>
      </c>
      <c r="AU260" s="15" t="s">
        <v>91</v>
      </c>
    </row>
    <row r="261" spans="2:65" s="12" customFormat="1" x14ac:dyDescent="0.2">
      <c r="B261" s="154"/>
      <c r="D261" s="150" t="s">
        <v>292</v>
      </c>
      <c r="E261" s="155" t="s">
        <v>1</v>
      </c>
      <c r="F261" s="156" t="s">
        <v>532</v>
      </c>
      <c r="H261" s="157">
        <v>867.82099999999991</v>
      </c>
      <c r="I261" s="158"/>
      <c r="L261" s="154"/>
      <c r="M261" s="159"/>
      <c r="T261" s="160"/>
      <c r="AT261" s="155" t="s">
        <v>292</v>
      </c>
      <c r="AU261" s="155" t="s">
        <v>91</v>
      </c>
      <c r="AV261" s="12" t="s">
        <v>91</v>
      </c>
      <c r="AW261" s="12" t="s">
        <v>36</v>
      </c>
      <c r="AX261" s="12" t="s">
        <v>85</v>
      </c>
      <c r="AY261" s="155" t="s">
        <v>209</v>
      </c>
    </row>
    <row r="262" spans="2:65" s="1" customFormat="1" ht="37.9" customHeight="1" x14ac:dyDescent="0.2">
      <c r="B262" s="30"/>
      <c r="C262" s="136" t="s">
        <v>533</v>
      </c>
      <c r="D262" s="136" t="s">
        <v>210</v>
      </c>
      <c r="E262" s="137" t="s">
        <v>534</v>
      </c>
      <c r="F262" s="138" t="s">
        <v>535</v>
      </c>
      <c r="G262" s="139" t="s">
        <v>387</v>
      </c>
      <c r="H262" s="140">
        <v>239.53700000000001</v>
      </c>
      <c r="I262" s="141"/>
      <c r="J262" s="142">
        <f>ROUND(I262*H262,2)</f>
        <v>0</v>
      </c>
      <c r="K262" s="143"/>
      <c r="L262" s="30"/>
      <c r="M262" s="144" t="s">
        <v>1</v>
      </c>
      <c r="N262" s="145" t="s">
        <v>43</v>
      </c>
      <c r="P262" s="146">
        <f>O262*H262</f>
        <v>0</v>
      </c>
      <c r="Q262" s="146">
        <v>0</v>
      </c>
      <c r="R262" s="146">
        <f>Q262*H262</f>
        <v>0</v>
      </c>
      <c r="S262" s="146">
        <v>0</v>
      </c>
      <c r="T262" s="147">
        <f>S262*H262</f>
        <v>0</v>
      </c>
      <c r="AR262" s="148" t="s">
        <v>156</v>
      </c>
      <c r="AT262" s="148" t="s">
        <v>210</v>
      </c>
      <c r="AU262" s="148" t="s">
        <v>91</v>
      </c>
      <c r="AY262" s="15" t="s">
        <v>209</v>
      </c>
      <c r="BE262" s="149">
        <f>IF(N262="základní",J262,0)</f>
        <v>0</v>
      </c>
      <c r="BF262" s="149">
        <f>IF(N262="snížená",J262,0)</f>
        <v>0</v>
      </c>
      <c r="BG262" s="149">
        <f>IF(N262="zákl. přenesená",J262,0)</f>
        <v>0</v>
      </c>
      <c r="BH262" s="149">
        <f>IF(N262="sníž. přenesená",J262,0)</f>
        <v>0</v>
      </c>
      <c r="BI262" s="149">
        <f>IF(N262="nulová",J262,0)</f>
        <v>0</v>
      </c>
      <c r="BJ262" s="15" t="s">
        <v>85</v>
      </c>
      <c r="BK262" s="149">
        <f>ROUND(I262*H262,2)</f>
        <v>0</v>
      </c>
      <c r="BL262" s="15" t="s">
        <v>156</v>
      </c>
      <c r="BM262" s="148" t="s">
        <v>536</v>
      </c>
    </row>
    <row r="263" spans="2:65" s="1" customFormat="1" ht="39" x14ac:dyDescent="0.2">
      <c r="B263" s="30"/>
      <c r="D263" s="150" t="s">
        <v>216</v>
      </c>
      <c r="F263" s="151" t="s">
        <v>537</v>
      </c>
      <c r="I263" s="152"/>
      <c r="L263" s="30"/>
      <c r="M263" s="153"/>
      <c r="T263" s="54"/>
      <c r="AT263" s="15" t="s">
        <v>216</v>
      </c>
      <c r="AU263" s="15" t="s">
        <v>91</v>
      </c>
    </row>
    <row r="264" spans="2:65" s="1" customFormat="1" ht="24.2" customHeight="1" x14ac:dyDescent="0.2">
      <c r="B264" s="30"/>
      <c r="C264" s="136" t="s">
        <v>538</v>
      </c>
      <c r="D264" s="136" t="s">
        <v>210</v>
      </c>
      <c r="E264" s="137" t="s">
        <v>539</v>
      </c>
      <c r="F264" s="138" t="s">
        <v>540</v>
      </c>
      <c r="G264" s="139" t="s">
        <v>387</v>
      </c>
      <c r="H264" s="140">
        <v>478.66699999999997</v>
      </c>
      <c r="I264" s="141"/>
      <c r="J264" s="142">
        <f>ROUND(I264*H264,2)</f>
        <v>0</v>
      </c>
      <c r="K264" s="143"/>
      <c r="L264" s="30"/>
      <c r="M264" s="144" t="s">
        <v>1</v>
      </c>
      <c r="N264" s="145" t="s">
        <v>43</v>
      </c>
      <c r="P264" s="146">
        <f>O264*H264</f>
        <v>0</v>
      </c>
      <c r="Q264" s="146">
        <v>0</v>
      </c>
      <c r="R264" s="146">
        <f>Q264*H264</f>
        <v>0</v>
      </c>
      <c r="S264" s="146">
        <v>0</v>
      </c>
      <c r="T264" s="147">
        <f>S264*H264</f>
        <v>0</v>
      </c>
      <c r="AR264" s="148" t="s">
        <v>156</v>
      </c>
      <c r="AT264" s="148" t="s">
        <v>210</v>
      </c>
      <c r="AU264" s="148" t="s">
        <v>91</v>
      </c>
      <c r="AY264" s="15" t="s">
        <v>209</v>
      </c>
      <c r="BE264" s="149">
        <f>IF(N264="základní",J264,0)</f>
        <v>0</v>
      </c>
      <c r="BF264" s="149">
        <f>IF(N264="snížená",J264,0)</f>
        <v>0</v>
      </c>
      <c r="BG264" s="149">
        <f>IF(N264="zákl. přenesená",J264,0)</f>
        <v>0</v>
      </c>
      <c r="BH264" s="149">
        <f>IF(N264="sníž. přenesená",J264,0)</f>
        <v>0</v>
      </c>
      <c r="BI264" s="149">
        <f>IF(N264="nulová",J264,0)</f>
        <v>0</v>
      </c>
      <c r="BJ264" s="15" t="s">
        <v>85</v>
      </c>
      <c r="BK264" s="149">
        <f>ROUND(I264*H264,2)</f>
        <v>0</v>
      </c>
      <c r="BL264" s="15" t="s">
        <v>156</v>
      </c>
      <c r="BM264" s="148" t="s">
        <v>541</v>
      </c>
    </row>
    <row r="265" spans="2:65" s="1" customFormat="1" ht="29.25" x14ac:dyDescent="0.2">
      <c r="B265" s="30"/>
      <c r="D265" s="150" t="s">
        <v>216</v>
      </c>
      <c r="F265" s="151" t="s">
        <v>542</v>
      </c>
      <c r="I265" s="152"/>
      <c r="L265" s="30"/>
      <c r="M265" s="153"/>
      <c r="T265" s="54"/>
      <c r="AT265" s="15" t="s">
        <v>216</v>
      </c>
      <c r="AU265" s="15" t="s">
        <v>91</v>
      </c>
    </row>
    <row r="266" spans="2:65" s="12" customFormat="1" x14ac:dyDescent="0.2">
      <c r="B266" s="154"/>
      <c r="D266" s="150" t="s">
        <v>292</v>
      </c>
      <c r="E266" s="155" t="s">
        <v>1</v>
      </c>
      <c r="F266" s="156" t="s">
        <v>514</v>
      </c>
      <c r="H266" s="157">
        <v>15.627999999999998</v>
      </c>
      <c r="I266" s="158"/>
      <c r="L266" s="154"/>
      <c r="M266" s="159"/>
      <c r="T266" s="160"/>
      <c r="AT266" s="155" t="s">
        <v>292</v>
      </c>
      <c r="AU266" s="155" t="s">
        <v>91</v>
      </c>
      <c r="AV266" s="12" t="s">
        <v>91</v>
      </c>
      <c r="AW266" s="12" t="s">
        <v>36</v>
      </c>
      <c r="AX266" s="12" t="s">
        <v>78</v>
      </c>
      <c r="AY266" s="155" t="s">
        <v>209</v>
      </c>
    </row>
    <row r="267" spans="2:65" s="12" customFormat="1" ht="22.5" x14ac:dyDescent="0.2">
      <c r="B267" s="154"/>
      <c r="D267" s="150" t="s">
        <v>292</v>
      </c>
      <c r="E267" s="155" t="s">
        <v>1</v>
      </c>
      <c r="F267" s="156" t="s">
        <v>515</v>
      </c>
      <c r="H267" s="157">
        <v>513.4864</v>
      </c>
      <c r="I267" s="158"/>
      <c r="L267" s="154"/>
      <c r="M267" s="159"/>
      <c r="T267" s="160"/>
      <c r="AT267" s="155" t="s">
        <v>292</v>
      </c>
      <c r="AU267" s="155" t="s">
        <v>91</v>
      </c>
      <c r="AV267" s="12" t="s">
        <v>91</v>
      </c>
      <c r="AW267" s="12" t="s">
        <v>36</v>
      </c>
      <c r="AX267" s="12" t="s">
        <v>78</v>
      </c>
      <c r="AY267" s="155" t="s">
        <v>209</v>
      </c>
    </row>
    <row r="268" spans="2:65" s="12" customFormat="1" ht="33.75" x14ac:dyDescent="0.2">
      <c r="B268" s="154"/>
      <c r="D268" s="150" t="s">
        <v>292</v>
      </c>
      <c r="E268" s="155" t="s">
        <v>1</v>
      </c>
      <c r="F268" s="156" t="s">
        <v>543</v>
      </c>
      <c r="H268" s="157">
        <v>-50.447200000000002</v>
      </c>
      <c r="I268" s="158"/>
      <c r="L268" s="154"/>
      <c r="M268" s="159"/>
      <c r="T268" s="160"/>
      <c r="AT268" s="155" t="s">
        <v>292</v>
      </c>
      <c r="AU268" s="155" t="s">
        <v>91</v>
      </c>
      <c r="AV268" s="12" t="s">
        <v>91</v>
      </c>
      <c r="AW268" s="12" t="s">
        <v>36</v>
      </c>
      <c r="AX268" s="12" t="s">
        <v>78</v>
      </c>
      <c r="AY268" s="155" t="s">
        <v>209</v>
      </c>
    </row>
    <row r="269" spans="2:65" s="13" customFormat="1" x14ac:dyDescent="0.2">
      <c r="B269" s="164"/>
      <c r="D269" s="150" t="s">
        <v>292</v>
      </c>
      <c r="E269" s="165" t="s">
        <v>1</v>
      </c>
      <c r="F269" s="166" t="s">
        <v>351</v>
      </c>
      <c r="H269" s="167">
        <v>478.66720000000004</v>
      </c>
      <c r="I269" s="168"/>
      <c r="L269" s="164"/>
      <c r="M269" s="169"/>
      <c r="T269" s="170"/>
      <c r="AT269" s="165" t="s">
        <v>292</v>
      </c>
      <c r="AU269" s="165" t="s">
        <v>91</v>
      </c>
      <c r="AV269" s="13" t="s">
        <v>156</v>
      </c>
      <c r="AW269" s="13" t="s">
        <v>4</v>
      </c>
      <c r="AX269" s="13" t="s">
        <v>85</v>
      </c>
      <c r="AY269" s="165" t="s">
        <v>209</v>
      </c>
    </row>
    <row r="270" spans="2:65" s="1" customFormat="1" ht="16.5" customHeight="1" x14ac:dyDescent="0.2">
      <c r="B270" s="30"/>
      <c r="C270" s="136" t="s">
        <v>544</v>
      </c>
      <c r="D270" s="136" t="s">
        <v>210</v>
      </c>
      <c r="E270" s="137" t="s">
        <v>545</v>
      </c>
      <c r="F270" s="138" t="s">
        <v>546</v>
      </c>
      <c r="G270" s="139" t="s">
        <v>387</v>
      </c>
      <c r="H270" s="140">
        <v>1107.3579999999999</v>
      </c>
      <c r="I270" s="141"/>
      <c r="J270" s="142">
        <f>ROUND(I270*H270,2)</f>
        <v>0</v>
      </c>
      <c r="K270" s="143"/>
      <c r="L270" s="30"/>
      <c r="M270" s="144" t="s">
        <v>1</v>
      </c>
      <c r="N270" s="145" t="s">
        <v>43</v>
      </c>
      <c r="P270" s="146">
        <f>O270*H270</f>
        <v>0</v>
      </c>
      <c r="Q270" s="146">
        <v>0</v>
      </c>
      <c r="R270" s="146">
        <f>Q270*H270</f>
        <v>0</v>
      </c>
      <c r="S270" s="146">
        <v>0</v>
      </c>
      <c r="T270" s="147">
        <f>S270*H270</f>
        <v>0</v>
      </c>
      <c r="AR270" s="148" t="s">
        <v>156</v>
      </c>
      <c r="AT270" s="148" t="s">
        <v>210</v>
      </c>
      <c r="AU270" s="148" t="s">
        <v>91</v>
      </c>
      <c r="AY270" s="15" t="s">
        <v>209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5" t="s">
        <v>85</v>
      </c>
      <c r="BK270" s="149">
        <f>ROUND(I270*H270,2)</f>
        <v>0</v>
      </c>
      <c r="BL270" s="15" t="s">
        <v>156</v>
      </c>
      <c r="BM270" s="148" t="s">
        <v>547</v>
      </c>
    </row>
    <row r="271" spans="2:65" s="1" customFormat="1" ht="19.5" x14ac:dyDescent="0.2">
      <c r="B271" s="30"/>
      <c r="D271" s="150" t="s">
        <v>216</v>
      </c>
      <c r="F271" s="151" t="s">
        <v>548</v>
      </c>
      <c r="I271" s="152"/>
      <c r="L271" s="30"/>
      <c r="M271" s="153"/>
      <c r="T271" s="54"/>
      <c r="AT271" s="15" t="s">
        <v>216</v>
      </c>
      <c r="AU271" s="15" t="s">
        <v>91</v>
      </c>
    </row>
    <row r="272" spans="2:65" s="12" customFormat="1" x14ac:dyDescent="0.2">
      <c r="B272" s="154"/>
      <c r="D272" s="150" t="s">
        <v>292</v>
      </c>
      <c r="E272" s="155" t="s">
        <v>1</v>
      </c>
      <c r="F272" s="156" t="s">
        <v>549</v>
      </c>
      <c r="H272" s="157">
        <v>16.533148000000001</v>
      </c>
      <c r="I272" s="158"/>
      <c r="L272" s="154"/>
      <c r="M272" s="159"/>
      <c r="T272" s="160"/>
      <c r="AT272" s="155" t="s">
        <v>292</v>
      </c>
      <c r="AU272" s="155" t="s">
        <v>91</v>
      </c>
      <c r="AV272" s="12" t="s">
        <v>91</v>
      </c>
      <c r="AW272" s="12" t="s">
        <v>36</v>
      </c>
      <c r="AX272" s="12" t="s">
        <v>78</v>
      </c>
      <c r="AY272" s="155" t="s">
        <v>209</v>
      </c>
    </row>
    <row r="273" spans="2:65" s="12" customFormat="1" x14ac:dyDescent="0.2">
      <c r="B273" s="154"/>
      <c r="D273" s="150" t="s">
        <v>292</v>
      </c>
      <c r="E273" s="155" t="s">
        <v>1</v>
      </c>
      <c r="F273" s="156" t="s">
        <v>405</v>
      </c>
      <c r="H273" s="157">
        <v>3.9069999999999996</v>
      </c>
      <c r="I273" s="158"/>
      <c r="L273" s="154"/>
      <c r="M273" s="159"/>
      <c r="T273" s="160"/>
      <c r="AT273" s="155" t="s">
        <v>292</v>
      </c>
      <c r="AU273" s="155" t="s">
        <v>91</v>
      </c>
      <c r="AV273" s="12" t="s">
        <v>91</v>
      </c>
      <c r="AW273" s="12" t="s">
        <v>36</v>
      </c>
      <c r="AX273" s="12" t="s">
        <v>78</v>
      </c>
      <c r="AY273" s="155" t="s">
        <v>209</v>
      </c>
    </row>
    <row r="274" spans="2:65" s="12" customFormat="1" ht="22.5" x14ac:dyDescent="0.2">
      <c r="B274" s="154"/>
      <c r="D274" s="150" t="s">
        <v>292</v>
      </c>
      <c r="E274" s="155" t="s">
        <v>1</v>
      </c>
      <c r="F274" s="156" t="s">
        <v>550</v>
      </c>
      <c r="H274" s="157">
        <v>1086.9179999999999</v>
      </c>
      <c r="I274" s="158"/>
      <c r="L274" s="154"/>
      <c r="M274" s="159"/>
      <c r="T274" s="160"/>
      <c r="AT274" s="155" t="s">
        <v>292</v>
      </c>
      <c r="AU274" s="155" t="s">
        <v>91</v>
      </c>
      <c r="AV274" s="12" t="s">
        <v>91</v>
      </c>
      <c r="AW274" s="12" t="s">
        <v>36</v>
      </c>
      <c r="AX274" s="12" t="s">
        <v>78</v>
      </c>
      <c r="AY274" s="155" t="s">
        <v>209</v>
      </c>
    </row>
    <row r="275" spans="2:65" s="13" customFormat="1" x14ac:dyDescent="0.2">
      <c r="B275" s="164"/>
      <c r="D275" s="150" t="s">
        <v>292</v>
      </c>
      <c r="E275" s="165" t="s">
        <v>1</v>
      </c>
      <c r="F275" s="166" t="s">
        <v>351</v>
      </c>
      <c r="H275" s="167">
        <v>1107.3581479999998</v>
      </c>
      <c r="I275" s="168"/>
      <c r="L275" s="164"/>
      <c r="M275" s="169"/>
      <c r="T275" s="170"/>
      <c r="AT275" s="165" t="s">
        <v>292</v>
      </c>
      <c r="AU275" s="165" t="s">
        <v>91</v>
      </c>
      <c r="AV275" s="13" t="s">
        <v>156</v>
      </c>
      <c r="AW275" s="13" t="s">
        <v>4</v>
      </c>
      <c r="AX275" s="13" t="s">
        <v>85</v>
      </c>
      <c r="AY275" s="165" t="s">
        <v>209</v>
      </c>
    </row>
    <row r="276" spans="2:65" s="1" customFormat="1" ht="33" customHeight="1" x14ac:dyDescent="0.2">
      <c r="B276" s="30"/>
      <c r="C276" s="136" t="s">
        <v>551</v>
      </c>
      <c r="D276" s="136" t="s">
        <v>210</v>
      </c>
      <c r="E276" s="137" t="s">
        <v>552</v>
      </c>
      <c r="F276" s="138" t="s">
        <v>553</v>
      </c>
      <c r="G276" s="139" t="s">
        <v>554</v>
      </c>
      <c r="H276" s="140">
        <v>2214.7159999999999</v>
      </c>
      <c r="I276" s="141"/>
      <c r="J276" s="142">
        <f>ROUND(I276*H276,2)</f>
        <v>0</v>
      </c>
      <c r="K276" s="143"/>
      <c r="L276" s="30"/>
      <c r="M276" s="144" t="s">
        <v>1</v>
      </c>
      <c r="N276" s="145" t="s">
        <v>43</v>
      </c>
      <c r="P276" s="146">
        <f>O276*H276</f>
        <v>0</v>
      </c>
      <c r="Q276" s="146">
        <v>0</v>
      </c>
      <c r="R276" s="146">
        <f>Q276*H276</f>
        <v>0</v>
      </c>
      <c r="S276" s="146">
        <v>0</v>
      </c>
      <c r="T276" s="147">
        <f>S276*H276</f>
        <v>0</v>
      </c>
      <c r="AR276" s="148" t="s">
        <v>156</v>
      </c>
      <c r="AT276" s="148" t="s">
        <v>210</v>
      </c>
      <c r="AU276" s="148" t="s">
        <v>91</v>
      </c>
      <c r="AY276" s="15" t="s">
        <v>209</v>
      </c>
      <c r="BE276" s="149">
        <f>IF(N276="základní",J276,0)</f>
        <v>0</v>
      </c>
      <c r="BF276" s="149">
        <f>IF(N276="snížená",J276,0)</f>
        <v>0</v>
      </c>
      <c r="BG276" s="149">
        <f>IF(N276="zákl. přenesená",J276,0)</f>
        <v>0</v>
      </c>
      <c r="BH276" s="149">
        <f>IF(N276="sníž. přenesená",J276,0)</f>
        <v>0</v>
      </c>
      <c r="BI276" s="149">
        <f>IF(N276="nulová",J276,0)</f>
        <v>0</v>
      </c>
      <c r="BJ276" s="15" t="s">
        <v>85</v>
      </c>
      <c r="BK276" s="149">
        <f>ROUND(I276*H276,2)</f>
        <v>0</v>
      </c>
      <c r="BL276" s="15" t="s">
        <v>156</v>
      </c>
      <c r="BM276" s="148" t="s">
        <v>555</v>
      </c>
    </row>
    <row r="277" spans="2:65" s="1" customFormat="1" ht="29.25" x14ac:dyDescent="0.2">
      <c r="B277" s="30"/>
      <c r="D277" s="150" t="s">
        <v>216</v>
      </c>
      <c r="F277" s="151" t="s">
        <v>556</v>
      </c>
      <c r="I277" s="152"/>
      <c r="L277" s="30"/>
      <c r="M277" s="153"/>
      <c r="T277" s="54"/>
      <c r="AT277" s="15" t="s">
        <v>216</v>
      </c>
      <c r="AU277" s="15" t="s">
        <v>91</v>
      </c>
    </row>
    <row r="278" spans="2:65" s="12" customFormat="1" x14ac:dyDescent="0.2">
      <c r="B278" s="154"/>
      <c r="D278" s="150" t="s">
        <v>292</v>
      </c>
      <c r="E278" s="155" t="s">
        <v>1</v>
      </c>
      <c r="F278" s="156" t="s">
        <v>557</v>
      </c>
      <c r="H278" s="157">
        <v>2214.7159999999999</v>
      </c>
      <c r="I278" s="158"/>
      <c r="L278" s="154"/>
      <c r="M278" s="159"/>
      <c r="T278" s="160"/>
      <c r="AT278" s="155" t="s">
        <v>292</v>
      </c>
      <c r="AU278" s="155" t="s">
        <v>91</v>
      </c>
      <c r="AV278" s="12" t="s">
        <v>91</v>
      </c>
      <c r="AW278" s="12" t="s">
        <v>36</v>
      </c>
      <c r="AX278" s="12" t="s">
        <v>85</v>
      </c>
      <c r="AY278" s="155" t="s">
        <v>209</v>
      </c>
    </row>
    <row r="279" spans="2:65" s="1" customFormat="1" ht="24.2" customHeight="1" x14ac:dyDescent="0.2">
      <c r="B279" s="30"/>
      <c r="C279" s="136" t="s">
        <v>558</v>
      </c>
      <c r="D279" s="136" t="s">
        <v>210</v>
      </c>
      <c r="E279" s="137" t="s">
        <v>559</v>
      </c>
      <c r="F279" s="138" t="s">
        <v>560</v>
      </c>
      <c r="G279" s="139" t="s">
        <v>387</v>
      </c>
      <c r="H279" s="140">
        <v>1198.0070000000001</v>
      </c>
      <c r="I279" s="141"/>
      <c r="J279" s="142">
        <f>ROUND(I279*H279,2)</f>
        <v>0</v>
      </c>
      <c r="K279" s="143"/>
      <c r="L279" s="30"/>
      <c r="M279" s="144" t="s">
        <v>1</v>
      </c>
      <c r="N279" s="145" t="s">
        <v>43</v>
      </c>
      <c r="P279" s="146">
        <f>O279*H279</f>
        <v>0</v>
      </c>
      <c r="Q279" s="146">
        <v>0</v>
      </c>
      <c r="R279" s="146">
        <f>Q279*H279</f>
        <v>0</v>
      </c>
      <c r="S279" s="146">
        <v>0</v>
      </c>
      <c r="T279" s="147">
        <f>S279*H279</f>
        <v>0</v>
      </c>
      <c r="AR279" s="148" t="s">
        <v>156</v>
      </c>
      <c r="AT279" s="148" t="s">
        <v>210</v>
      </c>
      <c r="AU279" s="148" t="s">
        <v>91</v>
      </c>
      <c r="AY279" s="15" t="s">
        <v>209</v>
      </c>
      <c r="BE279" s="149">
        <f>IF(N279="základní",J279,0)</f>
        <v>0</v>
      </c>
      <c r="BF279" s="149">
        <f>IF(N279="snížená",J279,0)</f>
        <v>0</v>
      </c>
      <c r="BG279" s="149">
        <f>IF(N279="zákl. přenesená",J279,0)</f>
        <v>0</v>
      </c>
      <c r="BH279" s="149">
        <f>IF(N279="sníž. přenesená",J279,0)</f>
        <v>0</v>
      </c>
      <c r="BI279" s="149">
        <f>IF(N279="nulová",J279,0)</f>
        <v>0</v>
      </c>
      <c r="BJ279" s="15" t="s">
        <v>85</v>
      </c>
      <c r="BK279" s="149">
        <f>ROUND(I279*H279,2)</f>
        <v>0</v>
      </c>
      <c r="BL279" s="15" t="s">
        <v>156</v>
      </c>
      <c r="BM279" s="148" t="s">
        <v>561</v>
      </c>
    </row>
    <row r="280" spans="2:65" s="1" customFormat="1" ht="29.25" x14ac:dyDescent="0.2">
      <c r="B280" s="30"/>
      <c r="D280" s="150" t="s">
        <v>216</v>
      </c>
      <c r="F280" s="151" t="s">
        <v>562</v>
      </c>
      <c r="I280" s="152"/>
      <c r="L280" s="30"/>
      <c r="M280" s="153"/>
      <c r="T280" s="54"/>
      <c r="AT280" s="15" t="s">
        <v>216</v>
      </c>
      <c r="AU280" s="15" t="s">
        <v>91</v>
      </c>
    </row>
    <row r="281" spans="2:65" s="12" customFormat="1" x14ac:dyDescent="0.2">
      <c r="B281" s="154"/>
      <c r="D281" s="150" t="s">
        <v>292</v>
      </c>
      <c r="E281" s="155" t="s">
        <v>1</v>
      </c>
      <c r="F281" s="156" t="s">
        <v>563</v>
      </c>
      <c r="H281" s="157">
        <v>44.808803999999988</v>
      </c>
      <c r="I281" s="158"/>
      <c r="L281" s="154"/>
      <c r="M281" s="159"/>
      <c r="T281" s="160"/>
      <c r="AT281" s="155" t="s">
        <v>292</v>
      </c>
      <c r="AU281" s="155" t="s">
        <v>91</v>
      </c>
      <c r="AV281" s="12" t="s">
        <v>91</v>
      </c>
      <c r="AW281" s="12" t="s">
        <v>36</v>
      </c>
      <c r="AX281" s="12" t="s">
        <v>78</v>
      </c>
      <c r="AY281" s="155" t="s">
        <v>209</v>
      </c>
    </row>
    <row r="282" spans="2:65" s="12" customFormat="1" ht="22.5" x14ac:dyDescent="0.2">
      <c r="B282" s="154"/>
      <c r="D282" s="150" t="s">
        <v>292</v>
      </c>
      <c r="E282" s="155" t="s">
        <v>1</v>
      </c>
      <c r="F282" s="156" t="s">
        <v>564</v>
      </c>
      <c r="H282" s="157">
        <v>2447.4320000000002</v>
      </c>
      <c r="I282" s="158"/>
      <c r="L282" s="154"/>
      <c r="M282" s="159"/>
      <c r="T282" s="160"/>
      <c r="AT282" s="155" t="s">
        <v>292</v>
      </c>
      <c r="AU282" s="155" t="s">
        <v>91</v>
      </c>
      <c r="AV282" s="12" t="s">
        <v>91</v>
      </c>
      <c r="AW282" s="12" t="s">
        <v>36</v>
      </c>
      <c r="AX282" s="12" t="s">
        <v>78</v>
      </c>
      <c r="AY282" s="155" t="s">
        <v>209</v>
      </c>
    </row>
    <row r="283" spans="2:65" s="12" customFormat="1" x14ac:dyDescent="0.2">
      <c r="B283" s="154"/>
      <c r="D283" s="150" t="s">
        <v>292</v>
      </c>
      <c r="E283" s="155" t="s">
        <v>1</v>
      </c>
      <c r="F283" s="156" t="s">
        <v>565</v>
      </c>
      <c r="H283" s="157">
        <v>-573.24400000000003</v>
      </c>
      <c r="I283" s="158"/>
      <c r="L283" s="154"/>
      <c r="M283" s="159"/>
      <c r="T283" s="160"/>
      <c r="AT283" s="155" t="s">
        <v>292</v>
      </c>
      <c r="AU283" s="155" t="s">
        <v>91</v>
      </c>
      <c r="AV283" s="12" t="s">
        <v>91</v>
      </c>
      <c r="AW283" s="12" t="s">
        <v>36</v>
      </c>
      <c r="AX283" s="12" t="s">
        <v>78</v>
      </c>
      <c r="AY283" s="155" t="s">
        <v>209</v>
      </c>
    </row>
    <row r="284" spans="2:65" s="12" customFormat="1" x14ac:dyDescent="0.2">
      <c r="B284" s="154"/>
      <c r="D284" s="150" t="s">
        <v>292</v>
      </c>
      <c r="E284" s="155" t="s">
        <v>1</v>
      </c>
      <c r="F284" s="156" t="s">
        <v>566</v>
      </c>
      <c r="H284" s="157">
        <v>-705.99</v>
      </c>
      <c r="I284" s="158"/>
      <c r="L284" s="154"/>
      <c r="M284" s="159"/>
      <c r="T284" s="160"/>
      <c r="AT284" s="155" t="s">
        <v>292</v>
      </c>
      <c r="AU284" s="155" t="s">
        <v>91</v>
      </c>
      <c r="AV284" s="12" t="s">
        <v>91</v>
      </c>
      <c r="AW284" s="12" t="s">
        <v>36</v>
      </c>
      <c r="AX284" s="12" t="s">
        <v>78</v>
      </c>
      <c r="AY284" s="155" t="s">
        <v>209</v>
      </c>
    </row>
    <row r="285" spans="2:65" s="12" customFormat="1" x14ac:dyDescent="0.2">
      <c r="B285" s="154"/>
      <c r="D285" s="150" t="s">
        <v>292</v>
      </c>
      <c r="E285" s="155" t="s">
        <v>1</v>
      </c>
      <c r="F285" s="156" t="s">
        <v>567</v>
      </c>
      <c r="H285" s="157">
        <v>-15</v>
      </c>
      <c r="I285" s="158"/>
      <c r="L285" s="154"/>
      <c r="M285" s="159"/>
      <c r="T285" s="160"/>
      <c r="AT285" s="155" t="s">
        <v>292</v>
      </c>
      <c r="AU285" s="155" t="s">
        <v>91</v>
      </c>
      <c r="AV285" s="12" t="s">
        <v>91</v>
      </c>
      <c r="AW285" s="12" t="s">
        <v>36</v>
      </c>
      <c r="AX285" s="12" t="s">
        <v>78</v>
      </c>
      <c r="AY285" s="155" t="s">
        <v>209</v>
      </c>
    </row>
    <row r="286" spans="2:65" s="13" customFormat="1" x14ac:dyDescent="0.2">
      <c r="B286" s="164"/>
      <c r="D286" s="150" t="s">
        <v>292</v>
      </c>
      <c r="E286" s="165" t="s">
        <v>1</v>
      </c>
      <c r="F286" s="166" t="s">
        <v>351</v>
      </c>
      <c r="H286" s="167">
        <v>1198.0068039999999</v>
      </c>
      <c r="I286" s="168"/>
      <c r="L286" s="164"/>
      <c r="M286" s="169"/>
      <c r="T286" s="170"/>
      <c r="AT286" s="165" t="s">
        <v>292</v>
      </c>
      <c r="AU286" s="165" t="s">
        <v>91</v>
      </c>
      <c r="AV286" s="13" t="s">
        <v>156</v>
      </c>
      <c r="AW286" s="13" t="s">
        <v>4</v>
      </c>
      <c r="AX286" s="13" t="s">
        <v>85</v>
      </c>
      <c r="AY286" s="165" t="s">
        <v>209</v>
      </c>
    </row>
    <row r="287" spans="2:65" s="1" customFormat="1" ht="24.2" customHeight="1" x14ac:dyDescent="0.2">
      <c r="B287" s="30"/>
      <c r="C287" s="136" t="s">
        <v>568</v>
      </c>
      <c r="D287" s="136" t="s">
        <v>210</v>
      </c>
      <c r="E287" s="137" t="s">
        <v>569</v>
      </c>
      <c r="F287" s="138" t="s">
        <v>570</v>
      </c>
      <c r="G287" s="139" t="s">
        <v>387</v>
      </c>
      <c r="H287" s="140">
        <v>399.67200000000003</v>
      </c>
      <c r="I287" s="141"/>
      <c r="J287" s="142">
        <f>ROUND(I287*H287,2)</f>
        <v>0</v>
      </c>
      <c r="K287" s="143"/>
      <c r="L287" s="30"/>
      <c r="M287" s="144" t="s">
        <v>1</v>
      </c>
      <c r="N287" s="145" t="s">
        <v>43</v>
      </c>
      <c r="P287" s="146">
        <f>O287*H287</f>
        <v>0</v>
      </c>
      <c r="Q287" s="146">
        <v>0</v>
      </c>
      <c r="R287" s="146">
        <f>Q287*H287</f>
        <v>0</v>
      </c>
      <c r="S287" s="146">
        <v>0</v>
      </c>
      <c r="T287" s="147">
        <f>S287*H287</f>
        <v>0</v>
      </c>
      <c r="AR287" s="148" t="s">
        <v>156</v>
      </c>
      <c r="AT287" s="148" t="s">
        <v>210</v>
      </c>
      <c r="AU287" s="148" t="s">
        <v>91</v>
      </c>
      <c r="AY287" s="15" t="s">
        <v>209</v>
      </c>
      <c r="BE287" s="149">
        <f>IF(N287="základní",J287,0)</f>
        <v>0</v>
      </c>
      <c r="BF287" s="149">
        <f>IF(N287="snížená",J287,0)</f>
        <v>0</v>
      </c>
      <c r="BG287" s="149">
        <f>IF(N287="zákl. přenesená",J287,0)</f>
        <v>0</v>
      </c>
      <c r="BH287" s="149">
        <f>IF(N287="sníž. přenesená",J287,0)</f>
        <v>0</v>
      </c>
      <c r="BI287" s="149">
        <f>IF(N287="nulová",J287,0)</f>
        <v>0</v>
      </c>
      <c r="BJ287" s="15" t="s">
        <v>85</v>
      </c>
      <c r="BK287" s="149">
        <f>ROUND(I287*H287,2)</f>
        <v>0</v>
      </c>
      <c r="BL287" s="15" t="s">
        <v>156</v>
      </c>
      <c r="BM287" s="148" t="s">
        <v>571</v>
      </c>
    </row>
    <row r="288" spans="2:65" s="1" customFormat="1" ht="39" x14ac:dyDescent="0.2">
      <c r="B288" s="30"/>
      <c r="D288" s="150" t="s">
        <v>216</v>
      </c>
      <c r="F288" s="151" t="s">
        <v>572</v>
      </c>
      <c r="I288" s="152"/>
      <c r="L288" s="30"/>
      <c r="M288" s="153"/>
      <c r="T288" s="54"/>
      <c r="AT288" s="15" t="s">
        <v>216</v>
      </c>
      <c r="AU288" s="15" t="s">
        <v>91</v>
      </c>
    </row>
    <row r="289" spans="2:65" s="12" customFormat="1" x14ac:dyDescent="0.2">
      <c r="B289" s="154"/>
      <c r="D289" s="150" t="s">
        <v>292</v>
      </c>
      <c r="E289" s="155" t="s">
        <v>1</v>
      </c>
      <c r="F289" s="156" t="s">
        <v>573</v>
      </c>
      <c r="H289" s="157">
        <v>7.7479199999999988</v>
      </c>
      <c r="I289" s="158"/>
      <c r="L289" s="154"/>
      <c r="M289" s="159"/>
      <c r="T289" s="160"/>
      <c r="AT289" s="155" t="s">
        <v>292</v>
      </c>
      <c r="AU289" s="155" t="s">
        <v>91</v>
      </c>
      <c r="AV289" s="12" t="s">
        <v>91</v>
      </c>
      <c r="AW289" s="12" t="s">
        <v>36</v>
      </c>
      <c r="AX289" s="12" t="s">
        <v>78</v>
      </c>
      <c r="AY289" s="155" t="s">
        <v>209</v>
      </c>
    </row>
    <row r="290" spans="2:65" s="12" customFormat="1" x14ac:dyDescent="0.2">
      <c r="B290" s="154"/>
      <c r="D290" s="150" t="s">
        <v>292</v>
      </c>
      <c r="E290" s="155" t="s">
        <v>1</v>
      </c>
      <c r="F290" s="156" t="s">
        <v>574</v>
      </c>
      <c r="H290" s="157">
        <v>-172.86777060000003</v>
      </c>
      <c r="I290" s="158"/>
      <c r="L290" s="154"/>
      <c r="M290" s="159"/>
      <c r="T290" s="160"/>
      <c r="AT290" s="155" t="s">
        <v>292</v>
      </c>
      <c r="AU290" s="155" t="s">
        <v>91</v>
      </c>
      <c r="AV290" s="12" t="s">
        <v>91</v>
      </c>
      <c r="AW290" s="12" t="s">
        <v>36</v>
      </c>
      <c r="AX290" s="12" t="s">
        <v>78</v>
      </c>
      <c r="AY290" s="155" t="s">
        <v>209</v>
      </c>
    </row>
    <row r="291" spans="2:65" s="12" customFormat="1" x14ac:dyDescent="0.2">
      <c r="B291" s="154"/>
      <c r="D291" s="150" t="s">
        <v>292</v>
      </c>
      <c r="E291" s="155" t="s">
        <v>1</v>
      </c>
      <c r="F291" s="156" t="s">
        <v>575</v>
      </c>
      <c r="H291" s="157">
        <v>564.79200000000003</v>
      </c>
      <c r="I291" s="158"/>
      <c r="L291" s="154"/>
      <c r="M291" s="159"/>
      <c r="T291" s="160"/>
      <c r="AT291" s="155" t="s">
        <v>292</v>
      </c>
      <c r="AU291" s="155" t="s">
        <v>91</v>
      </c>
      <c r="AV291" s="12" t="s">
        <v>91</v>
      </c>
      <c r="AW291" s="12" t="s">
        <v>36</v>
      </c>
      <c r="AX291" s="12" t="s">
        <v>78</v>
      </c>
      <c r="AY291" s="155" t="s">
        <v>209</v>
      </c>
    </row>
    <row r="292" spans="2:65" s="13" customFormat="1" x14ac:dyDescent="0.2">
      <c r="B292" s="164"/>
      <c r="D292" s="150" t="s">
        <v>292</v>
      </c>
      <c r="E292" s="165" t="s">
        <v>1</v>
      </c>
      <c r="F292" s="166" t="s">
        <v>351</v>
      </c>
      <c r="H292" s="167">
        <v>399.67214939999997</v>
      </c>
      <c r="I292" s="168"/>
      <c r="L292" s="164"/>
      <c r="M292" s="169"/>
      <c r="T292" s="170"/>
      <c r="AT292" s="165" t="s">
        <v>292</v>
      </c>
      <c r="AU292" s="165" t="s">
        <v>91</v>
      </c>
      <c r="AV292" s="13" t="s">
        <v>156</v>
      </c>
      <c r="AW292" s="13" t="s">
        <v>4</v>
      </c>
      <c r="AX292" s="13" t="s">
        <v>85</v>
      </c>
      <c r="AY292" s="165" t="s">
        <v>209</v>
      </c>
    </row>
    <row r="293" spans="2:65" s="1" customFormat="1" ht="16.5" customHeight="1" x14ac:dyDescent="0.2">
      <c r="B293" s="30"/>
      <c r="C293" s="171" t="s">
        <v>576</v>
      </c>
      <c r="D293" s="171" t="s">
        <v>449</v>
      </c>
      <c r="E293" s="172" t="s">
        <v>577</v>
      </c>
      <c r="F293" s="173" t="s">
        <v>578</v>
      </c>
      <c r="G293" s="174" t="s">
        <v>554</v>
      </c>
      <c r="H293" s="175">
        <v>896.96600000000001</v>
      </c>
      <c r="I293" s="176"/>
      <c r="J293" s="177">
        <f>ROUND(I293*H293,2)</f>
        <v>0</v>
      </c>
      <c r="K293" s="178"/>
      <c r="L293" s="179"/>
      <c r="M293" s="180" t="s">
        <v>1</v>
      </c>
      <c r="N293" s="181" t="s">
        <v>43</v>
      </c>
      <c r="P293" s="146">
        <f>O293*H293</f>
        <v>0</v>
      </c>
      <c r="Q293" s="146">
        <v>1</v>
      </c>
      <c r="R293" s="146">
        <f>Q293*H293</f>
        <v>896.96600000000001</v>
      </c>
      <c r="S293" s="146">
        <v>0</v>
      </c>
      <c r="T293" s="147">
        <f>S293*H293</f>
        <v>0</v>
      </c>
      <c r="AR293" s="148" t="s">
        <v>244</v>
      </c>
      <c r="AT293" s="148" t="s">
        <v>449</v>
      </c>
      <c r="AU293" s="148" t="s">
        <v>91</v>
      </c>
      <c r="AY293" s="15" t="s">
        <v>209</v>
      </c>
      <c r="BE293" s="149">
        <f>IF(N293="základní",J293,0)</f>
        <v>0</v>
      </c>
      <c r="BF293" s="149">
        <f>IF(N293="snížená",J293,0)</f>
        <v>0</v>
      </c>
      <c r="BG293" s="149">
        <f>IF(N293="zákl. přenesená",J293,0)</f>
        <v>0</v>
      </c>
      <c r="BH293" s="149">
        <f>IF(N293="sníž. přenesená",J293,0)</f>
        <v>0</v>
      </c>
      <c r="BI293" s="149">
        <f>IF(N293="nulová",J293,0)</f>
        <v>0</v>
      </c>
      <c r="BJ293" s="15" t="s">
        <v>85</v>
      </c>
      <c r="BK293" s="149">
        <f>ROUND(I293*H293,2)</f>
        <v>0</v>
      </c>
      <c r="BL293" s="15" t="s">
        <v>156</v>
      </c>
      <c r="BM293" s="148" t="s">
        <v>579</v>
      </c>
    </row>
    <row r="294" spans="2:65" s="1" customFormat="1" x14ac:dyDescent="0.2">
      <c r="B294" s="30"/>
      <c r="D294" s="150" t="s">
        <v>216</v>
      </c>
      <c r="F294" s="151" t="s">
        <v>578</v>
      </c>
      <c r="I294" s="152"/>
      <c r="L294" s="30"/>
      <c r="M294" s="153"/>
      <c r="T294" s="54"/>
      <c r="AT294" s="15" t="s">
        <v>216</v>
      </c>
      <c r="AU294" s="15" t="s">
        <v>91</v>
      </c>
    </row>
    <row r="295" spans="2:65" s="12" customFormat="1" x14ac:dyDescent="0.2">
      <c r="B295" s="154"/>
      <c r="D295" s="150" t="s">
        <v>292</v>
      </c>
      <c r="E295" s="155" t="s">
        <v>1</v>
      </c>
      <c r="F295" s="156" t="s">
        <v>580</v>
      </c>
      <c r="H295" s="157">
        <v>86.127839999999992</v>
      </c>
      <c r="I295" s="158"/>
      <c r="L295" s="154"/>
      <c r="M295" s="159"/>
      <c r="T295" s="160"/>
      <c r="AT295" s="155" t="s">
        <v>292</v>
      </c>
      <c r="AU295" s="155" t="s">
        <v>91</v>
      </c>
      <c r="AV295" s="12" t="s">
        <v>91</v>
      </c>
      <c r="AW295" s="12" t="s">
        <v>36</v>
      </c>
      <c r="AX295" s="12" t="s">
        <v>78</v>
      </c>
      <c r="AY295" s="155" t="s">
        <v>209</v>
      </c>
    </row>
    <row r="296" spans="2:65" s="12" customFormat="1" ht="22.5" x14ac:dyDescent="0.2">
      <c r="B296" s="154"/>
      <c r="D296" s="150" t="s">
        <v>292</v>
      </c>
      <c r="E296" s="155" t="s">
        <v>1</v>
      </c>
      <c r="F296" s="156" t="s">
        <v>581</v>
      </c>
      <c r="H296" s="157">
        <v>810.83836680000002</v>
      </c>
      <c r="I296" s="158"/>
      <c r="L296" s="154"/>
      <c r="M296" s="159"/>
      <c r="T296" s="160"/>
      <c r="AT296" s="155" t="s">
        <v>292</v>
      </c>
      <c r="AU296" s="155" t="s">
        <v>91</v>
      </c>
      <c r="AV296" s="12" t="s">
        <v>91</v>
      </c>
      <c r="AW296" s="12" t="s">
        <v>36</v>
      </c>
      <c r="AX296" s="12" t="s">
        <v>78</v>
      </c>
      <c r="AY296" s="155" t="s">
        <v>209</v>
      </c>
    </row>
    <row r="297" spans="2:65" s="13" customFormat="1" x14ac:dyDescent="0.2">
      <c r="B297" s="164"/>
      <c r="D297" s="150" t="s">
        <v>292</v>
      </c>
      <c r="E297" s="165" t="s">
        <v>1</v>
      </c>
      <c r="F297" s="166" t="s">
        <v>351</v>
      </c>
      <c r="H297" s="167">
        <v>896.96620680000001</v>
      </c>
      <c r="I297" s="168"/>
      <c r="L297" s="164"/>
      <c r="M297" s="169"/>
      <c r="T297" s="170"/>
      <c r="AT297" s="165" t="s">
        <v>292</v>
      </c>
      <c r="AU297" s="165" t="s">
        <v>91</v>
      </c>
      <c r="AV297" s="13" t="s">
        <v>156</v>
      </c>
      <c r="AW297" s="13" t="s">
        <v>4</v>
      </c>
      <c r="AX297" s="13" t="s">
        <v>85</v>
      </c>
      <c r="AY297" s="165" t="s">
        <v>209</v>
      </c>
    </row>
    <row r="298" spans="2:65" s="11" customFormat="1" ht="22.9" customHeight="1" x14ac:dyDescent="0.2">
      <c r="B298" s="124"/>
      <c r="D298" s="125" t="s">
        <v>77</v>
      </c>
      <c r="E298" s="134" t="s">
        <v>91</v>
      </c>
      <c r="F298" s="134" t="s">
        <v>582</v>
      </c>
      <c r="I298" s="127"/>
      <c r="J298" s="135">
        <f>BK298</f>
        <v>0</v>
      </c>
      <c r="L298" s="124"/>
      <c r="M298" s="129"/>
      <c r="P298" s="130">
        <f>SUM(P299:P304)</f>
        <v>0</v>
      </c>
      <c r="R298" s="130">
        <f>SUM(R299:R304)</f>
        <v>0</v>
      </c>
      <c r="T298" s="131">
        <f>SUM(T299:T304)</f>
        <v>0</v>
      </c>
      <c r="AR298" s="125" t="s">
        <v>85</v>
      </c>
      <c r="AT298" s="132" t="s">
        <v>77</v>
      </c>
      <c r="AU298" s="132" t="s">
        <v>85</v>
      </c>
      <c r="AY298" s="125" t="s">
        <v>209</v>
      </c>
      <c r="BK298" s="133">
        <f>SUM(BK299:BK304)</f>
        <v>0</v>
      </c>
    </row>
    <row r="299" spans="2:65" s="1" customFormat="1" ht="16.5" customHeight="1" x14ac:dyDescent="0.2">
      <c r="B299" s="30"/>
      <c r="C299" s="136" t="s">
        <v>583</v>
      </c>
      <c r="D299" s="136" t="s">
        <v>210</v>
      </c>
      <c r="E299" s="137" t="s">
        <v>584</v>
      </c>
      <c r="F299" s="138" t="s">
        <v>585</v>
      </c>
      <c r="G299" s="139" t="s">
        <v>387</v>
      </c>
      <c r="H299" s="140">
        <v>141.19800000000001</v>
      </c>
      <c r="I299" s="141"/>
      <c r="J299" s="142">
        <f>ROUND(I299*H299,2)</f>
        <v>0</v>
      </c>
      <c r="K299" s="143"/>
      <c r="L299" s="30"/>
      <c r="M299" s="144" t="s">
        <v>1</v>
      </c>
      <c r="N299" s="145" t="s">
        <v>43</v>
      </c>
      <c r="P299" s="146">
        <f>O299*H299</f>
        <v>0</v>
      </c>
      <c r="Q299" s="146">
        <v>0</v>
      </c>
      <c r="R299" s="146">
        <f>Q299*H299</f>
        <v>0</v>
      </c>
      <c r="S299" s="146">
        <v>0</v>
      </c>
      <c r="T299" s="147">
        <f>S299*H299</f>
        <v>0</v>
      </c>
      <c r="AR299" s="148" t="s">
        <v>156</v>
      </c>
      <c r="AT299" s="148" t="s">
        <v>210</v>
      </c>
      <c r="AU299" s="148" t="s">
        <v>91</v>
      </c>
      <c r="AY299" s="15" t="s">
        <v>209</v>
      </c>
      <c r="BE299" s="149">
        <f>IF(N299="základní",J299,0)</f>
        <v>0</v>
      </c>
      <c r="BF299" s="149">
        <f>IF(N299="snížená",J299,0)</f>
        <v>0</v>
      </c>
      <c r="BG299" s="149">
        <f>IF(N299="zákl. přenesená",J299,0)</f>
        <v>0</v>
      </c>
      <c r="BH299" s="149">
        <f>IF(N299="sníž. přenesená",J299,0)</f>
        <v>0</v>
      </c>
      <c r="BI299" s="149">
        <f>IF(N299="nulová",J299,0)</f>
        <v>0</v>
      </c>
      <c r="BJ299" s="15" t="s">
        <v>85</v>
      </c>
      <c r="BK299" s="149">
        <f>ROUND(I299*H299,2)</f>
        <v>0</v>
      </c>
      <c r="BL299" s="15" t="s">
        <v>156</v>
      </c>
      <c r="BM299" s="148" t="s">
        <v>586</v>
      </c>
    </row>
    <row r="300" spans="2:65" s="1" customFormat="1" x14ac:dyDescent="0.2">
      <c r="B300" s="30"/>
      <c r="D300" s="150" t="s">
        <v>216</v>
      </c>
      <c r="F300" s="151" t="s">
        <v>587</v>
      </c>
      <c r="I300" s="152"/>
      <c r="L300" s="30"/>
      <c r="M300" s="153"/>
      <c r="T300" s="54"/>
      <c r="AT300" s="15" t="s">
        <v>216</v>
      </c>
      <c r="AU300" s="15" t="s">
        <v>91</v>
      </c>
    </row>
    <row r="301" spans="2:65" s="12" customFormat="1" x14ac:dyDescent="0.2">
      <c r="B301" s="154"/>
      <c r="D301" s="150" t="s">
        <v>292</v>
      </c>
      <c r="E301" s="155" t="s">
        <v>1</v>
      </c>
      <c r="F301" s="156" t="s">
        <v>588</v>
      </c>
      <c r="H301" s="157">
        <v>141.19800000000001</v>
      </c>
      <c r="I301" s="158"/>
      <c r="L301" s="154"/>
      <c r="M301" s="159"/>
      <c r="T301" s="160"/>
      <c r="AT301" s="155" t="s">
        <v>292</v>
      </c>
      <c r="AU301" s="155" t="s">
        <v>91</v>
      </c>
      <c r="AV301" s="12" t="s">
        <v>91</v>
      </c>
      <c r="AW301" s="12" t="s">
        <v>36</v>
      </c>
      <c r="AX301" s="12" t="s">
        <v>85</v>
      </c>
      <c r="AY301" s="155" t="s">
        <v>209</v>
      </c>
    </row>
    <row r="302" spans="2:65" s="1" customFormat="1" ht="16.5" customHeight="1" x14ac:dyDescent="0.2">
      <c r="B302" s="30"/>
      <c r="C302" s="136" t="s">
        <v>589</v>
      </c>
      <c r="D302" s="136" t="s">
        <v>210</v>
      </c>
      <c r="E302" s="137" t="s">
        <v>590</v>
      </c>
      <c r="F302" s="138" t="s">
        <v>591</v>
      </c>
      <c r="G302" s="139" t="s">
        <v>387</v>
      </c>
      <c r="H302" s="140">
        <v>1.35</v>
      </c>
      <c r="I302" s="141"/>
      <c r="J302" s="142">
        <f>ROUND(I302*H302,2)</f>
        <v>0</v>
      </c>
      <c r="K302" s="143"/>
      <c r="L302" s="30"/>
      <c r="M302" s="144" t="s">
        <v>1</v>
      </c>
      <c r="N302" s="145" t="s">
        <v>43</v>
      </c>
      <c r="P302" s="146">
        <f>O302*H302</f>
        <v>0</v>
      </c>
      <c r="Q302" s="146">
        <v>0</v>
      </c>
      <c r="R302" s="146">
        <f>Q302*H302</f>
        <v>0</v>
      </c>
      <c r="S302" s="146">
        <v>0</v>
      </c>
      <c r="T302" s="147">
        <f>S302*H302</f>
        <v>0</v>
      </c>
      <c r="AR302" s="148" t="s">
        <v>156</v>
      </c>
      <c r="AT302" s="148" t="s">
        <v>210</v>
      </c>
      <c r="AU302" s="148" t="s">
        <v>91</v>
      </c>
      <c r="AY302" s="15" t="s">
        <v>209</v>
      </c>
      <c r="BE302" s="149">
        <f>IF(N302="základní",J302,0)</f>
        <v>0</v>
      </c>
      <c r="BF302" s="149">
        <f>IF(N302="snížená",J302,0)</f>
        <v>0</v>
      </c>
      <c r="BG302" s="149">
        <f>IF(N302="zákl. přenesená",J302,0)</f>
        <v>0</v>
      </c>
      <c r="BH302" s="149">
        <f>IF(N302="sníž. přenesená",J302,0)</f>
        <v>0</v>
      </c>
      <c r="BI302" s="149">
        <f>IF(N302="nulová",J302,0)</f>
        <v>0</v>
      </c>
      <c r="BJ302" s="15" t="s">
        <v>85</v>
      </c>
      <c r="BK302" s="149">
        <f>ROUND(I302*H302,2)</f>
        <v>0</v>
      </c>
      <c r="BL302" s="15" t="s">
        <v>156</v>
      </c>
      <c r="BM302" s="148" t="s">
        <v>592</v>
      </c>
    </row>
    <row r="303" spans="2:65" s="1" customFormat="1" ht="19.5" x14ac:dyDescent="0.2">
      <c r="B303" s="30"/>
      <c r="D303" s="150" t="s">
        <v>216</v>
      </c>
      <c r="F303" s="151" t="s">
        <v>593</v>
      </c>
      <c r="I303" s="152"/>
      <c r="L303" s="30"/>
      <c r="M303" s="153"/>
      <c r="T303" s="54"/>
      <c r="AT303" s="15" t="s">
        <v>216</v>
      </c>
      <c r="AU303" s="15" t="s">
        <v>91</v>
      </c>
    </row>
    <row r="304" spans="2:65" s="12" customFormat="1" x14ac:dyDescent="0.2">
      <c r="B304" s="154"/>
      <c r="D304" s="150" t="s">
        <v>292</v>
      </c>
      <c r="E304" s="155" t="s">
        <v>1</v>
      </c>
      <c r="F304" s="156" t="s">
        <v>594</v>
      </c>
      <c r="H304" s="157">
        <v>1.3499999999999999</v>
      </c>
      <c r="I304" s="158"/>
      <c r="L304" s="154"/>
      <c r="M304" s="159"/>
      <c r="T304" s="160"/>
      <c r="AT304" s="155" t="s">
        <v>292</v>
      </c>
      <c r="AU304" s="155" t="s">
        <v>91</v>
      </c>
      <c r="AV304" s="12" t="s">
        <v>91</v>
      </c>
      <c r="AW304" s="12" t="s">
        <v>36</v>
      </c>
      <c r="AX304" s="12" t="s">
        <v>85</v>
      </c>
      <c r="AY304" s="155" t="s">
        <v>209</v>
      </c>
    </row>
    <row r="305" spans="2:65" s="11" customFormat="1" ht="22.9" customHeight="1" x14ac:dyDescent="0.2">
      <c r="B305" s="124"/>
      <c r="D305" s="125" t="s">
        <v>77</v>
      </c>
      <c r="E305" s="134" t="s">
        <v>148</v>
      </c>
      <c r="F305" s="134" t="s">
        <v>595</v>
      </c>
      <c r="I305" s="127"/>
      <c r="J305" s="135">
        <f>BK305</f>
        <v>0</v>
      </c>
      <c r="L305" s="124"/>
      <c r="M305" s="129"/>
      <c r="P305" s="130">
        <f>SUM(P306:P308)</f>
        <v>0</v>
      </c>
      <c r="R305" s="130">
        <f>SUM(R306:R308)</f>
        <v>0</v>
      </c>
      <c r="T305" s="131">
        <f>SUM(T306:T308)</f>
        <v>0</v>
      </c>
      <c r="AR305" s="125" t="s">
        <v>85</v>
      </c>
      <c r="AT305" s="132" t="s">
        <v>77</v>
      </c>
      <c r="AU305" s="132" t="s">
        <v>85</v>
      </c>
      <c r="AY305" s="125" t="s">
        <v>209</v>
      </c>
      <c r="BK305" s="133">
        <f>SUM(BK306:BK308)</f>
        <v>0</v>
      </c>
    </row>
    <row r="306" spans="2:65" s="1" customFormat="1" ht="21.75" customHeight="1" x14ac:dyDescent="0.2">
      <c r="B306" s="30"/>
      <c r="C306" s="136" t="s">
        <v>596</v>
      </c>
      <c r="D306" s="136" t="s">
        <v>210</v>
      </c>
      <c r="E306" s="137" t="s">
        <v>597</v>
      </c>
      <c r="F306" s="138" t="s">
        <v>598</v>
      </c>
      <c r="G306" s="139" t="s">
        <v>359</v>
      </c>
      <c r="H306" s="140">
        <v>860.1</v>
      </c>
      <c r="I306" s="141"/>
      <c r="J306" s="142">
        <f>ROUND(I306*H306,2)</f>
        <v>0</v>
      </c>
      <c r="K306" s="143"/>
      <c r="L306" s="30"/>
      <c r="M306" s="144" t="s">
        <v>1</v>
      </c>
      <c r="N306" s="145" t="s">
        <v>43</v>
      </c>
      <c r="P306" s="146">
        <f>O306*H306</f>
        <v>0</v>
      </c>
      <c r="Q306" s="146">
        <v>0</v>
      </c>
      <c r="R306" s="146">
        <f>Q306*H306</f>
        <v>0</v>
      </c>
      <c r="S306" s="146">
        <v>0</v>
      </c>
      <c r="T306" s="147">
        <f>S306*H306</f>
        <v>0</v>
      </c>
      <c r="AR306" s="148" t="s">
        <v>156</v>
      </c>
      <c r="AT306" s="148" t="s">
        <v>210</v>
      </c>
      <c r="AU306" s="148" t="s">
        <v>91</v>
      </c>
      <c r="AY306" s="15" t="s">
        <v>209</v>
      </c>
      <c r="BE306" s="149">
        <f>IF(N306="základní",J306,0)</f>
        <v>0</v>
      </c>
      <c r="BF306" s="149">
        <f>IF(N306="snížená",J306,0)</f>
        <v>0</v>
      </c>
      <c r="BG306" s="149">
        <f>IF(N306="zákl. přenesená",J306,0)</f>
        <v>0</v>
      </c>
      <c r="BH306" s="149">
        <f>IF(N306="sníž. přenesená",J306,0)</f>
        <v>0</v>
      </c>
      <c r="BI306" s="149">
        <f>IF(N306="nulová",J306,0)</f>
        <v>0</v>
      </c>
      <c r="BJ306" s="15" t="s">
        <v>85</v>
      </c>
      <c r="BK306" s="149">
        <f>ROUND(I306*H306,2)</f>
        <v>0</v>
      </c>
      <c r="BL306" s="15" t="s">
        <v>156</v>
      </c>
      <c r="BM306" s="148" t="s">
        <v>599</v>
      </c>
    </row>
    <row r="307" spans="2:65" s="1" customFormat="1" x14ac:dyDescent="0.2">
      <c r="B307" s="30"/>
      <c r="D307" s="150" t="s">
        <v>216</v>
      </c>
      <c r="F307" s="151" t="s">
        <v>600</v>
      </c>
      <c r="I307" s="152"/>
      <c r="L307" s="30"/>
      <c r="M307" s="153"/>
      <c r="T307" s="54"/>
      <c r="AT307" s="15" t="s">
        <v>216</v>
      </c>
      <c r="AU307" s="15" t="s">
        <v>91</v>
      </c>
    </row>
    <row r="308" spans="2:65" s="12" customFormat="1" x14ac:dyDescent="0.2">
      <c r="B308" s="154"/>
      <c r="D308" s="150" t="s">
        <v>292</v>
      </c>
      <c r="E308" s="155" t="s">
        <v>1</v>
      </c>
      <c r="F308" s="156" t="s">
        <v>601</v>
      </c>
      <c r="H308" s="157">
        <v>860.1</v>
      </c>
      <c r="I308" s="158"/>
      <c r="L308" s="154"/>
      <c r="M308" s="159"/>
      <c r="T308" s="160"/>
      <c r="AT308" s="155" t="s">
        <v>292</v>
      </c>
      <c r="AU308" s="155" t="s">
        <v>91</v>
      </c>
      <c r="AV308" s="12" t="s">
        <v>91</v>
      </c>
      <c r="AW308" s="12" t="s">
        <v>36</v>
      </c>
      <c r="AX308" s="12" t="s">
        <v>85</v>
      </c>
      <c r="AY308" s="155" t="s">
        <v>209</v>
      </c>
    </row>
    <row r="309" spans="2:65" s="11" customFormat="1" ht="22.9" customHeight="1" x14ac:dyDescent="0.2">
      <c r="B309" s="124"/>
      <c r="D309" s="125" t="s">
        <v>77</v>
      </c>
      <c r="E309" s="134" t="s">
        <v>156</v>
      </c>
      <c r="F309" s="134" t="s">
        <v>602</v>
      </c>
      <c r="I309" s="127"/>
      <c r="J309" s="135">
        <f>BK309</f>
        <v>0</v>
      </c>
      <c r="L309" s="124"/>
      <c r="M309" s="129"/>
      <c r="P309" s="130">
        <f>SUM(P310:P318)</f>
        <v>0</v>
      </c>
      <c r="R309" s="130">
        <f>SUM(R310:R318)</f>
        <v>1.08908352</v>
      </c>
      <c r="T309" s="131">
        <f>SUM(T310:T318)</f>
        <v>0</v>
      </c>
      <c r="AR309" s="125" t="s">
        <v>85</v>
      </c>
      <c r="AT309" s="132" t="s">
        <v>77</v>
      </c>
      <c r="AU309" s="132" t="s">
        <v>85</v>
      </c>
      <c r="AY309" s="125" t="s">
        <v>209</v>
      </c>
      <c r="BK309" s="133">
        <f>SUM(BK310:BK318)</f>
        <v>0</v>
      </c>
    </row>
    <row r="310" spans="2:65" s="1" customFormat="1" ht="16.5" customHeight="1" x14ac:dyDescent="0.2">
      <c r="B310" s="30"/>
      <c r="C310" s="136" t="s">
        <v>603</v>
      </c>
      <c r="D310" s="136" t="s">
        <v>210</v>
      </c>
      <c r="E310" s="137" t="s">
        <v>604</v>
      </c>
      <c r="F310" s="138" t="s">
        <v>605</v>
      </c>
      <c r="G310" s="139" t="s">
        <v>359</v>
      </c>
      <c r="H310" s="140">
        <v>860.1</v>
      </c>
      <c r="I310" s="141"/>
      <c r="J310" s="142">
        <f>ROUND(I310*H310,2)</f>
        <v>0</v>
      </c>
      <c r="K310" s="143"/>
      <c r="L310" s="30"/>
      <c r="M310" s="144" t="s">
        <v>1</v>
      </c>
      <c r="N310" s="145" t="s">
        <v>43</v>
      </c>
      <c r="P310" s="146">
        <f>O310*H310</f>
        <v>0</v>
      </c>
      <c r="Q310" s="146">
        <v>0</v>
      </c>
      <c r="R310" s="146">
        <f>Q310*H310</f>
        <v>0</v>
      </c>
      <c r="S310" s="146">
        <v>0</v>
      </c>
      <c r="T310" s="147">
        <f>S310*H310</f>
        <v>0</v>
      </c>
      <c r="AR310" s="148" t="s">
        <v>156</v>
      </c>
      <c r="AT310" s="148" t="s">
        <v>210</v>
      </c>
      <c r="AU310" s="148" t="s">
        <v>91</v>
      </c>
      <c r="AY310" s="15" t="s">
        <v>209</v>
      </c>
      <c r="BE310" s="149">
        <f>IF(N310="základní",J310,0)</f>
        <v>0</v>
      </c>
      <c r="BF310" s="149">
        <f>IF(N310="snížená",J310,0)</f>
        <v>0</v>
      </c>
      <c r="BG310" s="149">
        <f>IF(N310="zákl. přenesená",J310,0)</f>
        <v>0</v>
      </c>
      <c r="BH310" s="149">
        <f>IF(N310="sníž. přenesená",J310,0)</f>
        <v>0</v>
      </c>
      <c r="BI310" s="149">
        <f>IF(N310="nulová",J310,0)</f>
        <v>0</v>
      </c>
      <c r="BJ310" s="15" t="s">
        <v>85</v>
      </c>
      <c r="BK310" s="149">
        <f>ROUND(I310*H310,2)</f>
        <v>0</v>
      </c>
      <c r="BL310" s="15" t="s">
        <v>156</v>
      </c>
      <c r="BM310" s="148" t="s">
        <v>606</v>
      </c>
    </row>
    <row r="311" spans="2:65" s="1" customFormat="1" x14ac:dyDescent="0.2">
      <c r="B311" s="30"/>
      <c r="D311" s="150" t="s">
        <v>216</v>
      </c>
      <c r="F311" s="151" t="s">
        <v>607</v>
      </c>
      <c r="I311" s="152"/>
      <c r="L311" s="30"/>
      <c r="M311" s="153"/>
      <c r="T311" s="54"/>
      <c r="AT311" s="15" t="s">
        <v>216</v>
      </c>
      <c r="AU311" s="15" t="s">
        <v>91</v>
      </c>
    </row>
    <row r="312" spans="2:65" s="12" customFormat="1" x14ac:dyDescent="0.2">
      <c r="B312" s="154"/>
      <c r="D312" s="150" t="s">
        <v>292</v>
      </c>
      <c r="E312" s="155" t="s">
        <v>1</v>
      </c>
      <c r="F312" s="156" t="s">
        <v>601</v>
      </c>
      <c r="H312" s="157">
        <v>860.1</v>
      </c>
      <c r="I312" s="158"/>
      <c r="L312" s="154"/>
      <c r="M312" s="159"/>
      <c r="T312" s="160"/>
      <c r="AT312" s="155" t="s">
        <v>292</v>
      </c>
      <c r="AU312" s="155" t="s">
        <v>91</v>
      </c>
      <c r="AV312" s="12" t="s">
        <v>91</v>
      </c>
      <c r="AW312" s="12" t="s">
        <v>36</v>
      </c>
      <c r="AX312" s="12" t="s">
        <v>85</v>
      </c>
      <c r="AY312" s="155" t="s">
        <v>209</v>
      </c>
    </row>
    <row r="313" spans="2:65" s="1" customFormat="1" ht="16.5" customHeight="1" x14ac:dyDescent="0.2">
      <c r="B313" s="30"/>
      <c r="C313" s="136" t="s">
        <v>608</v>
      </c>
      <c r="D313" s="136" t="s">
        <v>210</v>
      </c>
      <c r="E313" s="137" t="s">
        <v>609</v>
      </c>
      <c r="F313" s="138" t="s">
        <v>610</v>
      </c>
      <c r="G313" s="139" t="s">
        <v>387</v>
      </c>
      <c r="H313" s="140">
        <v>0.57599999999999996</v>
      </c>
      <c r="I313" s="141"/>
      <c r="J313" s="142">
        <f>ROUND(I313*H313,2)</f>
        <v>0</v>
      </c>
      <c r="K313" s="143"/>
      <c r="L313" s="30"/>
      <c r="M313" s="144" t="s">
        <v>1</v>
      </c>
      <c r="N313" s="145" t="s">
        <v>43</v>
      </c>
      <c r="P313" s="146">
        <f>O313*H313</f>
        <v>0</v>
      </c>
      <c r="Q313" s="146">
        <v>1.8907700000000001</v>
      </c>
      <c r="R313" s="146">
        <f>Q313*H313</f>
        <v>1.08908352</v>
      </c>
      <c r="S313" s="146">
        <v>0</v>
      </c>
      <c r="T313" s="147">
        <f>S313*H313</f>
        <v>0</v>
      </c>
      <c r="AR313" s="148" t="s">
        <v>156</v>
      </c>
      <c r="AT313" s="148" t="s">
        <v>210</v>
      </c>
      <c r="AU313" s="148" t="s">
        <v>91</v>
      </c>
      <c r="AY313" s="15" t="s">
        <v>209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5" t="s">
        <v>85</v>
      </c>
      <c r="BK313" s="149">
        <f>ROUND(I313*H313,2)</f>
        <v>0</v>
      </c>
      <c r="BL313" s="15" t="s">
        <v>156</v>
      </c>
      <c r="BM313" s="148" t="s">
        <v>611</v>
      </c>
    </row>
    <row r="314" spans="2:65" s="1" customFormat="1" ht="19.5" x14ac:dyDescent="0.2">
      <c r="B314" s="30"/>
      <c r="D314" s="150" t="s">
        <v>216</v>
      </c>
      <c r="F314" s="151" t="s">
        <v>612</v>
      </c>
      <c r="I314" s="152"/>
      <c r="L314" s="30"/>
      <c r="M314" s="153"/>
      <c r="T314" s="54"/>
      <c r="AT314" s="15" t="s">
        <v>216</v>
      </c>
      <c r="AU314" s="15" t="s">
        <v>91</v>
      </c>
    </row>
    <row r="315" spans="2:65" s="12" customFormat="1" x14ac:dyDescent="0.2">
      <c r="B315" s="154"/>
      <c r="D315" s="150" t="s">
        <v>292</v>
      </c>
      <c r="E315" s="155" t="s">
        <v>1</v>
      </c>
      <c r="F315" s="156" t="s">
        <v>613</v>
      </c>
      <c r="H315" s="157">
        <v>0.57599999999999996</v>
      </c>
      <c r="I315" s="158"/>
      <c r="L315" s="154"/>
      <c r="M315" s="159"/>
      <c r="T315" s="160"/>
      <c r="AT315" s="155" t="s">
        <v>292</v>
      </c>
      <c r="AU315" s="155" t="s">
        <v>91</v>
      </c>
      <c r="AV315" s="12" t="s">
        <v>91</v>
      </c>
      <c r="AW315" s="12" t="s">
        <v>36</v>
      </c>
      <c r="AX315" s="12" t="s">
        <v>85</v>
      </c>
      <c r="AY315" s="155" t="s">
        <v>209</v>
      </c>
    </row>
    <row r="316" spans="2:65" s="1" customFormat="1" ht="24.2" customHeight="1" x14ac:dyDescent="0.2">
      <c r="B316" s="30"/>
      <c r="C316" s="136" t="s">
        <v>614</v>
      </c>
      <c r="D316" s="136" t="s">
        <v>210</v>
      </c>
      <c r="E316" s="137" t="s">
        <v>615</v>
      </c>
      <c r="F316" s="138" t="s">
        <v>616</v>
      </c>
      <c r="G316" s="139" t="s">
        <v>387</v>
      </c>
      <c r="H316" s="140">
        <v>0.35299999999999998</v>
      </c>
      <c r="I316" s="141"/>
      <c r="J316" s="142">
        <f>ROUND(I316*H316,2)</f>
        <v>0</v>
      </c>
      <c r="K316" s="143"/>
      <c r="L316" s="30"/>
      <c r="M316" s="144" t="s">
        <v>1</v>
      </c>
      <c r="N316" s="145" t="s">
        <v>43</v>
      </c>
      <c r="P316" s="146">
        <f>O316*H316</f>
        <v>0</v>
      </c>
      <c r="Q316" s="146">
        <v>0</v>
      </c>
      <c r="R316" s="146">
        <f>Q316*H316</f>
        <v>0</v>
      </c>
      <c r="S316" s="146">
        <v>0</v>
      </c>
      <c r="T316" s="147">
        <f>S316*H316</f>
        <v>0</v>
      </c>
      <c r="AR316" s="148" t="s">
        <v>156</v>
      </c>
      <c r="AT316" s="148" t="s">
        <v>210</v>
      </c>
      <c r="AU316" s="148" t="s">
        <v>91</v>
      </c>
      <c r="AY316" s="15" t="s">
        <v>209</v>
      </c>
      <c r="BE316" s="149">
        <f>IF(N316="základní",J316,0)</f>
        <v>0</v>
      </c>
      <c r="BF316" s="149">
        <f>IF(N316="snížená",J316,0)</f>
        <v>0</v>
      </c>
      <c r="BG316" s="149">
        <f>IF(N316="zákl. přenesená",J316,0)</f>
        <v>0</v>
      </c>
      <c r="BH316" s="149">
        <f>IF(N316="sníž. přenesená",J316,0)</f>
        <v>0</v>
      </c>
      <c r="BI316" s="149">
        <f>IF(N316="nulová",J316,0)</f>
        <v>0</v>
      </c>
      <c r="BJ316" s="15" t="s">
        <v>85</v>
      </c>
      <c r="BK316" s="149">
        <f>ROUND(I316*H316,2)</f>
        <v>0</v>
      </c>
      <c r="BL316" s="15" t="s">
        <v>156</v>
      </c>
      <c r="BM316" s="148" t="s">
        <v>617</v>
      </c>
    </row>
    <row r="317" spans="2:65" s="1" customFormat="1" x14ac:dyDescent="0.2">
      <c r="B317" s="30"/>
      <c r="D317" s="150" t="s">
        <v>216</v>
      </c>
      <c r="F317" s="151" t="s">
        <v>618</v>
      </c>
      <c r="I317" s="152"/>
      <c r="L317" s="30"/>
      <c r="M317" s="153"/>
      <c r="T317" s="54"/>
      <c r="AT317" s="15" t="s">
        <v>216</v>
      </c>
      <c r="AU317" s="15" t="s">
        <v>91</v>
      </c>
    </row>
    <row r="318" spans="2:65" s="12" customFormat="1" x14ac:dyDescent="0.2">
      <c r="B318" s="154"/>
      <c r="D318" s="150" t="s">
        <v>292</v>
      </c>
      <c r="E318" s="155" t="s">
        <v>1</v>
      </c>
      <c r="F318" s="156" t="s">
        <v>619</v>
      </c>
      <c r="H318" s="157">
        <v>0.35325000000000006</v>
      </c>
      <c r="I318" s="158"/>
      <c r="L318" s="154"/>
      <c r="M318" s="159"/>
      <c r="T318" s="160"/>
      <c r="AT318" s="155" t="s">
        <v>292</v>
      </c>
      <c r="AU318" s="155" t="s">
        <v>91</v>
      </c>
      <c r="AV318" s="12" t="s">
        <v>91</v>
      </c>
      <c r="AW318" s="12" t="s">
        <v>36</v>
      </c>
      <c r="AX318" s="12" t="s">
        <v>85</v>
      </c>
      <c r="AY318" s="155" t="s">
        <v>209</v>
      </c>
    </row>
    <row r="319" spans="2:65" s="11" customFormat="1" ht="22.9" customHeight="1" x14ac:dyDescent="0.2">
      <c r="B319" s="124"/>
      <c r="D319" s="125" t="s">
        <v>77</v>
      </c>
      <c r="E319" s="134" t="s">
        <v>208</v>
      </c>
      <c r="F319" s="134" t="s">
        <v>620</v>
      </c>
      <c r="I319" s="127"/>
      <c r="J319" s="135">
        <f>BK319</f>
        <v>0</v>
      </c>
      <c r="L319" s="124"/>
      <c r="M319" s="129"/>
      <c r="P319" s="130">
        <f>SUM(P320:P350)</f>
        <v>0</v>
      </c>
      <c r="R319" s="130">
        <f>SUM(R320:R350)</f>
        <v>158.20856550000002</v>
      </c>
      <c r="T319" s="131">
        <f>SUM(T320:T350)</f>
        <v>0</v>
      </c>
      <c r="AR319" s="125" t="s">
        <v>85</v>
      </c>
      <c r="AT319" s="132" t="s">
        <v>77</v>
      </c>
      <c r="AU319" s="132" t="s">
        <v>85</v>
      </c>
      <c r="AY319" s="125" t="s">
        <v>209</v>
      </c>
      <c r="BK319" s="133">
        <f>SUM(BK320:BK350)</f>
        <v>0</v>
      </c>
    </row>
    <row r="320" spans="2:65" s="1" customFormat="1" ht="24.2" customHeight="1" x14ac:dyDescent="0.2">
      <c r="B320" s="30"/>
      <c r="C320" s="136" t="s">
        <v>621</v>
      </c>
      <c r="D320" s="136" t="s">
        <v>210</v>
      </c>
      <c r="E320" s="137" t="s">
        <v>622</v>
      </c>
      <c r="F320" s="138" t="s">
        <v>623</v>
      </c>
      <c r="G320" s="139" t="s">
        <v>342</v>
      </c>
      <c r="H320" s="140">
        <v>1942.64</v>
      </c>
      <c r="I320" s="141"/>
      <c r="J320" s="142">
        <f>ROUND(I320*H320,2)</f>
        <v>0</v>
      </c>
      <c r="K320" s="143"/>
      <c r="L320" s="30"/>
      <c r="M320" s="144" t="s">
        <v>1</v>
      </c>
      <c r="N320" s="145" t="s">
        <v>43</v>
      </c>
      <c r="P320" s="146">
        <f>O320*H320</f>
        <v>0</v>
      </c>
      <c r="Q320" s="146">
        <v>0</v>
      </c>
      <c r="R320" s="146">
        <f>Q320*H320</f>
        <v>0</v>
      </c>
      <c r="S320" s="146">
        <v>0</v>
      </c>
      <c r="T320" s="147">
        <f>S320*H320</f>
        <v>0</v>
      </c>
      <c r="AR320" s="148" t="s">
        <v>156</v>
      </c>
      <c r="AT320" s="148" t="s">
        <v>210</v>
      </c>
      <c r="AU320" s="148" t="s">
        <v>91</v>
      </c>
      <c r="AY320" s="15" t="s">
        <v>209</v>
      </c>
      <c r="BE320" s="149">
        <f>IF(N320="základní",J320,0)</f>
        <v>0</v>
      </c>
      <c r="BF320" s="149">
        <f>IF(N320="snížená",J320,0)</f>
        <v>0</v>
      </c>
      <c r="BG320" s="149">
        <f>IF(N320="zákl. přenesená",J320,0)</f>
        <v>0</v>
      </c>
      <c r="BH320" s="149">
        <f>IF(N320="sníž. přenesená",J320,0)</f>
        <v>0</v>
      </c>
      <c r="BI320" s="149">
        <f>IF(N320="nulová",J320,0)</f>
        <v>0</v>
      </c>
      <c r="BJ320" s="15" t="s">
        <v>85</v>
      </c>
      <c r="BK320" s="149">
        <f>ROUND(I320*H320,2)</f>
        <v>0</v>
      </c>
      <c r="BL320" s="15" t="s">
        <v>156</v>
      </c>
      <c r="BM320" s="148" t="s">
        <v>624</v>
      </c>
    </row>
    <row r="321" spans="2:65" s="1" customFormat="1" ht="19.5" x14ac:dyDescent="0.2">
      <c r="B321" s="30"/>
      <c r="D321" s="150" t="s">
        <v>216</v>
      </c>
      <c r="F321" s="151" t="s">
        <v>625</v>
      </c>
      <c r="I321" s="152"/>
      <c r="L321" s="30"/>
      <c r="M321" s="153"/>
      <c r="T321" s="54"/>
      <c r="AT321" s="15" t="s">
        <v>216</v>
      </c>
      <c r="AU321" s="15" t="s">
        <v>91</v>
      </c>
    </row>
    <row r="322" spans="2:65" s="12" customFormat="1" x14ac:dyDescent="0.2">
      <c r="B322" s="154"/>
      <c r="D322" s="150" t="s">
        <v>292</v>
      </c>
      <c r="E322" s="155" t="s">
        <v>1</v>
      </c>
      <c r="F322" s="156" t="s">
        <v>626</v>
      </c>
      <c r="H322" s="157">
        <v>1942.64</v>
      </c>
      <c r="I322" s="158"/>
      <c r="L322" s="154"/>
      <c r="M322" s="159"/>
      <c r="T322" s="160"/>
      <c r="AT322" s="155" t="s">
        <v>292</v>
      </c>
      <c r="AU322" s="155" t="s">
        <v>91</v>
      </c>
      <c r="AV322" s="12" t="s">
        <v>91</v>
      </c>
      <c r="AW322" s="12" t="s">
        <v>36</v>
      </c>
      <c r="AX322" s="12" t="s">
        <v>85</v>
      </c>
      <c r="AY322" s="155" t="s">
        <v>209</v>
      </c>
    </row>
    <row r="323" spans="2:65" s="1" customFormat="1" ht="24.2" customHeight="1" x14ac:dyDescent="0.2">
      <c r="B323" s="30"/>
      <c r="C323" s="136" t="s">
        <v>432</v>
      </c>
      <c r="D323" s="136" t="s">
        <v>210</v>
      </c>
      <c r="E323" s="137" t="s">
        <v>627</v>
      </c>
      <c r="F323" s="138" t="s">
        <v>628</v>
      </c>
      <c r="G323" s="139" t="s">
        <v>342</v>
      </c>
      <c r="H323" s="140">
        <v>894.07</v>
      </c>
      <c r="I323" s="141"/>
      <c r="J323" s="142">
        <f>ROUND(I323*H323,2)</f>
        <v>0</v>
      </c>
      <c r="K323" s="143"/>
      <c r="L323" s="30"/>
      <c r="M323" s="144" t="s">
        <v>1</v>
      </c>
      <c r="N323" s="145" t="s">
        <v>43</v>
      </c>
      <c r="P323" s="146">
        <f>O323*H323</f>
        <v>0</v>
      </c>
      <c r="Q323" s="146">
        <v>0</v>
      </c>
      <c r="R323" s="146">
        <f>Q323*H323</f>
        <v>0</v>
      </c>
      <c r="S323" s="146">
        <v>0</v>
      </c>
      <c r="T323" s="147">
        <f>S323*H323</f>
        <v>0</v>
      </c>
      <c r="AR323" s="148" t="s">
        <v>156</v>
      </c>
      <c r="AT323" s="148" t="s">
        <v>210</v>
      </c>
      <c r="AU323" s="148" t="s">
        <v>91</v>
      </c>
      <c r="AY323" s="15" t="s">
        <v>209</v>
      </c>
      <c r="BE323" s="149">
        <f>IF(N323="základní",J323,0)</f>
        <v>0</v>
      </c>
      <c r="BF323" s="149">
        <f>IF(N323="snížená",J323,0)</f>
        <v>0</v>
      </c>
      <c r="BG323" s="149">
        <f>IF(N323="zákl. přenesená",J323,0)</f>
        <v>0</v>
      </c>
      <c r="BH323" s="149">
        <f>IF(N323="sníž. přenesená",J323,0)</f>
        <v>0</v>
      </c>
      <c r="BI323" s="149">
        <f>IF(N323="nulová",J323,0)</f>
        <v>0</v>
      </c>
      <c r="BJ323" s="15" t="s">
        <v>85</v>
      </c>
      <c r="BK323" s="149">
        <f>ROUND(I323*H323,2)</f>
        <v>0</v>
      </c>
      <c r="BL323" s="15" t="s">
        <v>156</v>
      </c>
      <c r="BM323" s="148" t="s">
        <v>629</v>
      </c>
    </row>
    <row r="324" spans="2:65" s="1" customFormat="1" ht="29.25" x14ac:dyDescent="0.2">
      <c r="B324" s="30"/>
      <c r="D324" s="150" t="s">
        <v>216</v>
      </c>
      <c r="F324" s="151" t="s">
        <v>630</v>
      </c>
      <c r="I324" s="152"/>
      <c r="L324" s="30"/>
      <c r="M324" s="153"/>
      <c r="T324" s="54"/>
      <c r="AT324" s="15" t="s">
        <v>216</v>
      </c>
      <c r="AU324" s="15" t="s">
        <v>91</v>
      </c>
    </row>
    <row r="325" spans="2:65" s="12" customFormat="1" x14ac:dyDescent="0.2">
      <c r="B325" s="154"/>
      <c r="D325" s="150" t="s">
        <v>292</v>
      </c>
      <c r="E325" s="155" t="s">
        <v>1</v>
      </c>
      <c r="F325" s="156" t="s">
        <v>631</v>
      </c>
      <c r="H325" s="157">
        <v>894.06999999999994</v>
      </c>
      <c r="I325" s="158"/>
      <c r="L325" s="154"/>
      <c r="M325" s="159"/>
      <c r="T325" s="160"/>
      <c r="AT325" s="155" t="s">
        <v>292</v>
      </c>
      <c r="AU325" s="155" t="s">
        <v>91</v>
      </c>
      <c r="AV325" s="12" t="s">
        <v>91</v>
      </c>
      <c r="AW325" s="12" t="s">
        <v>36</v>
      </c>
      <c r="AX325" s="12" t="s">
        <v>85</v>
      </c>
      <c r="AY325" s="155" t="s">
        <v>209</v>
      </c>
    </row>
    <row r="326" spans="2:65" s="1" customFormat="1" ht="24.2" customHeight="1" x14ac:dyDescent="0.2">
      <c r="B326" s="30"/>
      <c r="C326" s="136" t="s">
        <v>632</v>
      </c>
      <c r="D326" s="136" t="s">
        <v>210</v>
      </c>
      <c r="E326" s="137" t="s">
        <v>633</v>
      </c>
      <c r="F326" s="138" t="s">
        <v>634</v>
      </c>
      <c r="G326" s="139" t="s">
        <v>342</v>
      </c>
      <c r="H326" s="140">
        <v>100</v>
      </c>
      <c r="I326" s="141"/>
      <c r="J326" s="142">
        <f>ROUND(I326*H326,2)</f>
        <v>0</v>
      </c>
      <c r="K326" s="143"/>
      <c r="L326" s="30"/>
      <c r="M326" s="144" t="s">
        <v>1</v>
      </c>
      <c r="N326" s="145" t="s">
        <v>43</v>
      </c>
      <c r="P326" s="146">
        <f>O326*H326</f>
        <v>0</v>
      </c>
      <c r="Q326" s="146">
        <v>0.23</v>
      </c>
      <c r="R326" s="146">
        <f>Q326*H326</f>
        <v>23</v>
      </c>
      <c r="S326" s="146">
        <v>0</v>
      </c>
      <c r="T326" s="147">
        <f>S326*H326</f>
        <v>0</v>
      </c>
      <c r="AR326" s="148" t="s">
        <v>156</v>
      </c>
      <c r="AT326" s="148" t="s">
        <v>210</v>
      </c>
      <c r="AU326" s="148" t="s">
        <v>91</v>
      </c>
      <c r="AY326" s="15" t="s">
        <v>209</v>
      </c>
      <c r="BE326" s="149">
        <f>IF(N326="základní",J326,0)</f>
        <v>0</v>
      </c>
      <c r="BF326" s="149">
        <f>IF(N326="snížená",J326,0)</f>
        <v>0</v>
      </c>
      <c r="BG326" s="149">
        <f>IF(N326="zákl. přenesená",J326,0)</f>
        <v>0</v>
      </c>
      <c r="BH326" s="149">
        <f>IF(N326="sníž. přenesená",J326,0)</f>
        <v>0</v>
      </c>
      <c r="BI326" s="149">
        <f>IF(N326="nulová",J326,0)</f>
        <v>0</v>
      </c>
      <c r="BJ326" s="15" t="s">
        <v>85</v>
      </c>
      <c r="BK326" s="149">
        <f>ROUND(I326*H326,2)</f>
        <v>0</v>
      </c>
      <c r="BL326" s="15" t="s">
        <v>156</v>
      </c>
      <c r="BM326" s="148" t="s">
        <v>635</v>
      </c>
    </row>
    <row r="327" spans="2:65" s="1" customFormat="1" ht="29.25" x14ac:dyDescent="0.2">
      <c r="B327" s="30"/>
      <c r="D327" s="150" t="s">
        <v>216</v>
      </c>
      <c r="F327" s="151" t="s">
        <v>636</v>
      </c>
      <c r="I327" s="152"/>
      <c r="L327" s="30"/>
      <c r="M327" s="153"/>
      <c r="T327" s="54"/>
      <c r="AT327" s="15" t="s">
        <v>216</v>
      </c>
      <c r="AU327" s="15" t="s">
        <v>91</v>
      </c>
    </row>
    <row r="328" spans="2:65" s="12" customFormat="1" x14ac:dyDescent="0.2">
      <c r="B328" s="154"/>
      <c r="D328" s="150" t="s">
        <v>292</v>
      </c>
      <c r="E328" s="155" t="s">
        <v>1</v>
      </c>
      <c r="F328" s="156" t="s">
        <v>637</v>
      </c>
      <c r="H328" s="157">
        <v>100</v>
      </c>
      <c r="I328" s="158"/>
      <c r="L328" s="154"/>
      <c r="M328" s="159"/>
      <c r="T328" s="160"/>
      <c r="AT328" s="155" t="s">
        <v>292</v>
      </c>
      <c r="AU328" s="155" t="s">
        <v>91</v>
      </c>
      <c r="AV328" s="12" t="s">
        <v>91</v>
      </c>
      <c r="AW328" s="12" t="s">
        <v>36</v>
      </c>
      <c r="AX328" s="12" t="s">
        <v>85</v>
      </c>
      <c r="AY328" s="155" t="s">
        <v>209</v>
      </c>
    </row>
    <row r="329" spans="2:65" s="1" customFormat="1" ht="24.2" customHeight="1" x14ac:dyDescent="0.2">
      <c r="B329" s="30"/>
      <c r="C329" s="136" t="s">
        <v>638</v>
      </c>
      <c r="D329" s="136" t="s">
        <v>210</v>
      </c>
      <c r="E329" s="137" t="s">
        <v>639</v>
      </c>
      <c r="F329" s="138" t="s">
        <v>640</v>
      </c>
      <c r="G329" s="139" t="s">
        <v>342</v>
      </c>
      <c r="H329" s="140">
        <v>941.32</v>
      </c>
      <c r="I329" s="141"/>
      <c r="J329" s="142">
        <f>ROUND(I329*H329,2)</f>
        <v>0</v>
      </c>
      <c r="K329" s="143"/>
      <c r="L329" s="30"/>
      <c r="M329" s="144" t="s">
        <v>1</v>
      </c>
      <c r="N329" s="145" t="s">
        <v>43</v>
      </c>
      <c r="P329" s="146">
        <f>O329*H329</f>
        <v>0</v>
      </c>
      <c r="Q329" s="146">
        <v>0.13800000000000001</v>
      </c>
      <c r="R329" s="146">
        <f>Q329*H329</f>
        <v>129.90216000000001</v>
      </c>
      <c r="S329" s="146">
        <v>0</v>
      </c>
      <c r="T329" s="147">
        <f>S329*H329</f>
        <v>0</v>
      </c>
      <c r="AR329" s="148" t="s">
        <v>156</v>
      </c>
      <c r="AT329" s="148" t="s">
        <v>210</v>
      </c>
      <c r="AU329" s="148" t="s">
        <v>91</v>
      </c>
      <c r="AY329" s="15" t="s">
        <v>209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5" t="s">
        <v>85</v>
      </c>
      <c r="BK329" s="149">
        <f>ROUND(I329*H329,2)</f>
        <v>0</v>
      </c>
      <c r="BL329" s="15" t="s">
        <v>156</v>
      </c>
      <c r="BM329" s="148" t="s">
        <v>641</v>
      </c>
    </row>
    <row r="330" spans="2:65" s="1" customFormat="1" ht="19.5" x14ac:dyDescent="0.2">
      <c r="B330" s="30"/>
      <c r="D330" s="150" t="s">
        <v>216</v>
      </c>
      <c r="F330" s="151" t="s">
        <v>640</v>
      </c>
      <c r="I330" s="152"/>
      <c r="L330" s="30"/>
      <c r="M330" s="153"/>
      <c r="T330" s="54"/>
      <c r="AT330" s="15" t="s">
        <v>216</v>
      </c>
      <c r="AU330" s="15" t="s">
        <v>91</v>
      </c>
    </row>
    <row r="331" spans="2:65" s="12" customFormat="1" x14ac:dyDescent="0.2">
      <c r="B331" s="154"/>
      <c r="D331" s="150" t="s">
        <v>292</v>
      </c>
      <c r="E331" s="155" t="s">
        <v>1</v>
      </c>
      <c r="F331" s="156" t="s">
        <v>642</v>
      </c>
      <c r="H331" s="157">
        <v>941.32</v>
      </c>
      <c r="I331" s="158"/>
      <c r="L331" s="154"/>
      <c r="M331" s="159"/>
      <c r="T331" s="160"/>
      <c r="AT331" s="155" t="s">
        <v>292</v>
      </c>
      <c r="AU331" s="155" t="s">
        <v>91</v>
      </c>
      <c r="AV331" s="12" t="s">
        <v>91</v>
      </c>
      <c r="AW331" s="12" t="s">
        <v>36</v>
      </c>
      <c r="AX331" s="12" t="s">
        <v>85</v>
      </c>
      <c r="AY331" s="155" t="s">
        <v>209</v>
      </c>
    </row>
    <row r="332" spans="2:65" s="1" customFormat="1" ht="24.2" customHeight="1" x14ac:dyDescent="0.2">
      <c r="B332" s="30"/>
      <c r="C332" s="136" t="s">
        <v>643</v>
      </c>
      <c r="D332" s="136" t="s">
        <v>210</v>
      </c>
      <c r="E332" s="137" t="s">
        <v>644</v>
      </c>
      <c r="F332" s="138" t="s">
        <v>645</v>
      </c>
      <c r="G332" s="139" t="s">
        <v>342</v>
      </c>
      <c r="H332" s="140">
        <v>626.12</v>
      </c>
      <c r="I332" s="141"/>
      <c r="J332" s="142">
        <f>ROUND(I332*H332,2)</f>
        <v>0</v>
      </c>
      <c r="K332" s="143"/>
      <c r="L332" s="30"/>
      <c r="M332" s="144" t="s">
        <v>1</v>
      </c>
      <c r="N332" s="145" t="s">
        <v>43</v>
      </c>
      <c r="P332" s="146">
        <f>O332*H332</f>
        <v>0</v>
      </c>
      <c r="Q332" s="146">
        <v>6.0099999999999997E-3</v>
      </c>
      <c r="R332" s="146">
        <f>Q332*H332</f>
        <v>3.7629812</v>
      </c>
      <c r="S332" s="146">
        <v>0</v>
      </c>
      <c r="T332" s="147">
        <f>S332*H332</f>
        <v>0</v>
      </c>
      <c r="AR332" s="148" t="s">
        <v>156</v>
      </c>
      <c r="AT332" s="148" t="s">
        <v>210</v>
      </c>
      <c r="AU332" s="148" t="s">
        <v>91</v>
      </c>
      <c r="AY332" s="15" t="s">
        <v>209</v>
      </c>
      <c r="BE332" s="149">
        <f>IF(N332="základní",J332,0)</f>
        <v>0</v>
      </c>
      <c r="BF332" s="149">
        <f>IF(N332="snížená",J332,0)</f>
        <v>0</v>
      </c>
      <c r="BG332" s="149">
        <f>IF(N332="zákl. přenesená",J332,0)</f>
        <v>0</v>
      </c>
      <c r="BH332" s="149">
        <f>IF(N332="sníž. přenesená",J332,0)</f>
        <v>0</v>
      </c>
      <c r="BI332" s="149">
        <f>IF(N332="nulová",J332,0)</f>
        <v>0</v>
      </c>
      <c r="BJ332" s="15" t="s">
        <v>85</v>
      </c>
      <c r="BK332" s="149">
        <f>ROUND(I332*H332,2)</f>
        <v>0</v>
      </c>
      <c r="BL332" s="15" t="s">
        <v>156</v>
      </c>
      <c r="BM332" s="148" t="s">
        <v>646</v>
      </c>
    </row>
    <row r="333" spans="2:65" s="1" customFormat="1" ht="19.5" x14ac:dyDescent="0.2">
      <c r="B333" s="30"/>
      <c r="D333" s="150" t="s">
        <v>216</v>
      </c>
      <c r="F333" s="151" t="s">
        <v>647</v>
      </c>
      <c r="I333" s="152"/>
      <c r="L333" s="30"/>
      <c r="M333" s="153"/>
      <c r="T333" s="54"/>
      <c r="AT333" s="15" t="s">
        <v>216</v>
      </c>
      <c r="AU333" s="15" t="s">
        <v>91</v>
      </c>
    </row>
    <row r="334" spans="2:65" s="12" customFormat="1" x14ac:dyDescent="0.2">
      <c r="B334" s="154"/>
      <c r="D334" s="150" t="s">
        <v>292</v>
      </c>
      <c r="E334" s="155" t="s">
        <v>1</v>
      </c>
      <c r="F334" s="156" t="s">
        <v>648</v>
      </c>
      <c r="H334" s="157">
        <v>626.12</v>
      </c>
      <c r="I334" s="158"/>
      <c r="L334" s="154"/>
      <c r="M334" s="159"/>
      <c r="T334" s="160"/>
      <c r="AT334" s="155" t="s">
        <v>292</v>
      </c>
      <c r="AU334" s="155" t="s">
        <v>91</v>
      </c>
      <c r="AV334" s="12" t="s">
        <v>91</v>
      </c>
      <c r="AW334" s="12" t="s">
        <v>36</v>
      </c>
      <c r="AX334" s="12" t="s">
        <v>85</v>
      </c>
      <c r="AY334" s="155" t="s">
        <v>209</v>
      </c>
    </row>
    <row r="335" spans="2:65" s="1" customFormat="1" ht="24.2" customHeight="1" x14ac:dyDescent="0.2">
      <c r="B335" s="30"/>
      <c r="C335" s="136" t="s">
        <v>649</v>
      </c>
      <c r="D335" s="136" t="s">
        <v>210</v>
      </c>
      <c r="E335" s="137" t="s">
        <v>650</v>
      </c>
      <c r="F335" s="138" t="s">
        <v>651</v>
      </c>
      <c r="G335" s="139" t="s">
        <v>342</v>
      </c>
      <c r="H335" s="140">
        <v>1841.73</v>
      </c>
      <c r="I335" s="141"/>
      <c r="J335" s="142">
        <f>ROUND(I335*H335,2)</f>
        <v>0</v>
      </c>
      <c r="K335" s="143"/>
      <c r="L335" s="30"/>
      <c r="M335" s="144" t="s">
        <v>1</v>
      </c>
      <c r="N335" s="145" t="s">
        <v>43</v>
      </c>
      <c r="P335" s="146">
        <f>O335*H335</f>
        <v>0</v>
      </c>
      <c r="Q335" s="146">
        <v>7.1000000000000002E-4</v>
      </c>
      <c r="R335" s="146">
        <f>Q335*H335</f>
        <v>1.3076283</v>
      </c>
      <c r="S335" s="146">
        <v>0</v>
      </c>
      <c r="T335" s="147">
        <f>S335*H335</f>
        <v>0</v>
      </c>
      <c r="AR335" s="148" t="s">
        <v>156</v>
      </c>
      <c r="AT335" s="148" t="s">
        <v>210</v>
      </c>
      <c r="AU335" s="148" t="s">
        <v>91</v>
      </c>
      <c r="AY335" s="15" t="s">
        <v>209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5" t="s">
        <v>85</v>
      </c>
      <c r="BK335" s="149">
        <f>ROUND(I335*H335,2)</f>
        <v>0</v>
      </c>
      <c r="BL335" s="15" t="s">
        <v>156</v>
      </c>
      <c r="BM335" s="148" t="s">
        <v>652</v>
      </c>
    </row>
    <row r="336" spans="2:65" s="1" customFormat="1" ht="19.5" x14ac:dyDescent="0.2">
      <c r="B336" s="30"/>
      <c r="D336" s="150" t="s">
        <v>216</v>
      </c>
      <c r="F336" s="151" t="s">
        <v>653</v>
      </c>
      <c r="I336" s="152"/>
      <c r="L336" s="30"/>
      <c r="M336" s="153"/>
      <c r="T336" s="54"/>
      <c r="AT336" s="15" t="s">
        <v>216</v>
      </c>
      <c r="AU336" s="15" t="s">
        <v>91</v>
      </c>
    </row>
    <row r="337" spans="2:65" s="12" customFormat="1" x14ac:dyDescent="0.2">
      <c r="B337" s="154"/>
      <c r="D337" s="150" t="s">
        <v>292</v>
      </c>
      <c r="E337" s="155" t="s">
        <v>1</v>
      </c>
      <c r="F337" s="156" t="s">
        <v>654</v>
      </c>
      <c r="H337" s="157">
        <v>1841.73</v>
      </c>
      <c r="I337" s="158"/>
      <c r="L337" s="154"/>
      <c r="M337" s="159"/>
      <c r="T337" s="160"/>
      <c r="AT337" s="155" t="s">
        <v>292</v>
      </c>
      <c r="AU337" s="155" t="s">
        <v>91</v>
      </c>
      <c r="AV337" s="12" t="s">
        <v>91</v>
      </c>
      <c r="AW337" s="12" t="s">
        <v>36</v>
      </c>
      <c r="AX337" s="12" t="s">
        <v>78</v>
      </c>
      <c r="AY337" s="155" t="s">
        <v>209</v>
      </c>
    </row>
    <row r="338" spans="2:65" s="13" customFormat="1" x14ac:dyDescent="0.2">
      <c r="B338" s="164"/>
      <c r="D338" s="150" t="s">
        <v>292</v>
      </c>
      <c r="E338" s="165" t="s">
        <v>1</v>
      </c>
      <c r="F338" s="166" t="s">
        <v>351</v>
      </c>
      <c r="H338" s="167">
        <v>1841.73</v>
      </c>
      <c r="I338" s="168"/>
      <c r="L338" s="164"/>
      <c r="M338" s="169"/>
      <c r="T338" s="170"/>
      <c r="AT338" s="165" t="s">
        <v>292</v>
      </c>
      <c r="AU338" s="165" t="s">
        <v>91</v>
      </c>
      <c r="AV338" s="13" t="s">
        <v>156</v>
      </c>
      <c r="AW338" s="13" t="s">
        <v>4</v>
      </c>
      <c r="AX338" s="13" t="s">
        <v>85</v>
      </c>
      <c r="AY338" s="165" t="s">
        <v>209</v>
      </c>
    </row>
    <row r="339" spans="2:65" s="1" customFormat="1" ht="33" customHeight="1" x14ac:dyDescent="0.2">
      <c r="B339" s="30"/>
      <c r="C339" s="136" t="s">
        <v>655</v>
      </c>
      <c r="D339" s="136" t="s">
        <v>210</v>
      </c>
      <c r="E339" s="137" t="s">
        <v>656</v>
      </c>
      <c r="F339" s="138" t="s">
        <v>657</v>
      </c>
      <c r="G339" s="139" t="s">
        <v>342</v>
      </c>
      <c r="H339" s="140">
        <v>1841.73</v>
      </c>
      <c r="I339" s="141"/>
      <c r="J339" s="142">
        <f>ROUND(I339*H339,2)</f>
        <v>0</v>
      </c>
      <c r="K339" s="143"/>
      <c r="L339" s="30"/>
      <c r="M339" s="144" t="s">
        <v>1</v>
      </c>
      <c r="N339" s="145" t="s">
        <v>43</v>
      </c>
      <c r="P339" s="146">
        <f>O339*H339</f>
        <v>0</v>
      </c>
      <c r="Q339" s="146">
        <v>0</v>
      </c>
      <c r="R339" s="146">
        <f>Q339*H339</f>
        <v>0</v>
      </c>
      <c r="S339" s="146">
        <v>0</v>
      </c>
      <c r="T339" s="147">
        <f>S339*H339</f>
        <v>0</v>
      </c>
      <c r="AR339" s="148" t="s">
        <v>156</v>
      </c>
      <c r="AT339" s="148" t="s">
        <v>210</v>
      </c>
      <c r="AU339" s="148" t="s">
        <v>91</v>
      </c>
      <c r="AY339" s="15" t="s">
        <v>209</v>
      </c>
      <c r="BE339" s="149">
        <f>IF(N339="základní",J339,0)</f>
        <v>0</v>
      </c>
      <c r="BF339" s="149">
        <f>IF(N339="snížená",J339,0)</f>
        <v>0</v>
      </c>
      <c r="BG339" s="149">
        <f>IF(N339="zákl. přenesená",J339,0)</f>
        <v>0</v>
      </c>
      <c r="BH339" s="149">
        <f>IF(N339="sníž. přenesená",J339,0)</f>
        <v>0</v>
      </c>
      <c r="BI339" s="149">
        <f>IF(N339="nulová",J339,0)</f>
        <v>0</v>
      </c>
      <c r="BJ339" s="15" t="s">
        <v>85</v>
      </c>
      <c r="BK339" s="149">
        <f>ROUND(I339*H339,2)</f>
        <v>0</v>
      </c>
      <c r="BL339" s="15" t="s">
        <v>156</v>
      </c>
      <c r="BM339" s="148" t="s">
        <v>658</v>
      </c>
    </row>
    <row r="340" spans="2:65" s="1" customFormat="1" ht="29.25" x14ac:dyDescent="0.2">
      <c r="B340" s="30"/>
      <c r="D340" s="150" t="s">
        <v>216</v>
      </c>
      <c r="F340" s="151" t="s">
        <v>659</v>
      </c>
      <c r="I340" s="152"/>
      <c r="L340" s="30"/>
      <c r="M340" s="153"/>
      <c r="T340" s="54"/>
      <c r="AT340" s="15" t="s">
        <v>216</v>
      </c>
      <c r="AU340" s="15" t="s">
        <v>91</v>
      </c>
    </row>
    <row r="341" spans="2:65" s="12" customFormat="1" x14ac:dyDescent="0.2">
      <c r="B341" s="154"/>
      <c r="D341" s="150" t="s">
        <v>292</v>
      </c>
      <c r="E341" s="155" t="s">
        <v>1</v>
      </c>
      <c r="F341" s="156" t="s">
        <v>654</v>
      </c>
      <c r="H341" s="157">
        <v>1841.73</v>
      </c>
      <c r="I341" s="158"/>
      <c r="L341" s="154"/>
      <c r="M341" s="159"/>
      <c r="T341" s="160"/>
      <c r="AT341" s="155" t="s">
        <v>292</v>
      </c>
      <c r="AU341" s="155" t="s">
        <v>91</v>
      </c>
      <c r="AV341" s="12" t="s">
        <v>91</v>
      </c>
      <c r="AW341" s="12" t="s">
        <v>36</v>
      </c>
      <c r="AX341" s="12" t="s">
        <v>85</v>
      </c>
      <c r="AY341" s="155" t="s">
        <v>209</v>
      </c>
    </row>
    <row r="342" spans="2:65" s="1" customFormat="1" ht="24.2" customHeight="1" x14ac:dyDescent="0.2">
      <c r="B342" s="30"/>
      <c r="C342" s="136" t="s">
        <v>660</v>
      </c>
      <c r="D342" s="136" t="s">
        <v>210</v>
      </c>
      <c r="E342" s="137" t="s">
        <v>661</v>
      </c>
      <c r="F342" s="138" t="s">
        <v>662</v>
      </c>
      <c r="G342" s="139" t="s">
        <v>342</v>
      </c>
      <c r="H342" s="140">
        <v>894.07</v>
      </c>
      <c r="I342" s="141"/>
      <c r="J342" s="142">
        <f>ROUND(I342*H342,2)</f>
        <v>0</v>
      </c>
      <c r="K342" s="143"/>
      <c r="L342" s="30"/>
      <c r="M342" s="144" t="s">
        <v>1</v>
      </c>
      <c r="N342" s="145" t="s">
        <v>43</v>
      </c>
      <c r="P342" s="146">
        <f>O342*H342</f>
        <v>0</v>
      </c>
      <c r="Q342" s="146">
        <v>0</v>
      </c>
      <c r="R342" s="146">
        <f>Q342*H342</f>
        <v>0</v>
      </c>
      <c r="S342" s="146">
        <v>0</v>
      </c>
      <c r="T342" s="147">
        <f>S342*H342</f>
        <v>0</v>
      </c>
      <c r="AR342" s="148" t="s">
        <v>156</v>
      </c>
      <c r="AT342" s="148" t="s">
        <v>210</v>
      </c>
      <c r="AU342" s="148" t="s">
        <v>91</v>
      </c>
      <c r="AY342" s="15" t="s">
        <v>209</v>
      </c>
      <c r="BE342" s="149">
        <f>IF(N342="základní",J342,0)</f>
        <v>0</v>
      </c>
      <c r="BF342" s="149">
        <f>IF(N342="snížená",J342,0)</f>
        <v>0</v>
      </c>
      <c r="BG342" s="149">
        <f>IF(N342="zákl. přenesená",J342,0)</f>
        <v>0</v>
      </c>
      <c r="BH342" s="149">
        <f>IF(N342="sníž. přenesená",J342,0)</f>
        <v>0</v>
      </c>
      <c r="BI342" s="149">
        <f>IF(N342="nulová",J342,0)</f>
        <v>0</v>
      </c>
      <c r="BJ342" s="15" t="s">
        <v>85</v>
      </c>
      <c r="BK342" s="149">
        <f>ROUND(I342*H342,2)</f>
        <v>0</v>
      </c>
      <c r="BL342" s="15" t="s">
        <v>156</v>
      </c>
      <c r="BM342" s="148" t="s">
        <v>663</v>
      </c>
    </row>
    <row r="343" spans="2:65" s="1" customFormat="1" ht="29.25" x14ac:dyDescent="0.2">
      <c r="B343" s="30"/>
      <c r="D343" s="150" t="s">
        <v>216</v>
      </c>
      <c r="F343" s="151" t="s">
        <v>664</v>
      </c>
      <c r="I343" s="152"/>
      <c r="L343" s="30"/>
      <c r="M343" s="153"/>
      <c r="T343" s="54"/>
      <c r="AT343" s="15" t="s">
        <v>216</v>
      </c>
      <c r="AU343" s="15" t="s">
        <v>91</v>
      </c>
    </row>
    <row r="344" spans="2:65" s="12" customFormat="1" x14ac:dyDescent="0.2">
      <c r="B344" s="154"/>
      <c r="D344" s="150" t="s">
        <v>292</v>
      </c>
      <c r="E344" s="155" t="s">
        <v>1</v>
      </c>
      <c r="F344" s="156" t="s">
        <v>631</v>
      </c>
      <c r="H344" s="157">
        <v>894.06999999999994</v>
      </c>
      <c r="I344" s="158"/>
      <c r="L344" s="154"/>
      <c r="M344" s="159"/>
      <c r="T344" s="160"/>
      <c r="AT344" s="155" t="s">
        <v>292</v>
      </c>
      <c r="AU344" s="155" t="s">
        <v>91</v>
      </c>
      <c r="AV344" s="12" t="s">
        <v>91</v>
      </c>
      <c r="AW344" s="12" t="s">
        <v>36</v>
      </c>
      <c r="AX344" s="12" t="s">
        <v>85</v>
      </c>
      <c r="AY344" s="155" t="s">
        <v>209</v>
      </c>
    </row>
    <row r="345" spans="2:65" s="1" customFormat="1" ht="24.2" customHeight="1" x14ac:dyDescent="0.2">
      <c r="B345" s="30"/>
      <c r="C345" s="136" t="s">
        <v>665</v>
      </c>
      <c r="D345" s="136" t="s">
        <v>210</v>
      </c>
      <c r="E345" s="137" t="s">
        <v>666</v>
      </c>
      <c r="F345" s="138" t="s">
        <v>667</v>
      </c>
      <c r="G345" s="139" t="s">
        <v>359</v>
      </c>
      <c r="H345" s="140">
        <v>1071.8</v>
      </c>
      <c r="I345" s="141"/>
      <c r="J345" s="142">
        <f>ROUND(I345*H345,2)</f>
        <v>0</v>
      </c>
      <c r="K345" s="143"/>
      <c r="L345" s="30"/>
      <c r="M345" s="144" t="s">
        <v>1</v>
      </c>
      <c r="N345" s="145" t="s">
        <v>43</v>
      </c>
      <c r="P345" s="146">
        <f>O345*H345</f>
        <v>0</v>
      </c>
      <c r="Q345" s="146">
        <v>2.2000000000000001E-4</v>
      </c>
      <c r="R345" s="146">
        <f>Q345*H345</f>
        <v>0.23579600000000001</v>
      </c>
      <c r="S345" s="146">
        <v>0</v>
      </c>
      <c r="T345" s="147">
        <f>S345*H345</f>
        <v>0</v>
      </c>
      <c r="AR345" s="148" t="s">
        <v>156</v>
      </c>
      <c r="AT345" s="148" t="s">
        <v>210</v>
      </c>
      <c r="AU345" s="148" t="s">
        <v>91</v>
      </c>
      <c r="AY345" s="15" t="s">
        <v>209</v>
      </c>
      <c r="BE345" s="149">
        <f>IF(N345="základní",J345,0)</f>
        <v>0</v>
      </c>
      <c r="BF345" s="149">
        <f>IF(N345="snížená",J345,0)</f>
        <v>0</v>
      </c>
      <c r="BG345" s="149">
        <f>IF(N345="zákl. přenesená",J345,0)</f>
        <v>0</v>
      </c>
      <c r="BH345" s="149">
        <f>IF(N345="sníž. přenesená",J345,0)</f>
        <v>0</v>
      </c>
      <c r="BI345" s="149">
        <f>IF(N345="nulová",J345,0)</f>
        <v>0</v>
      </c>
      <c r="BJ345" s="15" t="s">
        <v>85</v>
      </c>
      <c r="BK345" s="149">
        <f>ROUND(I345*H345,2)</f>
        <v>0</v>
      </c>
      <c r="BL345" s="15" t="s">
        <v>156</v>
      </c>
      <c r="BM345" s="148" t="s">
        <v>668</v>
      </c>
    </row>
    <row r="346" spans="2:65" s="1" customFormat="1" ht="29.25" x14ac:dyDescent="0.2">
      <c r="B346" s="30"/>
      <c r="D346" s="150" t="s">
        <v>216</v>
      </c>
      <c r="F346" s="151" t="s">
        <v>669</v>
      </c>
      <c r="I346" s="152"/>
      <c r="L346" s="30"/>
      <c r="M346" s="153"/>
      <c r="T346" s="54"/>
      <c r="AT346" s="15" t="s">
        <v>216</v>
      </c>
      <c r="AU346" s="15" t="s">
        <v>91</v>
      </c>
    </row>
    <row r="347" spans="2:65" s="12" customFormat="1" x14ac:dyDescent="0.2">
      <c r="B347" s="154"/>
      <c r="D347" s="150" t="s">
        <v>292</v>
      </c>
      <c r="E347" s="155" t="s">
        <v>1</v>
      </c>
      <c r="F347" s="156" t="s">
        <v>670</v>
      </c>
      <c r="H347" s="157">
        <v>1071.8</v>
      </c>
      <c r="I347" s="158"/>
      <c r="L347" s="154"/>
      <c r="M347" s="159"/>
      <c r="T347" s="160"/>
      <c r="AT347" s="155" t="s">
        <v>292</v>
      </c>
      <c r="AU347" s="155" t="s">
        <v>91</v>
      </c>
      <c r="AV347" s="12" t="s">
        <v>91</v>
      </c>
      <c r="AW347" s="12" t="s">
        <v>36</v>
      </c>
      <c r="AX347" s="12" t="s">
        <v>85</v>
      </c>
      <c r="AY347" s="155" t="s">
        <v>209</v>
      </c>
    </row>
    <row r="348" spans="2:65" s="1" customFormat="1" ht="24.2" customHeight="1" x14ac:dyDescent="0.2">
      <c r="B348" s="30"/>
      <c r="C348" s="136" t="s">
        <v>671</v>
      </c>
      <c r="D348" s="136" t="s">
        <v>210</v>
      </c>
      <c r="E348" s="137" t="s">
        <v>672</v>
      </c>
      <c r="F348" s="138" t="s">
        <v>673</v>
      </c>
      <c r="G348" s="139" t="s">
        <v>359</v>
      </c>
      <c r="H348" s="140">
        <v>1071.8</v>
      </c>
      <c r="I348" s="141"/>
      <c r="J348" s="142">
        <f>ROUND(I348*H348,2)</f>
        <v>0</v>
      </c>
      <c r="K348" s="143"/>
      <c r="L348" s="30"/>
      <c r="M348" s="144" t="s">
        <v>1</v>
      </c>
      <c r="N348" s="145" t="s">
        <v>43</v>
      </c>
      <c r="P348" s="146">
        <f>O348*H348</f>
        <v>0</v>
      </c>
      <c r="Q348" s="146">
        <v>0</v>
      </c>
      <c r="R348" s="146">
        <f>Q348*H348</f>
        <v>0</v>
      </c>
      <c r="S348" s="146">
        <v>0</v>
      </c>
      <c r="T348" s="147">
        <f>S348*H348</f>
        <v>0</v>
      </c>
      <c r="AR348" s="148" t="s">
        <v>156</v>
      </c>
      <c r="AT348" s="148" t="s">
        <v>210</v>
      </c>
      <c r="AU348" s="148" t="s">
        <v>91</v>
      </c>
      <c r="AY348" s="15" t="s">
        <v>209</v>
      </c>
      <c r="BE348" s="149">
        <f>IF(N348="základní",J348,0)</f>
        <v>0</v>
      </c>
      <c r="BF348" s="149">
        <f>IF(N348="snížená",J348,0)</f>
        <v>0</v>
      </c>
      <c r="BG348" s="149">
        <f>IF(N348="zákl. přenesená",J348,0)</f>
        <v>0</v>
      </c>
      <c r="BH348" s="149">
        <f>IF(N348="sníž. přenesená",J348,0)</f>
        <v>0</v>
      </c>
      <c r="BI348" s="149">
        <f>IF(N348="nulová",J348,0)</f>
        <v>0</v>
      </c>
      <c r="BJ348" s="15" t="s">
        <v>85</v>
      </c>
      <c r="BK348" s="149">
        <f>ROUND(I348*H348,2)</f>
        <v>0</v>
      </c>
      <c r="BL348" s="15" t="s">
        <v>156</v>
      </c>
      <c r="BM348" s="148" t="s">
        <v>674</v>
      </c>
    </row>
    <row r="349" spans="2:65" s="1" customFormat="1" ht="29.25" x14ac:dyDescent="0.2">
      <c r="B349" s="30"/>
      <c r="D349" s="150" t="s">
        <v>216</v>
      </c>
      <c r="F349" s="151" t="s">
        <v>675</v>
      </c>
      <c r="I349" s="152"/>
      <c r="L349" s="30"/>
      <c r="M349" s="153"/>
      <c r="T349" s="54"/>
      <c r="AT349" s="15" t="s">
        <v>216</v>
      </c>
      <c r="AU349" s="15" t="s">
        <v>91</v>
      </c>
    </row>
    <row r="350" spans="2:65" s="12" customFormat="1" x14ac:dyDescent="0.2">
      <c r="B350" s="154"/>
      <c r="D350" s="150" t="s">
        <v>292</v>
      </c>
      <c r="E350" s="155" t="s">
        <v>1</v>
      </c>
      <c r="F350" s="156" t="s">
        <v>670</v>
      </c>
      <c r="H350" s="157">
        <v>1071.8</v>
      </c>
      <c r="I350" s="158"/>
      <c r="L350" s="154"/>
      <c r="M350" s="159"/>
      <c r="T350" s="160"/>
      <c r="AT350" s="155" t="s">
        <v>292</v>
      </c>
      <c r="AU350" s="155" t="s">
        <v>91</v>
      </c>
      <c r="AV350" s="12" t="s">
        <v>91</v>
      </c>
      <c r="AW350" s="12" t="s">
        <v>36</v>
      </c>
      <c r="AX350" s="12" t="s">
        <v>85</v>
      </c>
      <c r="AY350" s="155" t="s">
        <v>209</v>
      </c>
    </row>
    <row r="351" spans="2:65" s="11" customFormat="1" ht="22.9" customHeight="1" x14ac:dyDescent="0.2">
      <c r="B351" s="124"/>
      <c r="D351" s="125" t="s">
        <v>77</v>
      </c>
      <c r="E351" s="134" t="s">
        <v>234</v>
      </c>
      <c r="F351" s="134" t="s">
        <v>676</v>
      </c>
      <c r="I351" s="127"/>
      <c r="J351" s="135">
        <f>BK351</f>
        <v>0</v>
      </c>
      <c r="L351" s="124"/>
      <c r="M351" s="129"/>
      <c r="P351" s="130">
        <f>SUM(P352:P354)</f>
        <v>0</v>
      </c>
      <c r="R351" s="130">
        <f>SUM(R352:R354)</f>
        <v>0.216</v>
      </c>
      <c r="T351" s="131">
        <f>SUM(T352:T354)</f>
        <v>0</v>
      </c>
      <c r="AR351" s="125" t="s">
        <v>85</v>
      </c>
      <c r="AT351" s="132" t="s">
        <v>77</v>
      </c>
      <c r="AU351" s="132" t="s">
        <v>85</v>
      </c>
      <c r="AY351" s="125" t="s">
        <v>209</v>
      </c>
      <c r="BK351" s="133">
        <f>SUM(BK352:BK354)</f>
        <v>0</v>
      </c>
    </row>
    <row r="352" spans="2:65" s="1" customFormat="1" ht="16.5" customHeight="1" x14ac:dyDescent="0.2">
      <c r="B352" s="30"/>
      <c r="C352" s="136" t="s">
        <v>677</v>
      </c>
      <c r="D352" s="136" t="s">
        <v>210</v>
      </c>
      <c r="E352" s="137" t="s">
        <v>678</v>
      </c>
      <c r="F352" s="138" t="s">
        <v>679</v>
      </c>
      <c r="G352" s="139" t="s">
        <v>680</v>
      </c>
      <c r="H352" s="140">
        <v>27</v>
      </c>
      <c r="I352" s="141"/>
      <c r="J352" s="142">
        <f>ROUND(I352*H352,2)</f>
        <v>0</v>
      </c>
      <c r="K352" s="143"/>
      <c r="L352" s="30"/>
      <c r="M352" s="144" t="s">
        <v>1</v>
      </c>
      <c r="N352" s="145" t="s">
        <v>43</v>
      </c>
      <c r="P352" s="146">
        <f>O352*H352</f>
        <v>0</v>
      </c>
      <c r="Q352" s="146">
        <v>8.0000000000000002E-3</v>
      </c>
      <c r="R352" s="146">
        <f>Q352*H352</f>
        <v>0.216</v>
      </c>
      <c r="S352" s="146">
        <v>0</v>
      </c>
      <c r="T352" s="147">
        <f>S352*H352</f>
        <v>0</v>
      </c>
      <c r="AR352" s="148" t="s">
        <v>156</v>
      </c>
      <c r="AT352" s="148" t="s">
        <v>210</v>
      </c>
      <c r="AU352" s="148" t="s">
        <v>91</v>
      </c>
      <c r="AY352" s="15" t="s">
        <v>209</v>
      </c>
      <c r="BE352" s="149">
        <f>IF(N352="základní",J352,0)</f>
        <v>0</v>
      </c>
      <c r="BF352" s="149">
        <f>IF(N352="snížená",J352,0)</f>
        <v>0</v>
      </c>
      <c r="BG352" s="149">
        <f>IF(N352="zákl. přenesená",J352,0)</f>
        <v>0</v>
      </c>
      <c r="BH352" s="149">
        <f>IF(N352="sníž. přenesená",J352,0)</f>
        <v>0</v>
      </c>
      <c r="BI352" s="149">
        <f>IF(N352="nulová",J352,0)</f>
        <v>0</v>
      </c>
      <c r="BJ352" s="15" t="s">
        <v>85</v>
      </c>
      <c r="BK352" s="149">
        <f>ROUND(I352*H352,2)</f>
        <v>0</v>
      </c>
      <c r="BL352" s="15" t="s">
        <v>156</v>
      </c>
      <c r="BM352" s="148" t="s">
        <v>681</v>
      </c>
    </row>
    <row r="353" spans="2:65" s="1" customFormat="1" ht="39" x14ac:dyDescent="0.2">
      <c r="B353" s="30"/>
      <c r="D353" s="150" t="s">
        <v>216</v>
      </c>
      <c r="F353" s="151" t="s">
        <v>682</v>
      </c>
      <c r="I353" s="152"/>
      <c r="L353" s="30"/>
      <c r="M353" s="153"/>
      <c r="T353" s="54"/>
      <c r="AT353" s="15" t="s">
        <v>216</v>
      </c>
      <c r="AU353" s="15" t="s">
        <v>91</v>
      </c>
    </row>
    <row r="354" spans="2:65" s="12" customFormat="1" x14ac:dyDescent="0.2">
      <c r="B354" s="154"/>
      <c r="D354" s="150" t="s">
        <v>292</v>
      </c>
      <c r="E354" s="155" t="s">
        <v>1</v>
      </c>
      <c r="F354" s="156" t="s">
        <v>480</v>
      </c>
      <c r="H354" s="157">
        <v>27</v>
      </c>
      <c r="I354" s="158"/>
      <c r="L354" s="154"/>
      <c r="M354" s="159"/>
      <c r="T354" s="160"/>
      <c r="AT354" s="155" t="s">
        <v>292</v>
      </c>
      <c r="AU354" s="155" t="s">
        <v>91</v>
      </c>
      <c r="AV354" s="12" t="s">
        <v>91</v>
      </c>
      <c r="AW354" s="12" t="s">
        <v>36</v>
      </c>
      <c r="AX354" s="12" t="s">
        <v>85</v>
      </c>
      <c r="AY354" s="155" t="s">
        <v>209</v>
      </c>
    </row>
    <row r="355" spans="2:65" s="11" customFormat="1" ht="22.9" customHeight="1" x14ac:dyDescent="0.2">
      <c r="B355" s="124"/>
      <c r="D355" s="125" t="s">
        <v>77</v>
      </c>
      <c r="E355" s="134" t="s">
        <v>244</v>
      </c>
      <c r="F355" s="134" t="s">
        <v>683</v>
      </c>
      <c r="I355" s="127"/>
      <c r="J355" s="135">
        <f>BK355</f>
        <v>0</v>
      </c>
      <c r="L355" s="124"/>
      <c r="M355" s="129"/>
      <c r="P355" s="130">
        <f>SUM(P356:P470)</f>
        <v>0</v>
      </c>
      <c r="R355" s="130">
        <f>SUM(R356:R470)</f>
        <v>208.11950899999997</v>
      </c>
      <c r="T355" s="131">
        <f>SUM(T356:T470)</f>
        <v>0</v>
      </c>
      <c r="AR355" s="125" t="s">
        <v>85</v>
      </c>
      <c r="AT355" s="132" t="s">
        <v>77</v>
      </c>
      <c r="AU355" s="132" t="s">
        <v>85</v>
      </c>
      <c r="AY355" s="125" t="s">
        <v>209</v>
      </c>
      <c r="BK355" s="133">
        <f>SUM(BK356:BK470)</f>
        <v>0</v>
      </c>
    </row>
    <row r="356" spans="2:65" s="1" customFormat="1" ht="33" customHeight="1" x14ac:dyDescent="0.2">
      <c r="B356" s="30"/>
      <c r="C356" s="136" t="s">
        <v>421</v>
      </c>
      <c r="D356" s="136" t="s">
        <v>210</v>
      </c>
      <c r="E356" s="137" t="s">
        <v>684</v>
      </c>
      <c r="F356" s="138" t="s">
        <v>685</v>
      </c>
      <c r="G356" s="139" t="s">
        <v>359</v>
      </c>
      <c r="H356" s="140">
        <v>5.3</v>
      </c>
      <c r="I356" s="141"/>
      <c r="J356" s="142">
        <f>ROUND(I356*H356,2)</f>
        <v>0</v>
      </c>
      <c r="K356" s="143"/>
      <c r="L356" s="30"/>
      <c r="M356" s="144" t="s">
        <v>1</v>
      </c>
      <c r="N356" s="145" t="s">
        <v>43</v>
      </c>
      <c r="P356" s="146">
        <f>O356*H356</f>
        <v>0</v>
      </c>
      <c r="Q356" s="146">
        <v>4.0000000000000003E-5</v>
      </c>
      <c r="R356" s="146">
        <f>Q356*H356</f>
        <v>2.12E-4</v>
      </c>
      <c r="S356" s="146">
        <v>0</v>
      </c>
      <c r="T356" s="147">
        <f>S356*H356</f>
        <v>0</v>
      </c>
      <c r="AR356" s="148" t="s">
        <v>156</v>
      </c>
      <c r="AT356" s="148" t="s">
        <v>210</v>
      </c>
      <c r="AU356" s="148" t="s">
        <v>91</v>
      </c>
      <c r="AY356" s="15" t="s">
        <v>209</v>
      </c>
      <c r="BE356" s="149">
        <f>IF(N356="základní",J356,0)</f>
        <v>0</v>
      </c>
      <c r="BF356" s="149">
        <f>IF(N356="snížená",J356,0)</f>
        <v>0</v>
      </c>
      <c r="BG356" s="149">
        <f>IF(N356="zákl. přenesená",J356,0)</f>
        <v>0</v>
      </c>
      <c r="BH356" s="149">
        <f>IF(N356="sníž. přenesená",J356,0)</f>
        <v>0</v>
      </c>
      <c r="BI356" s="149">
        <f>IF(N356="nulová",J356,0)</f>
        <v>0</v>
      </c>
      <c r="BJ356" s="15" t="s">
        <v>85</v>
      </c>
      <c r="BK356" s="149">
        <f>ROUND(I356*H356,2)</f>
        <v>0</v>
      </c>
      <c r="BL356" s="15" t="s">
        <v>156</v>
      </c>
      <c r="BM356" s="148" t="s">
        <v>686</v>
      </c>
    </row>
    <row r="357" spans="2:65" s="1" customFormat="1" ht="19.5" x14ac:dyDescent="0.2">
      <c r="B357" s="30"/>
      <c r="D357" s="150" t="s">
        <v>216</v>
      </c>
      <c r="F357" s="151" t="s">
        <v>687</v>
      </c>
      <c r="I357" s="152"/>
      <c r="L357" s="30"/>
      <c r="M357" s="153"/>
      <c r="T357" s="54"/>
      <c r="AT357" s="15" t="s">
        <v>216</v>
      </c>
      <c r="AU357" s="15" t="s">
        <v>91</v>
      </c>
    </row>
    <row r="358" spans="2:65" s="12" customFormat="1" x14ac:dyDescent="0.2">
      <c r="B358" s="154"/>
      <c r="D358" s="150" t="s">
        <v>292</v>
      </c>
      <c r="E358" s="155" t="s">
        <v>1</v>
      </c>
      <c r="F358" s="156" t="s">
        <v>688</v>
      </c>
      <c r="H358" s="157">
        <v>5.3</v>
      </c>
      <c r="I358" s="158"/>
      <c r="L358" s="154"/>
      <c r="M358" s="159"/>
      <c r="T358" s="160"/>
      <c r="AT358" s="155" t="s">
        <v>292</v>
      </c>
      <c r="AU358" s="155" t="s">
        <v>91</v>
      </c>
      <c r="AV358" s="12" t="s">
        <v>91</v>
      </c>
      <c r="AW358" s="12" t="s">
        <v>36</v>
      </c>
      <c r="AX358" s="12" t="s">
        <v>85</v>
      </c>
      <c r="AY358" s="155" t="s">
        <v>209</v>
      </c>
    </row>
    <row r="359" spans="2:65" s="1" customFormat="1" ht="24.2" customHeight="1" x14ac:dyDescent="0.2">
      <c r="B359" s="30"/>
      <c r="C359" s="171" t="s">
        <v>689</v>
      </c>
      <c r="D359" s="171" t="s">
        <v>449</v>
      </c>
      <c r="E359" s="172" t="s">
        <v>690</v>
      </c>
      <c r="F359" s="173" t="s">
        <v>691</v>
      </c>
      <c r="G359" s="174" t="s">
        <v>359</v>
      </c>
      <c r="H359" s="175">
        <v>4.1619999999999999</v>
      </c>
      <c r="I359" s="176"/>
      <c r="J359" s="177">
        <f>ROUND(I359*H359,2)</f>
        <v>0</v>
      </c>
      <c r="K359" s="178"/>
      <c r="L359" s="179"/>
      <c r="M359" s="180" t="s">
        <v>1</v>
      </c>
      <c r="N359" s="181" t="s">
        <v>43</v>
      </c>
      <c r="P359" s="146">
        <f>O359*H359</f>
        <v>0</v>
      </c>
      <c r="Q359" s="146">
        <v>4.2999999999999997E-2</v>
      </c>
      <c r="R359" s="146">
        <f>Q359*H359</f>
        <v>0.17896599999999999</v>
      </c>
      <c r="S359" s="146">
        <v>0</v>
      </c>
      <c r="T359" s="147">
        <f>S359*H359</f>
        <v>0</v>
      </c>
      <c r="AR359" s="148" t="s">
        <v>244</v>
      </c>
      <c r="AT359" s="148" t="s">
        <v>449</v>
      </c>
      <c r="AU359" s="148" t="s">
        <v>91</v>
      </c>
      <c r="AY359" s="15" t="s">
        <v>209</v>
      </c>
      <c r="BE359" s="149">
        <f>IF(N359="základní",J359,0)</f>
        <v>0</v>
      </c>
      <c r="BF359" s="149">
        <f>IF(N359="snížená",J359,0)</f>
        <v>0</v>
      </c>
      <c r="BG359" s="149">
        <f>IF(N359="zákl. přenesená",J359,0)</f>
        <v>0</v>
      </c>
      <c r="BH359" s="149">
        <f>IF(N359="sníž. přenesená",J359,0)</f>
        <v>0</v>
      </c>
      <c r="BI359" s="149">
        <f>IF(N359="nulová",J359,0)</f>
        <v>0</v>
      </c>
      <c r="BJ359" s="15" t="s">
        <v>85</v>
      </c>
      <c r="BK359" s="149">
        <f>ROUND(I359*H359,2)</f>
        <v>0</v>
      </c>
      <c r="BL359" s="15" t="s">
        <v>156</v>
      </c>
      <c r="BM359" s="148" t="s">
        <v>692</v>
      </c>
    </row>
    <row r="360" spans="2:65" s="1" customFormat="1" ht="19.5" x14ac:dyDescent="0.2">
      <c r="B360" s="30"/>
      <c r="D360" s="150" t="s">
        <v>216</v>
      </c>
      <c r="F360" s="151" t="s">
        <v>691</v>
      </c>
      <c r="I360" s="152"/>
      <c r="L360" s="30"/>
      <c r="M360" s="153"/>
      <c r="T360" s="54"/>
      <c r="AT360" s="15" t="s">
        <v>216</v>
      </c>
      <c r="AU360" s="15" t="s">
        <v>91</v>
      </c>
    </row>
    <row r="361" spans="2:65" s="12" customFormat="1" x14ac:dyDescent="0.2">
      <c r="B361" s="154"/>
      <c r="D361" s="150" t="s">
        <v>292</v>
      </c>
      <c r="E361" s="155" t="s">
        <v>1</v>
      </c>
      <c r="F361" s="156" t="s">
        <v>693</v>
      </c>
      <c r="H361" s="157">
        <v>4.0999999999999996</v>
      </c>
      <c r="I361" s="158"/>
      <c r="L361" s="154"/>
      <c r="M361" s="159"/>
      <c r="T361" s="160"/>
      <c r="AT361" s="155" t="s">
        <v>292</v>
      </c>
      <c r="AU361" s="155" t="s">
        <v>91</v>
      </c>
      <c r="AV361" s="12" t="s">
        <v>91</v>
      </c>
      <c r="AW361" s="12" t="s">
        <v>36</v>
      </c>
      <c r="AX361" s="12" t="s">
        <v>78</v>
      </c>
      <c r="AY361" s="155" t="s">
        <v>209</v>
      </c>
    </row>
    <row r="362" spans="2:65" s="12" customFormat="1" x14ac:dyDescent="0.2">
      <c r="B362" s="154"/>
      <c r="D362" s="150" t="s">
        <v>292</v>
      </c>
      <c r="E362" s="155" t="s">
        <v>1</v>
      </c>
      <c r="F362" s="156" t="s">
        <v>694</v>
      </c>
      <c r="H362" s="157">
        <v>4.1614999999999993</v>
      </c>
      <c r="I362" s="158"/>
      <c r="L362" s="154"/>
      <c r="M362" s="159"/>
      <c r="T362" s="160"/>
      <c r="AT362" s="155" t="s">
        <v>292</v>
      </c>
      <c r="AU362" s="155" t="s">
        <v>91</v>
      </c>
      <c r="AV362" s="12" t="s">
        <v>91</v>
      </c>
      <c r="AW362" s="12" t="s">
        <v>36</v>
      </c>
      <c r="AX362" s="12" t="s">
        <v>85</v>
      </c>
      <c r="AY362" s="155" t="s">
        <v>209</v>
      </c>
    </row>
    <row r="363" spans="2:65" s="1" customFormat="1" ht="24.2" customHeight="1" x14ac:dyDescent="0.2">
      <c r="B363" s="30"/>
      <c r="C363" s="171" t="s">
        <v>695</v>
      </c>
      <c r="D363" s="171" t="s">
        <v>449</v>
      </c>
      <c r="E363" s="172" t="s">
        <v>696</v>
      </c>
      <c r="F363" s="173" t="s">
        <v>697</v>
      </c>
      <c r="G363" s="174" t="s">
        <v>456</v>
      </c>
      <c r="H363" s="175">
        <v>2</v>
      </c>
      <c r="I363" s="176"/>
      <c r="J363" s="177">
        <f>ROUND(I363*H363,2)</f>
        <v>0</v>
      </c>
      <c r="K363" s="178"/>
      <c r="L363" s="179"/>
      <c r="M363" s="180" t="s">
        <v>1</v>
      </c>
      <c r="N363" s="181" t="s">
        <v>43</v>
      </c>
      <c r="P363" s="146">
        <f>O363*H363</f>
        <v>0</v>
      </c>
      <c r="Q363" s="146">
        <v>2.5000000000000001E-2</v>
      </c>
      <c r="R363" s="146">
        <f>Q363*H363</f>
        <v>0.05</v>
      </c>
      <c r="S363" s="146">
        <v>0</v>
      </c>
      <c r="T363" s="147">
        <f>S363*H363</f>
        <v>0</v>
      </c>
      <c r="AR363" s="148" t="s">
        <v>244</v>
      </c>
      <c r="AT363" s="148" t="s">
        <v>449</v>
      </c>
      <c r="AU363" s="148" t="s">
        <v>91</v>
      </c>
      <c r="AY363" s="15" t="s">
        <v>209</v>
      </c>
      <c r="BE363" s="149">
        <f>IF(N363="základní",J363,0)</f>
        <v>0</v>
      </c>
      <c r="BF363" s="149">
        <f>IF(N363="snížená",J363,0)</f>
        <v>0</v>
      </c>
      <c r="BG363" s="149">
        <f>IF(N363="zákl. přenesená",J363,0)</f>
        <v>0</v>
      </c>
      <c r="BH363" s="149">
        <f>IF(N363="sníž. přenesená",J363,0)</f>
        <v>0</v>
      </c>
      <c r="BI363" s="149">
        <f>IF(N363="nulová",J363,0)</f>
        <v>0</v>
      </c>
      <c r="BJ363" s="15" t="s">
        <v>85</v>
      </c>
      <c r="BK363" s="149">
        <f>ROUND(I363*H363,2)</f>
        <v>0</v>
      </c>
      <c r="BL363" s="15" t="s">
        <v>156</v>
      </c>
      <c r="BM363" s="148" t="s">
        <v>698</v>
      </c>
    </row>
    <row r="364" spans="2:65" s="1" customFormat="1" ht="19.5" x14ac:dyDescent="0.2">
      <c r="B364" s="30"/>
      <c r="D364" s="150" t="s">
        <v>216</v>
      </c>
      <c r="F364" s="151" t="s">
        <v>697</v>
      </c>
      <c r="I364" s="152"/>
      <c r="L364" s="30"/>
      <c r="M364" s="153"/>
      <c r="T364" s="54"/>
      <c r="AT364" s="15" t="s">
        <v>216</v>
      </c>
      <c r="AU364" s="15" t="s">
        <v>91</v>
      </c>
    </row>
    <row r="365" spans="2:65" s="12" customFormat="1" x14ac:dyDescent="0.2">
      <c r="B365" s="154"/>
      <c r="D365" s="150" t="s">
        <v>292</v>
      </c>
      <c r="E365" s="155" t="s">
        <v>1</v>
      </c>
      <c r="F365" s="156" t="s">
        <v>91</v>
      </c>
      <c r="H365" s="157">
        <v>2</v>
      </c>
      <c r="I365" s="158"/>
      <c r="L365" s="154"/>
      <c r="M365" s="159"/>
      <c r="T365" s="160"/>
      <c r="AT365" s="155" t="s">
        <v>292</v>
      </c>
      <c r="AU365" s="155" t="s">
        <v>91</v>
      </c>
      <c r="AV365" s="12" t="s">
        <v>91</v>
      </c>
      <c r="AW365" s="12" t="s">
        <v>36</v>
      </c>
      <c r="AX365" s="12" t="s">
        <v>85</v>
      </c>
      <c r="AY365" s="155" t="s">
        <v>209</v>
      </c>
    </row>
    <row r="366" spans="2:65" s="1" customFormat="1" ht="33" customHeight="1" x14ac:dyDescent="0.2">
      <c r="B366" s="30"/>
      <c r="C366" s="136" t="s">
        <v>699</v>
      </c>
      <c r="D366" s="136" t="s">
        <v>210</v>
      </c>
      <c r="E366" s="137" t="s">
        <v>700</v>
      </c>
      <c r="F366" s="138" t="s">
        <v>701</v>
      </c>
      <c r="G366" s="139" t="s">
        <v>359</v>
      </c>
      <c r="H366" s="140">
        <v>854.8</v>
      </c>
      <c r="I366" s="141"/>
      <c r="J366" s="142">
        <f>ROUND(I366*H366,2)</f>
        <v>0</v>
      </c>
      <c r="K366" s="143"/>
      <c r="L366" s="30"/>
      <c r="M366" s="144" t="s">
        <v>1</v>
      </c>
      <c r="N366" s="145" t="s">
        <v>43</v>
      </c>
      <c r="P366" s="146">
        <f>O366*H366</f>
        <v>0</v>
      </c>
      <c r="Q366" s="146">
        <v>8.0000000000000007E-5</v>
      </c>
      <c r="R366" s="146">
        <f>Q366*H366</f>
        <v>6.8384E-2</v>
      </c>
      <c r="S366" s="146">
        <v>0</v>
      </c>
      <c r="T366" s="147">
        <f>S366*H366</f>
        <v>0</v>
      </c>
      <c r="AR366" s="148" t="s">
        <v>156</v>
      </c>
      <c r="AT366" s="148" t="s">
        <v>210</v>
      </c>
      <c r="AU366" s="148" t="s">
        <v>91</v>
      </c>
      <c r="AY366" s="15" t="s">
        <v>209</v>
      </c>
      <c r="BE366" s="149">
        <f>IF(N366="základní",J366,0)</f>
        <v>0</v>
      </c>
      <c r="BF366" s="149">
        <f>IF(N366="snížená",J366,0)</f>
        <v>0</v>
      </c>
      <c r="BG366" s="149">
        <f>IF(N366="zákl. přenesená",J366,0)</f>
        <v>0</v>
      </c>
      <c r="BH366" s="149">
        <f>IF(N366="sníž. přenesená",J366,0)</f>
        <v>0</v>
      </c>
      <c r="BI366" s="149">
        <f>IF(N366="nulová",J366,0)</f>
        <v>0</v>
      </c>
      <c r="BJ366" s="15" t="s">
        <v>85</v>
      </c>
      <c r="BK366" s="149">
        <f>ROUND(I366*H366,2)</f>
        <v>0</v>
      </c>
      <c r="BL366" s="15" t="s">
        <v>156</v>
      </c>
      <c r="BM366" s="148" t="s">
        <v>702</v>
      </c>
    </row>
    <row r="367" spans="2:65" s="1" customFormat="1" ht="19.5" x14ac:dyDescent="0.2">
      <c r="B367" s="30"/>
      <c r="D367" s="150" t="s">
        <v>216</v>
      </c>
      <c r="F367" s="151" t="s">
        <v>703</v>
      </c>
      <c r="I367" s="152"/>
      <c r="L367" s="30"/>
      <c r="M367" s="153"/>
      <c r="T367" s="54"/>
      <c r="AT367" s="15" t="s">
        <v>216</v>
      </c>
      <c r="AU367" s="15" t="s">
        <v>91</v>
      </c>
    </row>
    <row r="368" spans="2:65" s="12" customFormat="1" x14ac:dyDescent="0.2">
      <c r="B368" s="154"/>
      <c r="D368" s="150" t="s">
        <v>292</v>
      </c>
      <c r="E368" s="155" t="s">
        <v>1</v>
      </c>
      <c r="F368" s="156" t="s">
        <v>704</v>
      </c>
      <c r="H368" s="157">
        <v>854.8</v>
      </c>
      <c r="I368" s="158"/>
      <c r="L368" s="154"/>
      <c r="M368" s="159"/>
      <c r="T368" s="160"/>
      <c r="AT368" s="155" t="s">
        <v>292</v>
      </c>
      <c r="AU368" s="155" t="s">
        <v>91</v>
      </c>
      <c r="AV368" s="12" t="s">
        <v>91</v>
      </c>
      <c r="AW368" s="12" t="s">
        <v>36</v>
      </c>
      <c r="AX368" s="12" t="s">
        <v>85</v>
      </c>
      <c r="AY368" s="155" t="s">
        <v>209</v>
      </c>
    </row>
    <row r="369" spans="2:65" s="1" customFormat="1" ht="24.2" customHeight="1" x14ac:dyDescent="0.2">
      <c r="B369" s="30"/>
      <c r="C369" s="171" t="s">
        <v>705</v>
      </c>
      <c r="D369" s="171" t="s">
        <v>449</v>
      </c>
      <c r="E369" s="172" t="s">
        <v>706</v>
      </c>
      <c r="F369" s="173" t="s">
        <v>707</v>
      </c>
      <c r="G369" s="174" t="s">
        <v>359</v>
      </c>
      <c r="H369" s="175">
        <v>817.58299999999997</v>
      </c>
      <c r="I369" s="176"/>
      <c r="J369" s="177">
        <f>ROUND(I369*H369,2)</f>
        <v>0</v>
      </c>
      <c r="K369" s="178"/>
      <c r="L369" s="179"/>
      <c r="M369" s="180" t="s">
        <v>1</v>
      </c>
      <c r="N369" s="181" t="s">
        <v>43</v>
      </c>
      <c r="P369" s="146">
        <f>O369*H369</f>
        <v>0</v>
      </c>
      <c r="Q369" s="146">
        <v>0.1</v>
      </c>
      <c r="R369" s="146">
        <f>Q369*H369</f>
        <v>81.758300000000006</v>
      </c>
      <c r="S369" s="146">
        <v>0</v>
      </c>
      <c r="T369" s="147">
        <f>S369*H369</f>
        <v>0</v>
      </c>
      <c r="AR369" s="148" t="s">
        <v>244</v>
      </c>
      <c r="AT369" s="148" t="s">
        <v>449</v>
      </c>
      <c r="AU369" s="148" t="s">
        <v>91</v>
      </c>
      <c r="AY369" s="15" t="s">
        <v>209</v>
      </c>
      <c r="BE369" s="149">
        <f>IF(N369="základní",J369,0)</f>
        <v>0</v>
      </c>
      <c r="BF369" s="149">
        <f>IF(N369="snížená",J369,0)</f>
        <v>0</v>
      </c>
      <c r="BG369" s="149">
        <f>IF(N369="zákl. přenesená",J369,0)</f>
        <v>0</v>
      </c>
      <c r="BH369" s="149">
        <f>IF(N369="sníž. přenesená",J369,0)</f>
        <v>0</v>
      </c>
      <c r="BI369" s="149">
        <f>IF(N369="nulová",J369,0)</f>
        <v>0</v>
      </c>
      <c r="BJ369" s="15" t="s">
        <v>85</v>
      </c>
      <c r="BK369" s="149">
        <f>ROUND(I369*H369,2)</f>
        <v>0</v>
      </c>
      <c r="BL369" s="15" t="s">
        <v>156</v>
      </c>
      <c r="BM369" s="148" t="s">
        <v>708</v>
      </c>
    </row>
    <row r="370" spans="2:65" s="1" customFormat="1" ht="19.5" x14ac:dyDescent="0.2">
      <c r="B370" s="30"/>
      <c r="D370" s="150" t="s">
        <v>216</v>
      </c>
      <c r="F370" s="151" t="s">
        <v>707</v>
      </c>
      <c r="I370" s="152"/>
      <c r="L370" s="30"/>
      <c r="M370" s="153"/>
      <c r="T370" s="54"/>
      <c r="AT370" s="15" t="s">
        <v>216</v>
      </c>
      <c r="AU370" s="15" t="s">
        <v>91</v>
      </c>
    </row>
    <row r="371" spans="2:65" s="12" customFormat="1" x14ac:dyDescent="0.2">
      <c r="B371" s="154"/>
      <c r="D371" s="150" t="s">
        <v>292</v>
      </c>
      <c r="E371" s="155" t="s">
        <v>1</v>
      </c>
      <c r="F371" s="156" t="s">
        <v>709</v>
      </c>
      <c r="H371" s="157">
        <v>805.5</v>
      </c>
      <c r="I371" s="158"/>
      <c r="L371" s="154"/>
      <c r="M371" s="159"/>
      <c r="T371" s="160"/>
      <c r="AT371" s="155" t="s">
        <v>292</v>
      </c>
      <c r="AU371" s="155" t="s">
        <v>91</v>
      </c>
      <c r="AV371" s="12" t="s">
        <v>91</v>
      </c>
      <c r="AW371" s="12" t="s">
        <v>36</v>
      </c>
      <c r="AX371" s="12" t="s">
        <v>78</v>
      </c>
      <c r="AY371" s="155" t="s">
        <v>209</v>
      </c>
    </row>
    <row r="372" spans="2:65" s="12" customFormat="1" x14ac:dyDescent="0.2">
      <c r="B372" s="154"/>
      <c r="D372" s="150" t="s">
        <v>292</v>
      </c>
      <c r="E372" s="155" t="s">
        <v>1</v>
      </c>
      <c r="F372" s="156" t="s">
        <v>710</v>
      </c>
      <c r="H372" s="157">
        <v>817.58249999999987</v>
      </c>
      <c r="I372" s="158"/>
      <c r="L372" s="154"/>
      <c r="M372" s="159"/>
      <c r="T372" s="160"/>
      <c r="AT372" s="155" t="s">
        <v>292</v>
      </c>
      <c r="AU372" s="155" t="s">
        <v>91</v>
      </c>
      <c r="AV372" s="12" t="s">
        <v>91</v>
      </c>
      <c r="AW372" s="12" t="s">
        <v>36</v>
      </c>
      <c r="AX372" s="12" t="s">
        <v>85</v>
      </c>
      <c r="AY372" s="155" t="s">
        <v>209</v>
      </c>
    </row>
    <row r="373" spans="2:65" s="1" customFormat="1" ht="24.2" customHeight="1" x14ac:dyDescent="0.2">
      <c r="B373" s="30"/>
      <c r="C373" s="171" t="s">
        <v>711</v>
      </c>
      <c r="D373" s="171" t="s">
        <v>449</v>
      </c>
      <c r="E373" s="172" t="s">
        <v>712</v>
      </c>
      <c r="F373" s="173" t="s">
        <v>713</v>
      </c>
      <c r="G373" s="174" t="s">
        <v>359</v>
      </c>
      <c r="H373" s="175">
        <v>16</v>
      </c>
      <c r="I373" s="176"/>
      <c r="J373" s="177">
        <f>ROUND(I373*H373,2)</f>
        <v>0</v>
      </c>
      <c r="K373" s="178"/>
      <c r="L373" s="179"/>
      <c r="M373" s="180" t="s">
        <v>1</v>
      </c>
      <c r="N373" s="181" t="s">
        <v>43</v>
      </c>
      <c r="P373" s="146">
        <f>O373*H373</f>
        <v>0</v>
      </c>
      <c r="Q373" s="146">
        <v>0.1</v>
      </c>
      <c r="R373" s="146">
        <f>Q373*H373</f>
        <v>1.6</v>
      </c>
      <c r="S373" s="146">
        <v>0</v>
      </c>
      <c r="T373" s="147">
        <f>S373*H373</f>
        <v>0</v>
      </c>
      <c r="AR373" s="148" t="s">
        <v>244</v>
      </c>
      <c r="AT373" s="148" t="s">
        <v>449</v>
      </c>
      <c r="AU373" s="148" t="s">
        <v>91</v>
      </c>
      <c r="AY373" s="15" t="s">
        <v>209</v>
      </c>
      <c r="BE373" s="149">
        <f>IF(N373="základní",J373,0)</f>
        <v>0</v>
      </c>
      <c r="BF373" s="149">
        <f>IF(N373="snížená",J373,0)</f>
        <v>0</v>
      </c>
      <c r="BG373" s="149">
        <f>IF(N373="zákl. přenesená",J373,0)</f>
        <v>0</v>
      </c>
      <c r="BH373" s="149">
        <f>IF(N373="sníž. přenesená",J373,0)</f>
        <v>0</v>
      </c>
      <c r="BI373" s="149">
        <f>IF(N373="nulová",J373,0)</f>
        <v>0</v>
      </c>
      <c r="BJ373" s="15" t="s">
        <v>85</v>
      </c>
      <c r="BK373" s="149">
        <f>ROUND(I373*H373,2)</f>
        <v>0</v>
      </c>
      <c r="BL373" s="15" t="s">
        <v>156</v>
      </c>
      <c r="BM373" s="148" t="s">
        <v>714</v>
      </c>
    </row>
    <row r="374" spans="2:65" s="1" customFormat="1" x14ac:dyDescent="0.2">
      <c r="B374" s="30"/>
      <c r="D374" s="150" t="s">
        <v>216</v>
      </c>
      <c r="F374" s="151" t="s">
        <v>713</v>
      </c>
      <c r="I374" s="152"/>
      <c r="L374" s="30"/>
      <c r="M374" s="153"/>
      <c r="T374" s="54"/>
      <c r="AT374" s="15" t="s">
        <v>216</v>
      </c>
      <c r="AU374" s="15" t="s">
        <v>91</v>
      </c>
    </row>
    <row r="375" spans="2:65" s="12" customFormat="1" x14ac:dyDescent="0.2">
      <c r="B375" s="154"/>
      <c r="D375" s="150" t="s">
        <v>292</v>
      </c>
      <c r="E375" s="155" t="s">
        <v>1</v>
      </c>
      <c r="F375" s="156" t="s">
        <v>715</v>
      </c>
      <c r="H375" s="157">
        <v>16</v>
      </c>
      <c r="I375" s="158"/>
      <c r="L375" s="154"/>
      <c r="M375" s="159"/>
      <c r="T375" s="160"/>
      <c r="AT375" s="155" t="s">
        <v>292</v>
      </c>
      <c r="AU375" s="155" t="s">
        <v>91</v>
      </c>
      <c r="AV375" s="12" t="s">
        <v>91</v>
      </c>
      <c r="AW375" s="12" t="s">
        <v>36</v>
      </c>
      <c r="AX375" s="12" t="s">
        <v>85</v>
      </c>
      <c r="AY375" s="155" t="s">
        <v>209</v>
      </c>
    </row>
    <row r="376" spans="2:65" s="1" customFormat="1" ht="24.2" customHeight="1" x14ac:dyDescent="0.2">
      <c r="B376" s="30"/>
      <c r="C376" s="171" t="s">
        <v>716</v>
      </c>
      <c r="D376" s="171" t="s">
        <v>449</v>
      </c>
      <c r="E376" s="172" t="s">
        <v>717</v>
      </c>
      <c r="F376" s="173" t="s">
        <v>718</v>
      </c>
      <c r="G376" s="174" t="s">
        <v>456</v>
      </c>
      <c r="H376" s="175">
        <v>26</v>
      </c>
      <c r="I376" s="176"/>
      <c r="J376" s="177">
        <f>ROUND(I376*H376,2)</f>
        <v>0</v>
      </c>
      <c r="K376" s="178"/>
      <c r="L376" s="179"/>
      <c r="M376" s="180" t="s">
        <v>1</v>
      </c>
      <c r="N376" s="181" t="s">
        <v>43</v>
      </c>
      <c r="P376" s="146">
        <f>O376*H376</f>
        <v>0</v>
      </c>
      <c r="Q376" s="146">
        <v>4.4999999999999998E-2</v>
      </c>
      <c r="R376" s="146">
        <f>Q376*H376</f>
        <v>1.17</v>
      </c>
      <c r="S376" s="146">
        <v>0</v>
      </c>
      <c r="T376" s="147">
        <f>S376*H376</f>
        <v>0</v>
      </c>
      <c r="AR376" s="148" t="s">
        <v>244</v>
      </c>
      <c r="AT376" s="148" t="s">
        <v>449</v>
      </c>
      <c r="AU376" s="148" t="s">
        <v>91</v>
      </c>
      <c r="AY376" s="15" t="s">
        <v>209</v>
      </c>
      <c r="BE376" s="149">
        <f>IF(N376="základní",J376,0)</f>
        <v>0</v>
      </c>
      <c r="BF376" s="149">
        <f>IF(N376="snížená",J376,0)</f>
        <v>0</v>
      </c>
      <c r="BG376" s="149">
        <f>IF(N376="zákl. přenesená",J376,0)</f>
        <v>0</v>
      </c>
      <c r="BH376" s="149">
        <f>IF(N376="sníž. přenesená",J376,0)</f>
        <v>0</v>
      </c>
      <c r="BI376" s="149">
        <f>IF(N376="nulová",J376,0)</f>
        <v>0</v>
      </c>
      <c r="BJ376" s="15" t="s">
        <v>85</v>
      </c>
      <c r="BK376" s="149">
        <f>ROUND(I376*H376,2)</f>
        <v>0</v>
      </c>
      <c r="BL376" s="15" t="s">
        <v>156</v>
      </c>
      <c r="BM376" s="148" t="s">
        <v>719</v>
      </c>
    </row>
    <row r="377" spans="2:65" s="1" customFormat="1" x14ac:dyDescent="0.2">
      <c r="B377" s="30"/>
      <c r="D377" s="150" t="s">
        <v>216</v>
      </c>
      <c r="F377" s="151" t="s">
        <v>718</v>
      </c>
      <c r="I377" s="152"/>
      <c r="L377" s="30"/>
      <c r="M377" s="153"/>
      <c r="T377" s="54"/>
      <c r="AT377" s="15" t="s">
        <v>216</v>
      </c>
      <c r="AU377" s="15" t="s">
        <v>91</v>
      </c>
    </row>
    <row r="378" spans="2:65" s="12" customFormat="1" x14ac:dyDescent="0.2">
      <c r="B378" s="154"/>
      <c r="D378" s="150" t="s">
        <v>292</v>
      </c>
      <c r="E378" s="155" t="s">
        <v>1</v>
      </c>
      <c r="F378" s="156" t="s">
        <v>474</v>
      </c>
      <c r="H378" s="157">
        <v>26</v>
      </c>
      <c r="I378" s="158"/>
      <c r="L378" s="154"/>
      <c r="M378" s="159"/>
      <c r="T378" s="160"/>
      <c r="AT378" s="155" t="s">
        <v>292</v>
      </c>
      <c r="AU378" s="155" t="s">
        <v>91</v>
      </c>
      <c r="AV378" s="12" t="s">
        <v>91</v>
      </c>
      <c r="AW378" s="12" t="s">
        <v>36</v>
      </c>
      <c r="AX378" s="12" t="s">
        <v>85</v>
      </c>
      <c r="AY378" s="155" t="s">
        <v>209</v>
      </c>
    </row>
    <row r="379" spans="2:65" s="1" customFormat="1" ht="24.2" customHeight="1" x14ac:dyDescent="0.2">
      <c r="B379" s="30"/>
      <c r="C379" s="171" t="s">
        <v>720</v>
      </c>
      <c r="D379" s="171" t="s">
        <v>449</v>
      </c>
      <c r="E379" s="172" t="s">
        <v>721</v>
      </c>
      <c r="F379" s="173" t="s">
        <v>722</v>
      </c>
      <c r="G379" s="174" t="s">
        <v>456</v>
      </c>
      <c r="H379" s="175">
        <v>26</v>
      </c>
      <c r="I379" s="176"/>
      <c r="J379" s="177">
        <f>ROUND(I379*H379,2)</f>
        <v>0</v>
      </c>
      <c r="K379" s="178"/>
      <c r="L379" s="179"/>
      <c r="M379" s="180" t="s">
        <v>1</v>
      </c>
      <c r="N379" s="181" t="s">
        <v>43</v>
      </c>
      <c r="P379" s="146">
        <f>O379*H379</f>
        <v>0</v>
      </c>
      <c r="Q379" s="146">
        <v>5.6000000000000001E-2</v>
      </c>
      <c r="R379" s="146">
        <f>Q379*H379</f>
        <v>1.456</v>
      </c>
      <c r="S379" s="146">
        <v>0</v>
      </c>
      <c r="T379" s="147">
        <f>S379*H379</f>
        <v>0</v>
      </c>
      <c r="AR379" s="148" t="s">
        <v>244</v>
      </c>
      <c r="AT379" s="148" t="s">
        <v>449</v>
      </c>
      <c r="AU379" s="148" t="s">
        <v>91</v>
      </c>
      <c r="AY379" s="15" t="s">
        <v>209</v>
      </c>
      <c r="BE379" s="149">
        <f>IF(N379="základní",J379,0)</f>
        <v>0</v>
      </c>
      <c r="BF379" s="149">
        <f>IF(N379="snížená",J379,0)</f>
        <v>0</v>
      </c>
      <c r="BG379" s="149">
        <f>IF(N379="zákl. přenesená",J379,0)</f>
        <v>0</v>
      </c>
      <c r="BH379" s="149">
        <f>IF(N379="sníž. přenesená",J379,0)</f>
        <v>0</v>
      </c>
      <c r="BI379" s="149">
        <f>IF(N379="nulová",J379,0)</f>
        <v>0</v>
      </c>
      <c r="BJ379" s="15" t="s">
        <v>85</v>
      </c>
      <c r="BK379" s="149">
        <f>ROUND(I379*H379,2)</f>
        <v>0</v>
      </c>
      <c r="BL379" s="15" t="s">
        <v>156</v>
      </c>
      <c r="BM379" s="148" t="s">
        <v>723</v>
      </c>
    </row>
    <row r="380" spans="2:65" s="1" customFormat="1" x14ac:dyDescent="0.2">
      <c r="B380" s="30"/>
      <c r="D380" s="150" t="s">
        <v>216</v>
      </c>
      <c r="F380" s="151" t="s">
        <v>722</v>
      </c>
      <c r="I380" s="152"/>
      <c r="L380" s="30"/>
      <c r="M380" s="153"/>
      <c r="T380" s="54"/>
      <c r="AT380" s="15" t="s">
        <v>216</v>
      </c>
      <c r="AU380" s="15" t="s">
        <v>91</v>
      </c>
    </row>
    <row r="381" spans="2:65" s="12" customFormat="1" x14ac:dyDescent="0.2">
      <c r="B381" s="154"/>
      <c r="D381" s="150" t="s">
        <v>292</v>
      </c>
      <c r="E381" s="155" t="s">
        <v>1</v>
      </c>
      <c r="F381" s="156" t="s">
        <v>474</v>
      </c>
      <c r="H381" s="157">
        <v>26</v>
      </c>
      <c r="I381" s="158"/>
      <c r="L381" s="154"/>
      <c r="M381" s="159"/>
      <c r="T381" s="160"/>
      <c r="AT381" s="155" t="s">
        <v>292</v>
      </c>
      <c r="AU381" s="155" t="s">
        <v>91</v>
      </c>
      <c r="AV381" s="12" t="s">
        <v>91</v>
      </c>
      <c r="AW381" s="12" t="s">
        <v>36</v>
      </c>
      <c r="AX381" s="12" t="s">
        <v>85</v>
      </c>
      <c r="AY381" s="155" t="s">
        <v>209</v>
      </c>
    </row>
    <row r="382" spans="2:65" s="1" customFormat="1" ht="24.2" customHeight="1" x14ac:dyDescent="0.2">
      <c r="B382" s="30"/>
      <c r="C382" s="171" t="s">
        <v>724</v>
      </c>
      <c r="D382" s="171" t="s">
        <v>449</v>
      </c>
      <c r="E382" s="172" t="s">
        <v>725</v>
      </c>
      <c r="F382" s="173" t="s">
        <v>726</v>
      </c>
      <c r="G382" s="174" t="s">
        <v>456</v>
      </c>
      <c r="H382" s="175">
        <v>52</v>
      </c>
      <c r="I382" s="176"/>
      <c r="J382" s="177">
        <f>ROUND(I382*H382,2)</f>
        <v>0</v>
      </c>
      <c r="K382" s="178"/>
      <c r="L382" s="179"/>
      <c r="M382" s="180" t="s">
        <v>1</v>
      </c>
      <c r="N382" s="181" t="s">
        <v>43</v>
      </c>
      <c r="P382" s="146">
        <f>O382*H382</f>
        <v>0</v>
      </c>
      <c r="Q382" s="146">
        <v>1.0999999999999999E-2</v>
      </c>
      <c r="R382" s="146">
        <f>Q382*H382</f>
        <v>0.57199999999999995</v>
      </c>
      <c r="S382" s="146">
        <v>0</v>
      </c>
      <c r="T382" s="147">
        <f>S382*H382</f>
        <v>0</v>
      </c>
      <c r="AR382" s="148" t="s">
        <v>244</v>
      </c>
      <c r="AT382" s="148" t="s">
        <v>449</v>
      </c>
      <c r="AU382" s="148" t="s">
        <v>91</v>
      </c>
      <c r="AY382" s="15" t="s">
        <v>209</v>
      </c>
      <c r="BE382" s="149">
        <f>IF(N382="základní",J382,0)</f>
        <v>0</v>
      </c>
      <c r="BF382" s="149">
        <f>IF(N382="snížená",J382,0)</f>
        <v>0</v>
      </c>
      <c r="BG382" s="149">
        <f>IF(N382="zákl. přenesená",J382,0)</f>
        <v>0</v>
      </c>
      <c r="BH382" s="149">
        <f>IF(N382="sníž. přenesená",J382,0)</f>
        <v>0</v>
      </c>
      <c r="BI382" s="149">
        <f>IF(N382="nulová",J382,0)</f>
        <v>0</v>
      </c>
      <c r="BJ382" s="15" t="s">
        <v>85</v>
      </c>
      <c r="BK382" s="149">
        <f>ROUND(I382*H382,2)</f>
        <v>0</v>
      </c>
      <c r="BL382" s="15" t="s">
        <v>156</v>
      </c>
      <c r="BM382" s="148" t="s">
        <v>727</v>
      </c>
    </row>
    <row r="383" spans="2:65" s="1" customFormat="1" ht="19.5" x14ac:dyDescent="0.2">
      <c r="B383" s="30"/>
      <c r="D383" s="150" t="s">
        <v>216</v>
      </c>
      <c r="F383" s="151" t="s">
        <v>726</v>
      </c>
      <c r="I383" s="152"/>
      <c r="L383" s="30"/>
      <c r="M383" s="153"/>
      <c r="T383" s="54"/>
      <c r="AT383" s="15" t="s">
        <v>216</v>
      </c>
      <c r="AU383" s="15" t="s">
        <v>91</v>
      </c>
    </row>
    <row r="384" spans="2:65" s="12" customFormat="1" x14ac:dyDescent="0.2">
      <c r="B384" s="154"/>
      <c r="D384" s="150" t="s">
        <v>292</v>
      </c>
      <c r="E384" s="155" t="s">
        <v>1</v>
      </c>
      <c r="F384" s="156" t="s">
        <v>728</v>
      </c>
      <c r="H384" s="157">
        <v>52</v>
      </c>
      <c r="I384" s="158"/>
      <c r="L384" s="154"/>
      <c r="M384" s="159"/>
      <c r="T384" s="160"/>
      <c r="AT384" s="155" t="s">
        <v>292</v>
      </c>
      <c r="AU384" s="155" t="s">
        <v>91</v>
      </c>
      <c r="AV384" s="12" t="s">
        <v>91</v>
      </c>
      <c r="AW384" s="12" t="s">
        <v>36</v>
      </c>
      <c r="AX384" s="12" t="s">
        <v>85</v>
      </c>
      <c r="AY384" s="155" t="s">
        <v>209</v>
      </c>
    </row>
    <row r="385" spans="2:65" s="1" customFormat="1" ht="24.2" customHeight="1" x14ac:dyDescent="0.2">
      <c r="B385" s="30"/>
      <c r="C385" s="171" t="s">
        <v>729</v>
      </c>
      <c r="D385" s="171" t="s">
        <v>449</v>
      </c>
      <c r="E385" s="172" t="s">
        <v>730</v>
      </c>
      <c r="F385" s="173" t="s">
        <v>731</v>
      </c>
      <c r="G385" s="174" t="s">
        <v>456</v>
      </c>
      <c r="H385" s="175">
        <v>2</v>
      </c>
      <c r="I385" s="176"/>
      <c r="J385" s="177">
        <f>ROUND(I385*H385,2)</f>
        <v>0</v>
      </c>
      <c r="K385" s="178"/>
      <c r="L385" s="179"/>
      <c r="M385" s="180" t="s">
        <v>1</v>
      </c>
      <c r="N385" s="181" t="s">
        <v>43</v>
      </c>
      <c r="P385" s="146">
        <f>O385*H385</f>
        <v>0</v>
      </c>
      <c r="Q385" s="146">
        <v>6.0000000000000001E-3</v>
      </c>
      <c r="R385" s="146">
        <f>Q385*H385</f>
        <v>1.2E-2</v>
      </c>
      <c r="S385" s="146">
        <v>0</v>
      </c>
      <c r="T385" s="147">
        <f>S385*H385</f>
        <v>0</v>
      </c>
      <c r="AR385" s="148" t="s">
        <v>244</v>
      </c>
      <c r="AT385" s="148" t="s">
        <v>449</v>
      </c>
      <c r="AU385" s="148" t="s">
        <v>91</v>
      </c>
      <c r="AY385" s="15" t="s">
        <v>209</v>
      </c>
      <c r="BE385" s="149">
        <f>IF(N385="základní",J385,0)</f>
        <v>0</v>
      </c>
      <c r="BF385" s="149">
        <f>IF(N385="snížená",J385,0)</f>
        <v>0</v>
      </c>
      <c r="BG385" s="149">
        <f>IF(N385="zákl. přenesená",J385,0)</f>
        <v>0</v>
      </c>
      <c r="BH385" s="149">
        <f>IF(N385="sníž. přenesená",J385,0)</f>
        <v>0</v>
      </c>
      <c r="BI385" s="149">
        <f>IF(N385="nulová",J385,0)</f>
        <v>0</v>
      </c>
      <c r="BJ385" s="15" t="s">
        <v>85</v>
      </c>
      <c r="BK385" s="149">
        <f>ROUND(I385*H385,2)</f>
        <v>0</v>
      </c>
      <c r="BL385" s="15" t="s">
        <v>156</v>
      </c>
      <c r="BM385" s="148" t="s">
        <v>732</v>
      </c>
    </row>
    <row r="386" spans="2:65" s="1" customFormat="1" ht="19.5" x14ac:dyDescent="0.2">
      <c r="B386" s="30"/>
      <c r="D386" s="150" t="s">
        <v>216</v>
      </c>
      <c r="F386" s="151" t="s">
        <v>731</v>
      </c>
      <c r="I386" s="152"/>
      <c r="L386" s="30"/>
      <c r="M386" s="153"/>
      <c r="T386" s="54"/>
      <c r="AT386" s="15" t="s">
        <v>216</v>
      </c>
      <c r="AU386" s="15" t="s">
        <v>91</v>
      </c>
    </row>
    <row r="387" spans="2:65" s="1" customFormat="1" ht="24.2" customHeight="1" x14ac:dyDescent="0.2">
      <c r="B387" s="30"/>
      <c r="C387" s="136" t="s">
        <v>733</v>
      </c>
      <c r="D387" s="136" t="s">
        <v>210</v>
      </c>
      <c r="E387" s="137" t="s">
        <v>734</v>
      </c>
      <c r="F387" s="138" t="s">
        <v>735</v>
      </c>
      <c r="G387" s="139" t="s">
        <v>456</v>
      </c>
      <c r="H387" s="140">
        <v>26</v>
      </c>
      <c r="I387" s="141"/>
      <c r="J387" s="142">
        <f>ROUND(I387*H387,2)</f>
        <v>0</v>
      </c>
      <c r="K387" s="143"/>
      <c r="L387" s="30"/>
      <c r="M387" s="144" t="s">
        <v>1</v>
      </c>
      <c r="N387" s="145" t="s">
        <v>43</v>
      </c>
      <c r="P387" s="146">
        <f>O387*H387</f>
        <v>0</v>
      </c>
      <c r="Q387" s="146">
        <v>1.6000000000000001E-4</v>
      </c>
      <c r="R387" s="146">
        <f>Q387*H387</f>
        <v>4.1600000000000005E-3</v>
      </c>
      <c r="S387" s="146">
        <v>0</v>
      </c>
      <c r="T387" s="147">
        <f>S387*H387</f>
        <v>0</v>
      </c>
      <c r="AR387" s="148" t="s">
        <v>156</v>
      </c>
      <c r="AT387" s="148" t="s">
        <v>210</v>
      </c>
      <c r="AU387" s="148" t="s">
        <v>91</v>
      </c>
      <c r="AY387" s="15" t="s">
        <v>209</v>
      </c>
      <c r="BE387" s="149">
        <f>IF(N387="základní",J387,0)</f>
        <v>0</v>
      </c>
      <c r="BF387" s="149">
        <f>IF(N387="snížená",J387,0)</f>
        <v>0</v>
      </c>
      <c r="BG387" s="149">
        <f>IF(N387="zákl. přenesená",J387,0)</f>
        <v>0</v>
      </c>
      <c r="BH387" s="149">
        <f>IF(N387="sníž. přenesená",J387,0)</f>
        <v>0</v>
      </c>
      <c r="BI387" s="149">
        <f>IF(N387="nulová",J387,0)</f>
        <v>0</v>
      </c>
      <c r="BJ387" s="15" t="s">
        <v>85</v>
      </c>
      <c r="BK387" s="149">
        <f>ROUND(I387*H387,2)</f>
        <v>0</v>
      </c>
      <c r="BL387" s="15" t="s">
        <v>156</v>
      </c>
      <c r="BM387" s="148" t="s">
        <v>736</v>
      </c>
    </row>
    <row r="388" spans="2:65" s="1" customFormat="1" ht="19.5" x14ac:dyDescent="0.2">
      <c r="B388" s="30"/>
      <c r="D388" s="150" t="s">
        <v>216</v>
      </c>
      <c r="F388" s="151" t="s">
        <v>737</v>
      </c>
      <c r="I388" s="152"/>
      <c r="L388" s="30"/>
      <c r="M388" s="153"/>
      <c r="T388" s="54"/>
      <c r="AT388" s="15" t="s">
        <v>216</v>
      </c>
      <c r="AU388" s="15" t="s">
        <v>91</v>
      </c>
    </row>
    <row r="389" spans="2:65" s="12" customFormat="1" x14ac:dyDescent="0.2">
      <c r="B389" s="154"/>
      <c r="D389" s="150" t="s">
        <v>292</v>
      </c>
      <c r="E389" s="155" t="s">
        <v>1</v>
      </c>
      <c r="F389" s="156" t="s">
        <v>474</v>
      </c>
      <c r="H389" s="157">
        <v>26</v>
      </c>
      <c r="I389" s="158"/>
      <c r="L389" s="154"/>
      <c r="M389" s="159"/>
      <c r="T389" s="160"/>
      <c r="AT389" s="155" t="s">
        <v>292</v>
      </c>
      <c r="AU389" s="155" t="s">
        <v>91</v>
      </c>
      <c r="AV389" s="12" t="s">
        <v>91</v>
      </c>
      <c r="AW389" s="12" t="s">
        <v>36</v>
      </c>
      <c r="AX389" s="12" t="s">
        <v>85</v>
      </c>
      <c r="AY389" s="155" t="s">
        <v>209</v>
      </c>
    </row>
    <row r="390" spans="2:65" s="1" customFormat="1" ht="33" customHeight="1" x14ac:dyDescent="0.2">
      <c r="B390" s="30"/>
      <c r="C390" s="171" t="s">
        <v>738</v>
      </c>
      <c r="D390" s="171" t="s">
        <v>449</v>
      </c>
      <c r="E390" s="172" t="s">
        <v>739</v>
      </c>
      <c r="F390" s="173" t="s">
        <v>740</v>
      </c>
      <c r="G390" s="174" t="s">
        <v>456</v>
      </c>
      <c r="H390" s="175">
        <v>26</v>
      </c>
      <c r="I390" s="176"/>
      <c r="J390" s="177">
        <f>ROUND(I390*H390,2)</f>
        <v>0</v>
      </c>
      <c r="K390" s="178"/>
      <c r="L390" s="179"/>
      <c r="M390" s="180" t="s">
        <v>1</v>
      </c>
      <c r="N390" s="181" t="s">
        <v>43</v>
      </c>
      <c r="P390" s="146">
        <f>O390*H390</f>
        <v>0</v>
      </c>
      <c r="Q390" s="146">
        <v>7.2999999999999995E-2</v>
      </c>
      <c r="R390" s="146">
        <f>Q390*H390</f>
        <v>1.8979999999999999</v>
      </c>
      <c r="S390" s="146">
        <v>0</v>
      </c>
      <c r="T390" s="147">
        <f>S390*H390</f>
        <v>0</v>
      </c>
      <c r="AR390" s="148" t="s">
        <v>244</v>
      </c>
      <c r="AT390" s="148" t="s">
        <v>449</v>
      </c>
      <c r="AU390" s="148" t="s">
        <v>91</v>
      </c>
      <c r="AY390" s="15" t="s">
        <v>209</v>
      </c>
      <c r="BE390" s="149">
        <f>IF(N390="základní",J390,0)</f>
        <v>0</v>
      </c>
      <c r="BF390" s="149">
        <f>IF(N390="snížená",J390,0)</f>
        <v>0</v>
      </c>
      <c r="BG390" s="149">
        <f>IF(N390="zákl. přenesená",J390,0)</f>
        <v>0</v>
      </c>
      <c r="BH390" s="149">
        <f>IF(N390="sníž. přenesená",J390,0)</f>
        <v>0</v>
      </c>
      <c r="BI390" s="149">
        <f>IF(N390="nulová",J390,0)</f>
        <v>0</v>
      </c>
      <c r="BJ390" s="15" t="s">
        <v>85</v>
      </c>
      <c r="BK390" s="149">
        <f>ROUND(I390*H390,2)</f>
        <v>0</v>
      </c>
      <c r="BL390" s="15" t="s">
        <v>156</v>
      </c>
      <c r="BM390" s="148" t="s">
        <v>741</v>
      </c>
    </row>
    <row r="391" spans="2:65" s="1" customFormat="1" ht="19.5" x14ac:dyDescent="0.2">
      <c r="B391" s="30"/>
      <c r="D391" s="150" t="s">
        <v>216</v>
      </c>
      <c r="F391" s="151" t="s">
        <v>740</v>
      </c>
      <c r="I391" s="152"/>
      <c r="L391" s="30"/>
      <c r="M391" s="153"/>
      <c r="T391" s="54"/>
      <c r="AT391" s="15" t="s">
        <v>216</v>
      </c>
      <c r="AU391" s="15" t="s">
        <v>91</v>
      </c>
    </row>
    <row r="392" spans="2:65" s="1" customFormat="1" ht="24.2" customHeight="1" x14ac:dyDescent="0.2">
      <c r="B392" s="30"/>
      <c r="C392" s="136" t="s">
        <v>742</v>
      </c>
      <c r="D392" s="136" t="s">
        <v>210</v>
      </c>
      <c r="E392" s="137" t="s">
        <v>743</v>
      </c>
      <c r="F392" s="138" t="s">
        <v>744</v>
      </c>
      <c r="G392" s="139" t="s">
        <v>359</v>
      </c>
      <c r="H392" s="140">
        <v>200</v>
      </c>
      <c r="I392" s="141"/>
      <c r="J392" s="142">
        <f>ROUND(I392*H392,2)</f>
        <v>0</v>
      </c>
      <c r="K392" s="143"/>
      <c r="L392" s="30"/>
      <c r="M392" s="144" t="s">
        <v>1</v>
      </c>
      <c r="N392" s="145" t="s">
        <v>43</v>
      </c>
      <c r="P392" s="146">
        <f>O392*H392</f>
        <v>0</v>
      </c>
      <c r="Q392" s="146">
        <v>0</v>
      </c>
      <c r="R392" s="146">
        <f>Q392*H392</f>
        <v>0</v>
      </c>
      <c r="S392" s="146">
        <v>0</v>
      </c>
      <c r="T392" s="147">
        <f>S392*H392</f>
        <v>0</v>
      </c>
      <c r="AR392" s="148" t="s">
        <v>156</v>
      </c>
      <c r="AT392" s="148" t="s">
        <v>210</v>
      </c>
      <c r="AU392" s="148" t="s">
        <v>91</v>
      </c>
      <c r="AY392" s="15" t="s">
        <v>209</v>
      </c>
      <c r="BE392" s="149">
        <f>IF(N392="základní",J392,0)</f>
        <v>0</v>
      </c>
      <c r="BF392" s="149">
        <f>IF(N392="snížená",J392,0)</f>
        <v>0</v>
      </c>
      <c r="BG392" s="149">
        <f>IF(N392="zákl. přenesená",J392,0)</f>
        <v>0</v>
      </c>
      <c r="BH392" s="149">
        <f>IF(N392="sníž. přenesená",J392,0)</f>
        <v>0</v>
      </c>
      <c r="BI392" s="149">
        <f>IF(N392="nulová",J392,0)</f>
        <v>0</v>
      </c>
      <c r="BJ392" s="15" t="s">
        <v>85</v>
      </c>
      <c r="BK392" s="149">
        <f>ROUND(I392*H392,2)</f>
        <v>0</v>
      </c>
      <c r="BL392" s="15" t="s">
        <v>156</v>
      </c>
      <c r="BM392" s="148" t="s">
        <v>745</v>
      </c>
    </row>
    <row r="393" spans="2:65" s="1" customFormat="1" ht="19.5" x14ac:dyDescent="0.2">
      <c r="B393" s="30"/>
      <c r="D393" s="150" t="s">
        <v>216</v>
      </c>
      <c r="F393" s="151" t="s">
        <v>746</v>
      </c>
      <c r="I393" s="152"/>
      <c r="L393" s="30"/>
      <c r="M393" s="153"/>
      <c r="T393" s="54"/>
      <c r="AT393" s="15" t="s">
        <v>216</v>
      </c>
      <c r="AU393" s="15" t="s">
        <v>91</v>
      </c>
    </row>
    <row r="394" spans="2:65" s="12" customFormat="1" x14ac:dyDescent="0.2">
      <c r="B394" s="154"/>
      <c r="D394" s="150" t="s">
        <v>292</v>
      </c>
      <c r="E394" s="155" t="s">
        <v>1</v>
      </c>
      <c r="F394" s="156" t="s">
        <v>747</v>
      </c>
      <c r="H394" s="157">
        <v>200</v>
      </c>
      <c r="I394" s="158"/>
      <c r="L394" s="154"/>
      <c r="M394" s="159"/>
      <c r="T394" s="160"/>
      <c r="AT394" s="155" t="s">
        <v>292</v>
      </c>
      <c r="AU394" s="155" t="s">
        <v>91</v>
      </c>
      <c r="AV394" s="12" t="s">
        <v>91</v>
      </c>
      <c r="AW394" s="12" t="s">
        <v>36</v>
      </c>
      <c r="AX394" s="12" t="s">
        <v>85</v>
      </c>
      <c r="AY394" s="155" t="s">
        <v>209</v>
      </c>
    </row>
    <row r="395" spans="2:65" s="1" customFormat="1" ht="37.9" customHeight="1" x14ac:dyDescent="0.2">
      <c r="B395" s="30"/>
      <c r="C395" s="171" t="s">
        <v>748</v>
      </c>
      <c r="D395" s="171" t="s">
        <v>449</v>
      </c>
      <c r="E395" s="172" t="s">
        <v>749</v>
      </c>
      <c r="F395" s="173" t="s">
        <v>750</v>
      </c>
      <c r="G395" s="174" t="s">
        <v>359</v>
      </c>
      <c r="H395" s="175">
        <v>206</v>
      </c>
      <c r="I395" s="176"/>
      <c r="J395" s="177">
        <f>ROUND(I395*H395,2)</f>
        <v>0</v>
      </c>
      <c r="K395" s="178"/>
      <c r="L395" s="179"/>
      <c r="M395" s="180" t="s">
        <v>1</v>
      </c>
      <c r="N395" s="181" t="s">
        <v>43</v>
      </c>
      <c r="P395" s="146">
        <f>O395*H395</f>
        <v>0</v>
      </c>
      <c r="Q395" s="146">
        <v>3.5E-4</v>
      </c>
      <c r="R395" s="146">
        <f>Q395*H395</f>
        <v>7.2099999999999997E-2</v>
      </c>
      <c r="S395" s="146">
        <v>0</v>
      </c>
      <c r="T395" s="147">
        <f>S395*H395</f>
        <v>0</v>
      </c>
      <c r="AR395" s="148" t="s">
        <v>244</v>
      </c>
      <c r="AT395" s="148" t="s">
        <v>449</v>
      </c>
      <c r="AU395" s="148" t="s">
        <v>91</v>
      </c>
      <c r="AY395" s="15" t="s">
        <v>209</v>
      </c>
      <c r="BE395" s="149">
        <f>IF(N395="základní",J395,0)</f>
        <v>0</v>
      </c>
      <c r="BF395" s="149">
        <f>IF(N395="snížená",J395,0)</f>
        <v>0</v>
      </c>
      <c r="BG395" s="149">
        <f>IF(N395="zákl. přenesená",J395,0)</f>
        <v>0</v>
      </c>
      <c r="BH395" s="149">
        <f>IF(N395="sníž. přenesená",J395,0)</f>
        <v>0</v>
      </c>
      <c r="BI395" s="149">
        <f>IF(N395="nulová",J395,0)</f>
        <v>0</v>
      </c>
      <c r="BJ395" s="15" t="s">
        <v>85</v>
      </c>
      <c r="BK395" s="149">
        <f>ROUND(I395*H395,2)</f>
        <v>0</v>
      </c>
      <c r="BL395" s="15" t="s">
        <v>156</v>
      </c>
      <c r="BM395" s="148" t="s">
        <v>751</v>
      </c>
    </row>
    <row r="396" spans="2:65" s="1" customFormat="1" ht="19.5" x14ac:dyDescent="0.2">
      <c r="B396" s="30"/>
      <c r="D396" s="150" t="s">
        <v>216</v>
      </c>
      <c r="F396" s="151" t="s">
        <v>750</v>
      </c>
      <c r="I396" s="152"/>
      <c r="L396" s="30"/>
      <c r="M396" s="153"/>
      <c r="T396" s="54"/>
      <c r="AT396" s="15" t="s">
        <v>216</v>
      </c>
      <c r="AU396" s="15" t="s">
        <v>91</v>
      </c>
    </row>
    <row r="397" spans="2:65" s="12" customFormat="1" x14ac:dyDescent="0.2">
      <c r="B397" s="154"/>
      <c r="D397" s="150" t="s">
        <v>292</v>
      </c>
      <c r="E397" s="155" t="s">
        <v>1</v>
      </c>
      <c r="F397" s="156" t="s">
        <v>747</v>
      </c>
      <c r="H397" s="157">
        <v>200</v>
      </c>
      <c r="I397" s="158"/>
      <c r="L397" s="154"/>
      <c r="M397" s="159"/>
      <c r="T397" s="160"/>
      <c r="AT397" s="155" t="s">
        <v>292</v>
      </c>
      <c r="AU397" s="155" t="s">
        <v>91</v>
      </c>
      <c r="AV397" s="12" t="s">
        <v>91</v>
      </c>
      <c r="AW397" s="12" t="s">
        <v>36</v>
      </c>
      <c r="AX397" s="12" t="s">
        <v>78</v>
      </c>
      <c r="AY397" s="155" t="s">
        <v>209</v>
      </c>
    </row>
    <row r="398" spans="2:65" s="12" customFormat="1" x14ac:dyDescent="0.2">
      <c r="B398" s="154"/>
      <c r="D398" s="150" t="s">
        <v>292</v>
      </c>
      <c r="E398" s="155" t="s">
        <v>1</v>
      </c>
      <c r="F398" s="156" t="s">
        <v>752</v>
      </c>
      <c r="H398" s="157">
        <v>206</v>
      </c>
      <c r="I398" s="158"/>
      <c r="L398" s="154"/>
      <c r="M398" s="159"/>
      <c r="T398" s="160"/>
      <c r="AT398" s="155" t="s">
        <v>292</v>
      </c>
      <c r="AU398" s="155" t="s">
        <v>91</v>
      </c>
      <c r="AV398" s="12" t="s">
        <v>91</v>
      </c>
      <c r="AW398" s="12" t="s">
        <v>36</v>
      </c>
      <c r="AX398" s="12" t="s">
        <v>85</v>
      </c>
      <c r="AY398" s="155" t="s">
        <v>209</v>
      </c>
    </row>
    <row r="399" spans="2:65" s="1" customFormat="1" ht="24.2" customHeight="1" x14ac:dyDescent="0.2">
      <c r="B399" s="30"/>
      <c r="C399" s="136" t="s">
        <v>753</v>
      </c>
      <c r="D399" s="136" t="s">
        <v>210</v>
      </c>
      <c r="E399" s="137" t="s">
        <v>754</v>
      </c>
      <c r="F399" s="138" t="s">
        <v>755</v>
      </c>
      <c r="G399" s="139" t="s">
        <v>456</v>
      </c>
      <c r="H399" s="140">
        <v>30</v>
      </c>
      <c r="I399" s="141"/>
      <c r="J399" s="142">
        <f>ROUND(I399*H399,2)</f>
        <v>0</v>
      </c>
      <c r="K399" s="143"/>
      <c r="L399" s="30"/>
      <c r="M399" s="144" t="s">
        <v>1</v>
      </c>
      <c r="N399" s="145" t="s">
        <v>43</v>
      </c>
      <c r="P399" s="146">
        <f>O399*H399</f>
        <v>0</v>
      </c>
      <c r="Q399" s="146">
        <v>8.7419999999999998E-2</v>
      </c>
      <c r="R399" s="146">
        <f>Q399*H399</f>
        <v>2.6225999999999998</v>
      </c>
      <c r="S399" s="146">
        <v>0</v>
      </c>
      <c r="T399" s="147">
        <f>S399*H399</f>
        <v>0</v>
      </c>
      <c r="AR399" s="148" t="s">
        <v>156</v>
      </c>
      <c r="AT399" s="148" t="s">
        <v>210</v>
      </c>
      <c r="AU399" s="148" t="s">
        <v>91</v>
      </c>
      <c r="AY399" s="15" t="s">
        <v>209</v>
      </c>
      <c r="BE399" s="149">
        <f>IF(N399="základní",J399,0)</f>
        <v>0</v>
      </c>
      <c r="BF399" s="149">
        <f>IF(N399="snížená",J399,0)</f>
        <v>0</v>
      </c>
      <c r="BG399" s="149">
        <f>IF(N399="zákl. přenesená",J399,0)</f>
        <v>0</v>
      </c>
      <c r="BH399" s="149">
        <f>IF(N399="sníž. přenesená",J399,0)</f>
        <v>0</v>
      </c>
      <c r="BI399" s="149">
        <f>IF(N399="nulová",J399,0)</f>
        <v>0</v>
      </c>
      <c r="BJ399" s="15" t="s">
        <v>85</v>
      </c>
      <c r="BK399" s="149">
        <f>ROUND(I399*H399,2)</f>
        <v>0</v>
      </c>
      <c r="BL399" s="15" t="s">
        <v>156</v>
      </c>
      <c r="BM399" s="148" t="s">
        <v>756</v>
      </c>
    </row>
    <row r="400" spans="2:65" s="1" customFormat="1" ht="19.5" x14ac:dyDescent="0.2">
      <c r="B400" s="30"/>
      <c r="D400" s="150" t="s">
        <v>216</v>
      </c>
      <c r="F400" s="151" t="s">
        <v>757</v>
      </c>
      <c r="I400" s="152"/>
      <c r="L400" s="30"/>
      <c r="M400" s="153"/>
      <c r="T400" s="54"/>
      <c r="AT400" s="15" t="s">
        <v>216</v>
      </c>
      <c r="AU400" s="15" t="s">
        <v>91</v>
      </c>
    </row>
    <row r="401" spans="2:65" s="1" customFormat="1" ht="21.75" customHeight="1" x14ac:dyDescent="0.2">
      <c r="B401" s="30"/>
      <c r="C401" s="171" t="s">
        <v>758</v>
      </c>
      <c r="D401" s="171" t="s">
        <v>449</v>
      </c>
      <c r="E401" s="172" t="s">
        <v>759</v>
      </c>
      <c r="F401" s="173" t="s">
        <v>760</v>
      </c>
      <c r="G401" s="174" t="s">
        <v>456</v>
      </c>
      <c r="H401" s="175">
        <v>4</v>
      </c>
      <c r="I401" s="176"/>
      <c r="J401" s="177">
        <f>ROUND(I401*H401,2)</f>
        <v>0</v>
      </c>
      <c r="K401" s="178"/>
      <c r="L401" s="179"/>
      <c r="M401" s="180" t="s">
        <v>1</v>
      </c>
      <c r="N401" s="181" t="s">
        <v>43</v>
      </c>
      <c r="P401" s="146">
        <f>O401*H401</f>
        <v>0</v>
      </c>
      <c r="Q401" s="146">
        <v>6.8000000000000005E-2</v>
      </c>
      <c r="R401" s="146">
        <f>Q401*H401</f>
        <v>0.27200000000000002</v>
      </c>
      <c r="S401" s="146">
        <v>0</v>
      </c>
      <c r="T401" s="147">
        <f>S401*H401</f>
        <v>0</v>
      </c>
      <c r="AR401" s="148" t="s">
        <v>244</v>
      </c>
      <c r="AT401" s="148" t="s">
        <v>449</v>
      </c>
      <c r="AU401" s="148" t="s">
        <v>91</v>
      </c>
      <c r="AY401" s="15" t="s">
        <v>209</v>
      </c>
      <c r="BE401" s="149">
        <f>IF(N401="základní",J401,0)</f>
        <v>0</v>
      </c>
      <c r="BF401" s="149">
        <f>IF(N401="snížená",J401,0)</f>
        <v>0</v>
      </c>
      <c r="BG401" s="149">
        <f>IF(N401="zákl. přenesená",J401,0)</f>
        <v>0</v>
      </c>
      <c r="BH401" s="149">
        <f>IF(N401="sníž. přenesená",J401,0)</f>
        <v>0</v>
      </c>
      <c r="BI401" s="149">
        <f>IF(N401="nulová",J401,0)</f>
        <v>0</v>
      </c>
      <c r="BJ401" s="15" t="s">
        <v>85</v>
      </c>
      <c r="BK401" s="149">
        <f>ROUND(I401*H401,2)</f>
        <v>0</v>
      </c>
      <c r="BL401" s="15" t="s">
        <v>156</v>
      </c>
      <c r="BM401" s="148" t="s">
        <v>761</v>
      </c>
    </row>
    <row r="402" spans="2:65" s="1" customFormat="1" x14ac:dyDescent="0.2">
      <c r="B402" s="30"/>
      <c r="D402" s="150" t="s">
        <v>216</v>
      </c>
      <c r="F402" s="151" t="s">
        <v>760</v>
      </c>
      <c r="I402" s="152"/>
      <c r="L402" s="30"/>
      <c r="M402" s="153"/>
      <c r="T402" s="54"/>
      <c r="AT402" s="15" t="s">
        <v>216</v>
      </c>
      <c r="AU402" s="15" t="s">
        <v>91</v>
      </c>
    </row>
    <row r="403" spans="2:65" s="12" customFormat="1" x14ac:dyDescent="0.2">
      <c r="B403" s="154"/>
      <c r="D403" s="150" t="s">
        <v>292</v>
      </c>
      <c r="E403" s="155" t="s">
        <v>1</v>
      </c>
      <c r="F403" s="156" t="s">
        <v>156</v>
      </c>
      <c r="H403" s="157">
        <v>4</v>
      </c>
      <c r="I403" s="158"/>
      <c r="L403" s="154"/>
      <c r="M403" s="159"/>
      <c r="T403" s="160"/>
      <c r="AT403" s="155" t="s">
        <v>292</v>
      </c>
      <c r="AU403" s="155" t="s">
        <v>91</v>
      </c>
      <c r="AV403" s="12" t="s">
        <v>91</v>
      </c>
      <c r="AW403" s="12" t="s">
        <v>36</v>
      </c>
      <c r="AX403" s="12" t="s">
        <v>85</v>
      </c>
      <c r="AY403" s="155" t="s">
        <v>209</v>
      </c>
    </row>
    <row r="404" spans="2:65" s="1" customFormat="1" ht="16.5" customHeight="1" x14ac:dyDescent="0.2">
      <c r="B404" s="30"/>
      <c r="C404" s="171" t="s">
        <v>762</v>
      </c>
      <c r="D404" s="171" t="s">
        <v>449</v>
      </c>
      <c r="E404" s="172" t="s">
        <v>763</v>
      </c>
      <c r="F404" s="173" t="s">
        <v>764</v>
      </c>
      <c r="G404" s="174" t="s">
        <v>456</v>
      </c>
      <c r="H404" s="175">
        <v>4</v>
      </c>
      <c r="I404" s="176"/>
      <c r="J404" s="177">
        <f>ROUND(I404*H404,2)</f>
        <v>0</v>
      </c>
      <c r="K404" s="178"/>
      <c r="L404" s="179"/>
      <c r="M404" s="180" t="s">
        <v>1</v>
      </c>
      <c r="N404" s="181" t="s">
        <v>43</v>
      </c>
      <c r="P404" s="146">
        <f>O404*H404</f>
        <v>0</v>
      </c>
      <c r="Q404" s="146">
        <v>0.04</v>
      </c>
      <c r="R404" s="146">
        <f>Q404*H404</f>
        <v>0.16</v>
      </c>
      <c r="S404" s="146">
        <v>0</v>
      </c>
      <c r="T404" s="147">
        <f>S404*H404</f>
        <v>0</v>
      </c>
      <c r="AR404" s="148" t="s">
        <v>244</v>
      </c>
      <c r="AT404" s="148" t="s">
        <v>449</v>
      </c>
      <c r="AU404" s="148" t="s">
        <v>91</v>
      </c>
      <c r="AY404" s="15" t="s">
        <v>209</v>
      </c>
      <c r="BE404" s="149">
        <f>IF(N404="základní",J404,0)</f>
        <v>0</v>
      </c>
      <c r="BF404" s="149">
        <f>IF(N404="snížená",J404,0)</f>
        <v>0</v>
      </c>
      <c r="BG404" s="149">
        <f>IF(N404="zákl. přenesená",J404,0)</f>
        <v>0</v>
      </c>
      <c r="BH404" s="149">
        <f>IF(N404="sníž. přenesená",J404,0)</f>
        <v>0</v>
      </c>
      <c r="BI404" s="149">
        <f>IF(N404="nulová",J404,0)</f>
        <v>0</v>
      </c>
      <c r="BJ404" s="15" t="s">
        <v>85</v>
      </c>
      <c r="BK404" s="149">
        <f>ROUND(I404*H404,2)</f>
        <v>0</v>
      </c>
      <c r="BL404" s="15" t="s">
        <v>156</v>
      </c>
      <c r="BM404" s="148" t="s">
        <v>765</v>
      </c>
    </row>
    <row r="405" spans="2:65" s="1" customFormat="1" x14ac:dyDescent="0.2">
      <c r="B405" s="30"/>
      <c r="D405" s="150" t="s">
        <v>216</v>
      </c>
      <c r="F405" s="151" t="s">
        <v>764</v>
      </c>
      <c r="I405" s="152"/>
      <c r="L405" s="30"/>
      <c r="M405" s="153"/>
      <c r="T405" s="54"/>
      <c r="AT405" s="15" t="s">
        <v>216</v>
      </c>
      <c r="AU405" s="15" t="s">
        <v>91</v>
      </c>
    </row>
    <row r="406" spans="2:65" s="12" customFormat="1" x14ac:dyDescent="0.2">
      <c r="B406" s="154"/>
      <c r="D406" s="150" t="s">
        <v>292</v>
      </c>
      <c r="E406" s="155" t="s">
        <v>1</v>
      </c>
      <c r="F406" s="156" t="s">
        <v>156</v>
      </c>
      <c r="H406" s="157">
        <v>4</v>
      </c>
      <c r="I406" s="158"/>
      <c r="L406" s="154"/>
      <c r="M406" s="159"/>
      <c r="T406" s="160"/>
      <c r="AT406" s="155" t="s">
        <v>292</v>
      </c>
      <c r="AU406" s="155" t="s">
        <v>91</v>
      </c>
      <c r="AV406" s="12" t="s">
        <v>91</v>
      </c>
      <c r="AW406" s="12" t="s">
        <v>36</v>
      </c>
      <c r="AX406" s="12" t="s">
        <v>85</v>
      </c>
      <c r="AY406" s="155" t="s">
        <v>209</v>
      </c>
    </row>
    <row r="407" spans="2:65" s="1" customFormat="1" ht="16.5" customHeight="1" x14ac:dyDescent="0.2">
      <c r="B407" s="30"/>
      <c r="C407" s="171" t="s">
        <v>766</v>
      </c>
      <c r="D407" s="171" t="s">
        <v>449</v>
      </c>
      <c r="E407" s="172" t="s">
        <v>767</v>
      </c>
      <c r="F407" s="173" t="s">
        <v>768</v>
      </c>
      <c r="G407" s="174" t="s">
        <v>456</v>
      </c>
      <c r="H407" s="175">
        <v>17</v>
      </c>
      <c r="I407" s="176"/>
      <c r="J407" s="177">
        <f>ROUND(I407*H407,2)</f>
        <v>0</v>
      </c>
      <c r="K407" s="178"/>
      <c r="L407" s="179"/>
      <c r="M407" s="180" t="s">
        <v>1</v>
      </c>
      <c r="N407" s="181" t="s">
        <v>43</v>
      </c>
      <c r="P407" s="146">
        <f>O407*H407</f>
        <v>0</v>
      </c>
      <c r="Q407" s="146">
        <v>2.8000000000000001E-2</v>
      </c>
      <c r="R407" s="146">
        <f>Q407*H407</f>
        <v>0.47600000000000003</v>
      </c>
      <c r="S407" s="146">
        <v>0</v>
      </c>
      <c r="T407" s="147">
        <f>S407*H407</f>
        <v>0</v>
      </c>
      <c r="AR407" s="148" t="s">
        <v>244</v>
      </c>
      <c r="AT407" s="148" t="s">
        <v>449</v>
      </c>
      <c r="AU407" s="148" t="s">
        <v>91</v>
      </c>
      <c r="AY407" s="15" t="s">
        <v>209</v>
      </c>
      <c r="BE407" s="149">
        <f>IF(N407="základní",J407,0)</f>
        <v>0</v>
      </c>
      <c r="BF407" s="149">
        <f>IF(N407="snížená",J407,0)</f>
        <v>0</v>
      </c>
      <c r="BG407" s="149">
        <f>IF(N407="zákl. přenesená",J407,0)</f>
        <v>0</v>
      </c>
      <c r="BH407" s="149">
        <f>IF(N407="sníž. přenesená",J407,0)</f>
        <v>0</v>
      </c>
      <c r="BI407" s="149">
        <f>IF(N407="nulová",J407,0)</f>
        <v>0</v>
      </c>
      <c r="BJ407" s="15" t="s">
        <v>85</v>
      </c>
      <c r="BK407" s="149">
        <f>ROUND(I407*H407,2)</f>
        <v>0</v>
      </c>
      <c r="BL407" s="15" t="s">
        <v>156</v>
      </c>
      <c r="BM407" s="148" t="s">
        <v>769</v>
      </c>
    </row>
    <row r="408" spans="2:65" s="1" customFormat="1" x14ac:dyDescent="0.2">
      <c r="B408" s="30"/>
      <c r="D408" s="150" t="s">
        <v>216</v>
      </c>
      <c r="F408" s="151" t="s">
        <v>768</v>
      </c>
      <c r="I408" s="152"/>
      <c r="L408" s="30"/>
      <c r="M408" s="153"/>
      <c r="T408" s="54"/>
      <c r="AT408" s="15" t="s">
        <v>216</v>
      </c>
      <c r="AU408" s="15" t="s">
        <v>91</v>
      </c>
    </row>
    <row r="409" spans="2:65" s="12" customFormat="1" x14ac:dyDescent="0.2">
      <c r="B409" s="154"/>
      <c r="D409" s="150" t="s">
        <v>292</v>
      </c>
      <c r="E409" s="155" t="s">
        <v>1</v>
      </c>
      <c r="F409" s="156" t="s">
        <v>295</v>
      </c>
      <c r="H409" s="157">
        <v>17</v>
      </c>
      <c r="I409" s="158"/>
      <c r="L409" s="154"/>
      <c r="M409" s="159"/>
      <c r="T409" s="160"/>
      <c r="AT409" s="155" t="s">
        <v>292</v>
      </c>
      <c r="AU409" s="155" t="s">
        <v>91</v>
      </c>
      <c r="AV409" s="12" t="s">
        <v>91</v>
      </c>
      <c r="AW409" s="12" t="s">
        <v>36</v>
      </c>
      <c r="AX409" s="12" t="s">
        <v>85</v>
      </c>
      <c r="AY409" s="155" t="s">
        <v>209</v>
      </c>
    </row>
    <row r="410" spans="2:65" s="1" customFormat="1" ht="16.5" customHeight="1" x14ac:dyDescent="0.2">
      <c r="B410" s="30"/>
      <c r="C410" s="171" t="s">
        <v>770</v>
      </c>
      <c r="D410" s="171" t="s">
        <v>449</v>
      </c>
      <c r="E410" s="172" t="s">
        <v>771</v>
      </c>
      <c r="F410" s="173" t="s">
        <v>772</v>
      </c>
      <c r="G410" s="174" t="s">
        <v>456</v>
      </c>
      <c r="H410" s="175">
        <v>5</v>
      </c>
      <c r="I410" s="176"/>
      <c r="J410" s="177">
        <f>ROUND(I410*H410,2)</f>
        <v>0</v>
      </c>
      <c r="K410" s="178"/>
      <c r="L410" s="179"/>
      <c r="M410" s="180" t="s">
        <v>1</v>
      </c>
      <c r="N410" s="181" t="s">
        <v>43</v>
      </c>
      <c r="P410" s="146">
        <f>O410*H410</f>
        <v>0</v>
      </c>
      <c r="Q410" s="146">
        <v>5.0999999999999997E-2</v>
      </c>
      <c r="R410" s="146">
        <f>Q410*H410</f>
        <v>0.255</v>
      </c>
      <c r="S410" s="146">
        <v>0</v>
      </c>
      <c r="T410" s="147">
        <f>S410*H410</f>
        <v>0</v>
      </c>
      <c r="AR410" s="148" t="s">
        <v>244</v>
      </c>
      <c r="AT410" s="148" t="s">
        <v>449</v>
      </c>
      <c r="AU410" s="148" t="s">
        <v>91</v>
      </c>
      <c r="AY410" s="15" t="s">
        <v>209</v>
      </c>
      <c r="BE410" s="149">
        <f>IF(N410="základní",J410,0)</f>
        <v>0</v>
      </c>
      <c r="BF410" s="149">
        <f>IF(N410="snížená",J410,0)</f>
        <v>0</v>
      </c>
      <c r="BG410" s="149">
        <f>IF(N410="zákl. přenesená",J410,0)</f>
        <v>0</v>
      </c>
      <c r="BH410" s="149">
        <f>IF(N410="sníž. přenesená",J410,0)</f>
        <v>0</v>
      </c>
      <c r="BI410" s="149">
        <f>IF(N410="nulová",J410,0)</f>
        <v>0</v>
      </c>
      <c r="BJ410" s="15" t="s">
        <v>85</v>
      </c>
      <c r="BK410" s="149">
        <f>ROUND(I410*H410,2)</f>
        <v>0</v>
      </c>
      <c r="BL410" s="15" t="s">
        <v>156</v>
      </c>
      <c r="BM410" s="148" t="s">
        <v>773</v>
      </c>
    </row>
    <row r="411" spans="2:65" s="1" customFormat="1" x14ac:dyDescent="0.2">
      <c r="B411" s="30"/>
      <c r="D411" s="150" t="s">
        <v>216</v>
      </c>
      <c r="F411" s="151" t="s">
        <v>772</v>
      </c>
      <c r="I411" s="152"/>
      <c r="L411" s="30"/>
      <c r="M411" s="153"/>
      <c r="T411" s="54"/>
      <c r="AT411" s="15" t="s">
        <v>216</v>
      </c>
      <c r="AU411" s="15" t="s">
        <v>91</v>
      </c>
    </row>
    <row r="412" spans="2:65" s="12" customFormat="1" x14ac:dyDescent="0.2">
      <c r="B412" s="154"/>
      <c r="D412" s="150" t="s">
        <v>292</v>
      </c>
      <c r="E412" s="155" t="s">
        <v>1</v>
      </c>
      <c r="F412" s="156" t="s">
        <v>208</v>
      </c>
      <c r="H412" s="157">
        <v>5</v>
      </c>
      <c r="I412" s="158"/>
      <c r="L412" s="154"/>
      <c r="M412" s="159"/>
      <c r="T412" s="160"/>
      <c r="AT412" s="155" t="s">
        <v>292</v>
      </c>
      <c r="AU412" s="155" t="s">
        <v>91</v>
      </c>
      <c r="AV412" s="12" t="s">
        <v>91</v>
      </c>
      <c r="AW412" s="12" t="s">
        <v>36</v>
      </c>
      <c r="AX412" s="12" t="s">
        <v>85</v>
      </c>
      <c r="AY412" s="155" t="s">
        <v>209</v>
      </c>
    </row>
    <row r="413" spans="2:65" s="1" customFormat="1" ht="21.75" customHeight="1" x14ac:dyDescent="0.2">
      <c r="B413" s="30"/>
      <c r="C413" s="136" t="s">
        <v>774</v>
      </c>
      <c r="D413" s="136" t="s">
        <v>210</v>
      </c>
      <c r="E413" s="137" t="s">
        <v>775</v>
      </c>
      <c r="F413" s="138" t="s">
        <v>776</v>
      </c>
      <c r="G413" s="139" t="s">
        <v>456</v>
      </c>
      <c r="H413" s="140">
        <v>6</v>
      </c>
      <c r="I413" s="141"/>
      <c r="J413" s="142">
        <f>ROUND(I413*H413,2)</f>
        <v>0</v>
      </c>
      <c r="K413" s="143"/>
      <c r="L413" s="30"/>
      <c r="M413" s="144" t="s">
        <v>1</v>
      </c>
      <c r="N413" s="145" t="s">
        <v>43</v>
      </c>
      <c r="P413" s="146">
        <f>O413*H413</f>
        <v>0</v>
      </c>
      <c r="Q413" s="146">
        <v>8.7419999999999998E-2</v>
      </c>
      <c r="R413" s="146">
        <f>Q413*H413</f>
        <v>0.52451999999999999</v>
      </c>
      <c r="S413" s="146">
        <v>0</v>
      </c>
      <c r="T413" s="147">
        <f>S413*H413</f>
        <v>0</v>
      </c>
      <c r="AR413" s="148" t="s">
        <v>156</v>
      </c>
      <c r="AT413" s="148" t="s">
        <v>210</v>
      </c>
      <c r="AU413" s="148" t="s">
        <v>91</v>
      </c>
      <c r="AY413" s="15" t="s">
        <v>209</v>
      </c>
      <c r="BE413" s="149">
        <f>IF(N413="základní",J413,0)</f>
        <v>0</v>
      </c>
      <c r="BF413" s="149">
        <f>IF(N413="snížená",J413,0)</f>
        <v>0</v>
      </c>
      <c r="BG413" s="149">
        <f>IF(N413="zákl. přenesená",J413,0)</f>
        <v>0</v>
      </c>
      <c r="BH413" s="149">
        <f>IF(N413="sníž. přenesená",J413,0)</f>
        <v>0</v>
      </c>
      <c r="BI413" s="149">
        <f>IF(N413="nulová",J413,0)</f>
        <v>0</v>
      </c>
      <c r="BJ413" s="15" t="s">
        <v>85</v>
      </c>
      <c r="BK413" s="149">
        <f>ROUND(I413*H413,2)</f>
        <v>0</v>
      </c>
      <c r="BL413" s="15" t="s">
        <v>156</v>
      </c>
      <c r="BM413" s="148" t="s">
        <v>777</v>
      </c>
    </row>
    <row r="414" spans="2:65" s="1" customFormat="1" ht="19.5" x14ac:dyDescent="0.2">
      <c r="B414" s="30"/>
      <c r="D414" s="150" t="s">
        <v>216</v>
      </c>
      <c r="F414" s="151" t="s">
        <v>778</v>
      </c>
      <c r="I414" s="152"/>
      <c r="L414" s="30"/>
      <c r="M414" s="153"/>
      <c r="T414" s="54"/>
      <c r="AT414" s="15" t="s">
        <v>216</v>
      </c>
      <c r="AU414" s="15" t="s">
        <v>91</v>
      </c>
    </row>
    <row r="415" spans="2:65" s="12" customFormat="1" x14ac:dyDescent="0.2">
      <c r="B415" s="154"/>
      <c r="D415" s="150" t="s">
        <v>292</v>
      </c>
      <c r="E415" s="155" t="s">
        <v>1</v>
      </c>
      <c r="F415" s="156" t="s">
        <v>234</v>
      </c>
      <c r="H415" s="157">
        <v>6</v>
      </c>
      <c r="I415" s="158"/>
      <c r="L415" s="154"/>
      <c r="M415" s="159"/>
      <c r="T415" s="160"/>
      <c r="AT415" s="155" t="s">
        <v>292</v>
      </c>
      <c r="AU415" s="155" t="s">
        <v>91</v>
      </c>
      <c r="AV415" s="12" t="s">
        <v>91</v>
      </c>
      <c r="AW415" s="12" t="s">
        <v>36</v>
      </c>
      <c r="AX415" s="12" t="s">
        <v>85</v>
      </c>
      <c r="AY415" s="155" t="s">
        <v>209</v>
      </c>
    </row>
    <row r="416" spans="2:65" s="1" customFormat="1" ht="21.75" customHeight="1" x14ac:dyDescent="0.2">
      <c r="B416" s="30"/>
      <c r="C416" s="171" t="s">
        <v>779</v>
      </c>
      <c r="D416" s="171" t="s">
        <v>449</v>
      </c>
      <c r="E416" s="172" t="s">
        <v>780</v>
      </c>
      <c r="F416" s="173" t="s">
        <v>781</v>
      </c>
      <c r="G416" s="174" t="s">
        <v>456</v>
      </c>
      <c r="H416" s="175">
        <v>6</v>
      </c>
      <c r="I416" s="176"/>
      <c r="J416" s="177">
        <f>ROUND(I416*H416,2)</f>
        <v>0</v>
      </c>
      <c r="K416" s="178"/>
      <c r="L416" s="179"/>
      <c r="M416" s="180" t="s">
        <v>1</v>
      </c>
      <c r="N416" s="181" t="s">
        <v>43</v>
      </c>
      <c r="P416" s="146">
        <f>O416*H416</f>
        <v>0</v>
      </c>
      <c r="Q416" s="146">
        <v>8.1000000000000003E-2</v>
      </c>
      <c r="R416" s="146">
        <f>Q416*H416</f>
        <v>0.48599999999999999</v>
      </c>
      <c r="S416" s="146">
        <v>0</v>
      </c>
      <c r="T416" s="147">
        <f>S416*H416</f>
        <v>0</v>
      </c>
      <c r="AR416" s="148" t="s">
        <v>244</v>
      </c>
      <c r="AT416" s="148" t="s">
        <v>449</v>
      </c>
      <c r="AU416" s="148" t="s">
        <v>91</v>
      </c>
      <c r="AY416" s="15" t="s">
        <v>209</v>
      </c>
      <c r="BE416" s="149">
        <f>IF(N416="základní",J416,0)</f>
        <v>0</v>
      </c>
      <c r="BF416" s="149">
        <f>IF(N416="snížená",J416,0)</f>
        <v>0</v>
      </c>
      <c r="BG416" s="149">
        <f>IF(N416="zákl. přenesená",J416,0)</f>
        <v>0</v>
      </c>
      <c r="BH416" s="149">
        <f>IF(N416="sníž. přenesená",J416,0)</f>
        <v>0</v>
      </c>
      <c r="BI416" s="149">
        <f>IF(N416="nulová",J416,0)</f>
        <v>0</v>
      </c>
      <c r="BJ416" s="15" t="s">
        <v>85</v>
      </c>
      <c r="BK416" s="149">
        <f>ROUND(I416*H416,2)</f>
        <v>0</v>
      </c>
      <c r="BL416" s="15" t="s">
        <v>156</v>
      </c>
      <c r="BM416" s="148" t="s">
        <v>782</v>
      </c>
    </row>
    <row r="417" spans="2:65" s="1" customFormat="1" x14ac:dyDescent="0.2">
      <c r="B417" s="30"/>
      <c r="D417" s="150" t="s">
        <v>216</v>
      </c>
      <c r="F417" s="151" t="s">
        <v>781</v>
      </c>
      <c r="I417" s="152"/>
      <c r="L417" s="30"/>
      <c r="M417" s="153"/>
      <c r="T417" s="54"/>
      <c r="AT417" s="15" t="s">
        <v>216</v>
      </c>
      <c r="AU417" s="15" t="s">
        <v>91</v>
      </c>
    </row>
    <row r="418" spans="2:65" s="12" customFormat="1" x14ac:dyDescent="0.2">
      <c r="B418" s="154"/>
      <c r="D418" s="150" t="s">
        <v>292</v>
      </c>
      <c r="E418" s="155" t="s">
        <v>1</v>
      </c>
      <c r="F418" s="156" t="s">
        <v>234</v>
      </c>
      <c r="H418" s="157">
        <v>6</v>
      </c>
      <c r="I418" s="158"/>
      <c r="L418" s="154"/>
      <c r="M418" s="159"/>
      <c r="T418" s="160"/>
      <c r="AT418" s="155" t="s">
        <v>292</v>
      </c>
      <c r="AU418" s="155" t="s">
        <v>91</v>
      </c>
      <c r="AV418" s="12" t="s">
        <v>91</v>
      </c>
      <c r="AW418" s="12" t="s">
        <v>36</v>
      </c>
      <c r="AX418" s="12" t="s">
        <v>85</v>
      </c>
      <c r="AY418" s="155" t="s">
        <v>209</v>
      </c>
    </row>
    <row r="419" spans="2:65" s="1" customFormat="1" ht="24.2" customHeight="1" x14ac:dyDescent="0.2">
      <c r="B419" s="30"/>
      <c r="C419" s="171" t="s">
        <v>783</v>
      </c>
      <c r="D419" s="171" t="s">
        <v>449</v>
      </c>
      <c r="E419" s="172" t="s">
        <v>784</v>
      </c>
      <c r="F419" s="173" t="s">
        <v>785</v>
      </c>
      <c r="G419" s="174" t="s">
        <v>456</v>
      </c>
      <c r="H419" s="175">
        <v>85</v>
      </c>
      <c r="I419" s="176"/>
      <c r="J419" s="177">
        <f>ROUND(I419*H419,2)</f>
        <v>0</v>
      </c>
      <c r="K419" s="178"/>
      <c r="L419" s="179"/>
      <c r="M419" s="180" t="s">
        <v>1</v>
      </c>
      <c r="N419" s="181" t="s">
        <v>43</v>
      </c>
      <c r="P419" s="146">
        <f>O419*H419</f>
        <v>0</v>
      </c>
      <c r="Q419" s="146">
        <v>2E-3</v>
      </c>
      <c r="R419" s="146">
        <f>Q419*H419</f>
        <v>0.17</v>
      </c>
      <c r="S419" s="146">
        <v>0</v>
      </c>
      <c r="T419" s="147">
        <f>S419*H419</f>
        <v>0</v>
      </c>
      <c r="AR419" s="148" t="s">
        <v>244</v>
      </c>
      <c r="AT419" s="148" t="s">
        <v>449</v>
      </c>
      <c r="AU419" s="148" t="s">
        <v>91</v>
      </c>
      <c r="AY419" s="15" t="s">
        <v>209</v>
      </c>
      <c r="BE419" s="149">
        <f>IF(N419="základní",J419,0)</f>
        <v>0</v>
      </c>
      <c r="BF419" s="149">
        <f>IF(N419="snížená",J419,0)</f>
        <v>0</v>
      </c>
      <c r="BG419" s="149">
        <f>IF(N419="zákl. přenesená",J419,0)</f>
        <v>0</v>
      </c>
      <c r="BH419" s="149">
        <f>IF(N419="sníž. přenesená",J419,0)</f>
        <v>0</v>
      </c>
      <c r="BI419" s="149">
        <f>IF(N419="nulová",J419,0)</f>
        <v>0</v>
      </c>
      <c r="BJ419" s="15" t="s">
        <v>85</v>
      </c>
      <c r="BK419" s="149">
        <f>ROUND(I419*H419,2)</f>
        <v>0</v>
      </c>
      <c r="BL419" s="15" t="s">
        <v>156</v>
      </c>
      <c r="BM419" s="148" t="s">
        <v>786</v>
      </c>
    </row>
    <row r="420" spans="2:65" s="1" customFormat="1" x14ac:dyDescent="0.2">
      <c r="B420" s="30"/>
      <c r="D420" s="150" t="s">
        <v>216</v>
      </c>
      <c r="F420" s="151" t="s">
        <v>785</v>
      </c>
      <c r="I420" s="152"/>
      <c r="L420" s="30"/>
      <c r="M420" s="153"/>
      <c r="T420" s="54"/>
      <c r="AT420" s="15" t="s">
        <v>216</v>
      </c>
      <c r="AU420" s="15" t="s">
        <v>91</v>
      </c>
    </row>
    <row r="421" spans="2:65" s="12" customFormat="1" x14ac:dyDescent="0.2">
      <c r="B421" s="154"/>
      <c r="D421" s="150" t="s">
        <v>292</v>
      </c>
      <c r="E421" s="155" t="s">
        <v>1</v>
      </c>
      <c r="F421" s="156" t="s">
        <v>787</v>
      </c>
      <c r="H421" s="157">
        <v>85</v>
      </c>
      <c r="I421" s="158"/>
      <c r="L421" s="154"/>
      <c r="M421" s="159"/>
      <c r="T421" s="160"/>
      <c r="AT421" s="155" t="s">
        <v>292</v>
      </c>
      <c r="AU421" s="155" t="s">
        <v>91</v>
      </c>
      <c r="AV421" s="12" t="s">
        <v>91</v>
      </c>
      <c r="AW421" s="12" t="s">
        <v>36</v>
      </c>
      <c r="AX421" s="12" t="s">
        <v>85</v>
      </c>
      <c r="AY421" s="155" t="s">
        <v>209</v>
      </c>
    </row>
    <row r="422" spans="2:65" s="1" customFormat="1" ht="24.2" customHeight="1" x14ac:dyDescent="0.2">
      <c r="B422" s="30"/>
      <c r="C422" s="171" t="s">
        <v>788</v>
      </c>
      <c r="D422" s="171" t="s">
        <v>449</v>
      </c>
      <c r="E422" s="172" t="s">
        <v>789</v>
      </c>
      <c r="F422" s="173" t="s">
        <v>790</v>
      </c>
      <c r="G422" s="174" t="s">
        <v>456</v>
      </c>
      <c r="H422" s="175">
        <v>2</v>
      </c>
      <c r="I422" s="176"/>
      <c r="J422" s="177">
        <f>ROUND(I422*H422,2)</f>
        <v>0</v>
      </c>
      <c r="K422" s="178"/>
      <c r="L422" s="179"/>
      <c r="M422" s="180" t="s">
        <v>1</v>
      </c>
      <c r="N422" s="181" t="s">
        <v>43</v>
      </c>
      <c r="P422" s="146">
        <f>O422*H422</f>
        <v>0</v>
      </c>
      <c r="Q422" s="146">
        <v>4.0000000000000001E-3</v>
      </c>
      <c r="R422" s="146">
        <f>Q422*H422</f>
        <v>8.0000000000000002E-3</v>
      </c>
      <c r="S422" s="146">
        <v>0</v>
      </c>
      <c r="T422" s="147">
        <f>S422*H422</f>
        <v>0</v>
      </c>
      <c r="AR422" s="148" t="s">
        <v>244</v>
      </c>
      <c r="AT422" s="148" t="s">
        <v>449</v>
      </c>
      <c r="AU422" s="148" t="s">
        <v>91</v>
      </c>
      <c r="AY422" s="15" t="s">
        <v>209</v>
      </c>
      <c r="BE422" s="149">
        <f>IF(N422="základní",J422,0)</f>
        <v>0</v>
      </c>
      <c r="BF422" s="149">
        <f>IF(N422="snížená",J422,0)</f>
        <v>0</v>
      </c>
      <c r="BG422" s="149">
        <f>IF(N422="zákl. přenesená",J422,0)</f>
        <v>0</v>
      </c>
      <c r="BH422" s="149">
        <f>IF(N422="sníž. přenesená",J422,0)</f>
        <v>0</v>
      </c>
      <c r="BI422" s="149">
        <f>IF(N422="nulová",J422,0)</f>
        <v>0</v>
      </c>
      <c r="BJ422" s="15" t="s">
        <v>85</v>
      </c>
      <c r="BK422" s="149">
        <f>ROUND(I422*H422,2)</f>
        <v>0</v>
      </c>
      <c r="BL422" s="15" t="s">
        <v>156</v>
      </c>
      <c r="BM422" s="148" t="s">
        <v>791</v>
      </c>
    </row>
    <row r="423" spans="2:65" s="1" customFormat="1" x14ac:dyDescent="0.2">
      <c r="B423" s="30"/>
      <c r="D423" s="150" t="s">
        <v>216</v>
      </c>
      <c r="F423" s="151" t="s">
        <v>790</v>
      </c>
      <c r="I423" s="152"/>
      <c r="L423" s="30"/>
      <c r="M423" s="153"/>
      <c r="T423" s="54"/>
      <c r="AT423" s="15" t="s">
        <v>216</v>
      </c>
      <c r="AU423" s="15" t="s">
        <v>91</v>
      </c>
    </row>
    <row r="424" spans="2:65" s="1" customFormat="1" ht="24.2" customHeight="1" x14ac:dyDescent="0.2">
      <c r="B424" s="30"/>
      <c r="C424" s="136" t="s">
        <v>792</v>
      </c>
      <c r="D424" s="136" t="s">
        <v>210</v>
      </c>
      <c r="E424" s="137" t="s">
        <v>793</v>
      </c>
      <c r="F424" s="138" t="s">
        <v>794</v>
      </c>
      <c r="G424" s="139" t="s">
        <v>456</v>
      </c>
      <c r="H424" s="140">
        <v>59</v>
      </c>
      <c r="I424" s="141"/>
      <c r="J424" s="142">
        <f>ROUND(I424*H424,2)</f>
        <v>0</v>
      </c>
      <c r="K424" s="143"/>
      <c r="L424" s="30"/>
      <c r="M424" s="144" t="s">
        <v>1</v>
      </c>
      <c r="N424" s="145" t="s">
        <v>43</v>
      </c>
      <c r="P424" s="146">
        <f>O424*H424</f>
        <v>0</v>
      </c>
      <c r="Q424" s="146">
        <v>1.0189999999999999E-2</v>
      </c>
      <c r="R424" s="146">
        <f>Q424*H424</f>
        <v>0.60120999999999991</v>
      </c>
      <c r="S424" s="146">
        <v>0</v>
      </c>
      <c r="T424" s="147">
        <f>S424*H424</f>
        <v>0</v>
      </c>
      <c r="AR424" s="148" t="s">
        <v>156</v>
      </c>
      <c r="AT424" s="148" t="s">
        <v>210</v>
      </c>
      <c r="AU424" s="148" t="s">
        <v>91</v>
      </c>
      <c r="AY424" s="15" t="s">
        <v>209</v>
      </c>
      <c r="BE424" s="149">
        <f>IF(N424="základní",J424,0)</f>
        <v>0</v>
      </c>
      <c r="BF424" s="149">
        <f>IF(N424="snížená",J424,0)</f>
        <v>0</v>
      </c>
      <c r="BG424" s="149">
        <f>IF(N424="zákl. přenesená",J424,0)</f>
        <v>0</v>
      </c>
      <c r="BH424" s="149">
        <f>IF(N424="sníž. přenesená",J424,0)</f>
        <v>0</v>
      </c>
      <c r="BI424" s="149">
        <f>IF(N424="nulová",J424,0)</f>
        <v>0</v>
      </c>
      <c r="BJ424" s="15" t="s">
        <v>85</v>
      </c>
      <c r="BK424" s="149">
        <f>ROUND(I424*H424,2)</f>
        <v>0</v>
      </c>
      <c r="BL424" s="15" t="s">
        <v>156</v>
      </c>
      <c r="BM424" s="148" t="s">
        <v>795</v>
      </c>
    </row>
    <row r="425" spans="2:65" s="1" customFormat="1" x14ac:dyDescent="0.2">
      <c r="B425" s="30"/>
      <c r="D425" s="150" t="s">
        <v>216</v>
      </c>
      <c r="F425" s="151" t="s">
        <v>794</v>
      </c>
      <c r="I425" s="152"/>
      <c r="L425" s="30"/>
      <c r="M425" s="153"/>
      <c r="T425" s="54"/>
      <c r="AT425" s="15" t="s">
        <v>216</v>
      </c>
      <c r="AU425" s="15" t="s">
        <v>91</v>
      </c>
    </row>
    <row r="426" spans="2:65" s="1" customFormat="1" ht="16.5" customHeight="1" x14ac:dyDescent="0.2">
      <c r="B426" s="30"/>
      <c r="C426" s="171" t="s">
        <v>796</v>
      </c>
      <c r="D426" s="171" t="s">
        <v>449</v>
      </c>
      <c r="E426" s="172" t="s">
        <v>797</v>
      </c>
      <c r="F426" s="173" t="s">
        <v>798</v>
      </c>
      <c r="G426" s="174" t="s">
        <v>456</v>
      </c>
      <c r="H426" s="175">
        <v>22</v>
      </c>
      <c r="I426" s="176"/>
      <c r="J426" s="177">
        <f>ROUND(I426*H426,2)</f>
        <v>0</v>
      </c>
      <c r="K426" s="178"/>
      <c r="L426" s="179"/>
      <c r="M426" s="180" t="s">
        <v>1</v>
      </c>
      <c r="N426" s="181" t="s">
        <v>43</v>
      </c>
      <c r="P426" s="146">
        <f>O426*H426</f>
        <v>0</v>
      </c>
      <c r="Q426" s="146">
        <v>0.52600000000000002</v>
      </c>
      <c r="R426" s="146">
        <f>Q426*H426</f>
        <v>11.572000000000001</v>
      </c>
      <c r="S426" s="146">
        <v>0</v>
      </c>
      <c r="T426" s="147">
        <f>S426*H426</f>
        <v>0</v>
      </c>
      <c r="AR426" s="148" t="s">
        <v>244</v>
      </c>
      <c r="AT426" s="148" t="s">
        <v>449</v>
      </c>
      <c r="AU426" s="148" t="s">
        <v>91</v>
      </c>
      <c r="AY426" s="15" t="s">
        <v>209</v>
      </c>
      <c r="BE426" s="149">
        <f>IF(N426="základní",J426,0)</f>
        <v>0</v>
      </c>
      <c r="BF426" s="149">
        <f>IF(N426="snížená",J426,0)</f>
        <v>0</v>
      </c>
      <c r="BG426" s="149">
        <f>IF(N426="zákl. přenesená",J426,0)</f>
        <v>0</v>
      </c>
      <c r="BH426" s="149">
        <f>IF(N426="sníž. přenesená",J426,0)</f>
        <v>0</v>
      </c>
      <c r="BI426" s="149">
        <f>IF(N426="nulová",J426,0)</f>
        <v>0</v>
      </c>
      <c r="BJ426" s="15" t="s">
        <v>85</v>
      </c>
      <c r="BK426" s="149">
        <f>ROUND(I426*H426,2)</f>
        <v>0</v>
      </c>
      <c r="BL426" s="15" t="s">
        <v>156</v>
      </c>
      <c r="BM426" s="148" t="s">
        <v>799</v>
      </c>
    </row>
    <row r="427" spans="2:65" s="1" customFormat="1" x14ac:dyDescent="0.2">
      <c r="B427" s="30"/>
      <c r="D427" s="150" t="s">
        <v>216</v>
      </c>
      <c r="F427" s="151" t="s">
        <v>798</v>
      </c>
      <c r="I427" s="152"/>
      <c r="L427" s="30"/>
      <c r="M427" s="153"/>
      <c r="T427" s="54"/>
      <c r="AT427" s="15" t="s">
        <v>216</v>
      </c>
      <c r="AU427" s="15" t="s">
        <v>91</v>
      </c>
    </row>
    <row r="428" spans="2:65" s="12" customFormat="1" x14ac:dyDescent="0.2">
      <c r="B428" s="154"/>
      <c r="D428" s="150" t="s">
        <v>292</v>
      </c>
      <c r="E428" s="155" t="s">
        <v>1</v>
      </c>
      <c r="F428" s="156" t="s">
        <v>453</v>
      </c>
      <c r="H428" s="157">
        <v>22</v>
      </c>
      <c r="I428" s="158"/>
      <c r="L428" s="154"/>
      <c r="M428" s="159"/>
      <c r="T428" s="160"/>
      <c r="AT428" s="155" t="s">
        <v>292</v>
      </c>
      <c r="AU428" s="155" t="s">
        <v>91</v>
      </c>
      <c r="AV428" s="12" t="s">
        <v>91</v>
      </c>
      <c r="AW428" s="12" t="s">
        <v>36</v>
      </c>
      <c r="AX428" s="12" t="s">
        <v>85</v>
      </c>
      <c r="AY428" s="155" t="s">
        <v>209</v>
      </c>
    </row>
    <row r="429" spans="2:65" s="1" customFormat="1" ht="21.75" customHeight="1" x14ac:dyDescent="0.2">
      <c r="B429" s="30"/>
      <c r="C429" s="171" t="s">
        <v>787</v>
      </c>
      <c r="D429" s="171" t="s">
        <v>449</v>
      </c>
      <c r="E429" s="172" t="s">
        <v>800</v>
      </c>
      <c r="F429" s="173" t="s">
        <v>801</v>
      </c>
      <c r="G429" s="174" t="s">
        <v>456</v>
      </c>
      <c r="H429" s="175">
        <v>12</v>
      </c>
      <c r="I429" s="176"/>
      <c r="J429" s="177">
        <f>ROUND(I429*H429,2)</f>
        <v>0</v>
      </c>
      <c r="K429" s="178"/>
      <c r="L429" s="179"/>
      <c r="M429" s="180" t="s">
        <v>1</v>
      </c>
      <c r="N429" s="181" t="s">
        <v>43</v>
      </c>
      <c r="P429" s="146">
        <f>O429*H429</f>
        <v>0</v>
      </c>
      <c r="Q429" s="146">
        <v>1.054</v>
      </c>
      <c r="R429" s="146">
        <f>Q429*H429</f>
        <v>12.648</v>
      </c>
      <c r="S429" s="146">
        <v>0</v>
      </c>
      <c r="T429" s="147">
        <f>S429*H429</f>
        <v>0</v>
      </c>
      <c r="AR429" s="148" t="s">
        <v>244</v>
      </c>
      <c r="AT429" s="148" t="s">
        <v>449</v>
      </c>
      <c r="AU429" s="148" t="s">
        <v>91</v>
      </c>
      <c r="AY429" s="15" t="s">
        <v>209</v>
      </c>
      <c r="BE429" s="149">
        <f>IF(N429="základní",J429,0)</f>
        <v>0</v>
      </c>
      <c r="BF429" s="149">
        <f>IF(N429="snížená",J429,0)</f>
        <v>0</v>
      </c>
      <c r="BG429" s="149">
        <f>IF(N429="zákl. přenesená",J429,0)</f>
        <v>0</v>
      </c>
      <c r="BH429" s="149">
        <f>IF(N429="sníž. přenesená",J429,0)</f>
        <v>0</v>
      </c>
      <c r="BI429" s="149">
        <f>IF(N429="nulová",J429,0)</f>
        <v>0</v>
      </c>
      <c r="BJ429" s="15" t="s">
        <v>85</v>
      </c>
      <c r="BK429" s="149">
        <f>ROUND(I429*H429,2)</f>
        <v>0</v>
      </c>
      <c r="BL429" s="15" t="s">
        <v>156</v>
      </c>
      <c r="BM429" s="148" t="s">
        <v>802</v>
      </c>
    </row>
    <row r="430" spans="2:65" s="1" customFormat="1" x14ac:dyDescent="0.2">
      <c r="B430" s="30"/>
      <c r="D430" s="150" t="s">
        <v>216</v>
      </c>
      <c r="F430" s="151" t="s">
        <v>801</v>
      </c>
      <c r="I430" s="152"/>
      <c r="L430" s="30"/>
      <c r="M430" s="153"/>
      <c r="T430" s="54"/>
      <c r="AT430" s="15" t="s">
        <v>216</v>
      </c>
      <c r="AU430" s="15" t="s">
        <v>91</v>
      </c>
    </row>
    <row r="431" spans="2:65" s="12" customFormat="1" x14ac:dyDescent="0.2">
      <c r="B431" s="154"/>
      <c r="D431" s="150" t="s">
        <v>292</v>
      </c>
      <c r="E431" s="155" t="s">
        <v>1</v>
      </c>
      <c r="F431" s="156" t="s">
        <v>8</v>
      </c>
      <c r="H431" s="157">
        <v>12</v>
      </c>
      <c r="I431" s="158"/>
      <c r="L431" s="154"/>
      <c r="M431" s="159"/>
      <c r="T431" s="160"/>
      <c r="AT431" s="155" t="s">
        <v>292</v>
      </c>
      <c r="AU431" s="155" t="s">
        <v>91</v>
      </c>
      <c r="AV431" s="12" t="s">
        <v>91</v>
      </c>
      <c r="AW431" s="12" t="s">
        <v>36</v>
      </c>
      <c r="AX431" s="12" t="s">
        <v>85</v>
      </c>
      <c r="AY431" s="155" t="s">
        <v>209</v>
      </c>
    </row>
    <row r="432" spans="2:65" s="1" customFormat="1" ht="16.5" customHeight="1" x14ac:dyDescent="0.2">
      <c r="B432" s="30"/>
      <c r="C432" s="171" t="s">
        <v>803</v>
      </c>
      <c r="D432" s="171" t="s">
        <v>449</v>
      </c>
      <c r="E432" s="172" t="s">
        <v>804</v>
      </c>
      <c r="F432" s="173" t="s">
        <v>805</v>
      </c>
      <c r="G432" s="174" t="s">
        <v>456</v>
      </c>
      <c r="H432" s="175">
        <v>24</v>
      </c>
      <c r="I432" s="176"/>
      <c r="J432" s="177">
        <f>ROUND(I432*H432,2)</f>
        <v>0</v>
      </c>
      <c r="K432" s="178"/>
      <c r="L432" s="179"/>
      <c r="M432" s="180" t="s">
        <v>1</v>
      </c>
      <c r="N432" s="181" t="s">
        <v>43</v>
      </c>
      <c r="P432" s="146">
        <f>O432*H432</f>
        <v>0</v>
      </c>
      <c r="Q432" s="146">
        <v>0.26200000000000001</v>
      </c>
      <c r="R432" s="146">
        <f>Q432*H432</f>
        <v>6.2880000000000003</v>
      </c>
      <c r="S432" s="146">
        <v>0</v>
      </c>
      <c r="T432" s="147">
        <f>S432*H432</f>
        <v>0</v>
      </c>
      <c r="AR432" s="148" t="s">
        <v>244</v>
      </c>
      <c r="AT432" s="148" t="s">
        <v>449</v>
      </c>
      <c r="AU432" s="148" t="s">
        <v>91</v>
      </c>
      <c r="AY432" s="15" t="s">
        <v>209</v>
      </c>
      <c r="BE432" s="149">
        <f>IF(N432="základní",J432,0)</f>
        <v>0</v>
      </c>
      <c r="BF432" s="149">
        <f>IF(N432="snížená",J432,0)</f>
        <v>0</v>
      </c>
      <c r="BG432" s="149">
        <f>IF(N432="zákl. přenesená",J432,0)</f>
        <v>0</v>
      </c>
      <c r="BH432" s="149">
        <f>IF(N432="sníž. přenesená",J432,0)</f>
        <v>0</v>
      </c>
      <c r="BI432" s="149">
        <f>IF(N432="nulová",J432,0)</f>
        <v>0</v>
      </c>
      <c r="BJ432" s="15" t="s">
        <v>85</v>
      </c>
      <c r="BK432" s="149">
        <f>ROUND(I432*H432,2)</f>
        <v>0</v>
      </c>
      <c r="BL432" s="15" t="s">
        <v>156</v>
      </c>
      <c r="BM432" s="148" t="s">
        <v>806</v>
      </c>
    </row>
    <row r="433" spans="2:65" s="1" customFormat="1" x14ac:dyDescent="0.2">
      <c r="B433" s="30"/>
      <c r="D433" s="150" t="s">
        <v>216</v>
      </c>
      <c r="F433" s="151" t="s">
        <v>805</v>
      </c>
      <c r="I433" s="152"/>
      <c r="L433" s="30"/>
      <c r="M433" s="153"/>
      <c r="T433" s="54"/>
      <c r="AT433" s="15" t="s">
        <v>216</v>
      </c>
      <c r="AU433" s="15" t="s">
        <v>91</v>
      </c>
    </row>
    <row r="434" spans="2:65" s="12" customFormat="1" x14ac:dyDescent="0.2">
      <c r="B434" s="154"/>
      <c r="D434" s="150" t="s">
        <v>292</v>
      </c>
      <c r="E434" s="155" t="s">
        <v>1</v>
      </c>
      <c r="F434" s="156" t="s">
        <v>463</v>
      </c>
      <c r="H434" s="157">
        <v>24</v>
      </c>
      <c r="I434" s="158"/>
      <c r="L434" s="154"/>
      <c r="M434" s="159"/>
      <c r="T434" s="160"/>
      <c r="AT434" s="155" t="s">
        <v>292</v>
      </c>
      <c r="AU434" s="155" t="s">
        <v>91</v>
      </c>
      <c r="AV434" s="12" t="s">
        <v>91</v>
      </c>
      <c r="AW434" s="12" t="s">
        <v>36</v>
      </c>
      <c r="AX434" s="12" t="s">
        <v>85</v>
      </c>
      <c r="AY434" s="155" t="s">
        <v>209</v>
      </c>
    </row>
    <row r="435" spans="2:65" s="1" customFormat="1" ht="24.2" customHeight="1" x14ac:dyDescent="0.2">
      <c r="B435" s="30"/>
      <c r="C435" s="171" t="s">
        <v>807</v>
      </c>
      <c r="D435" s="171" t="s">
        <v>449</v>
      </c>
      <c r="E435" s="172" t="s">
        <v>808</v>
      </c>
      <c r="F435" s="173" t="s">
        <v>809</v>
      </c>
      <c r="G435" s="174" t="s">
        <v>456</v>
      </c>
      <c r="H435" s="175">
        <v>1</v>
      </c>
      <c r="I435" s="176"/>
      <c r="J435" s="177">
        <f>ROUND(I435*H435,2)</f>
        <v>0</v>
      </c>
      <c r="K435" s="178"/>
      <c r="L435" s="179"/>
      <c r="M435" s="180" t="s">
        <v>1</v>
      </c>
      <c r="N435" s="181" t="s">
        <v>43</v>
      </c>
      <c r="P435" s="146">
        <f>O435*H435</f>
        <v>0</v>
      </c>
      <c r="Q435" s="146">
        <v>1.74</v>
      </c>
      <c r="R435" s="146">
        <f>Q435*H435</f>
        <v>1.74</v>
      </c>
      <c r="S435" s="146">
        <v>0</v>
      </c>
      <c r="T435" s="147">
        <f>S435*H435</f>
        <v>0</v>
      </c>
      <c r="AR435" s="148" t="s">
        <v>244</v>
      </c>
      <c r="AT435" s="148" t="s">
        <v>449</v>
      </c>
      <c r="AU435" s="148" t="s">
        <v>91</v>
      </c>
      <c r="AY435" s="15" t="s">
        <v>209</v>
      </c>
      <c r="BE435" s="149">
        <f>IF(N435="základní",J435,0)</f>
        <v>0</v>
      </c>
      <c r="BF435" s="149">
        <f>IF(N435="snížená",J435,0)</f>
        <v>0</v>
      </c>
      <c r="BG435" s="149">
        <f>IF(N435="zákl. přenesená",J435,0)</f>
        <v>0</v>
      </c>
      <c r="BH435" s="149">
        <f>IF(N435="sníž. přenesená",J435,0)</f>
        <v>0</v>
      </c>
      <c r="BI435" s="149">
        <f>IF(N435="nulová",J435,0)</f>
        <v>0</v>
      </c>
      <c r="BJ435" s="15" t="s">
        <v>85</v>
      </c>
      <c r="BK435" s="149">
        <f>ROUND(I435*H435,2)</f>
        <v>0</v>
      </c>
      <c r="BL435" s="15" t="s">
        <v>156</v>
      </c>
      <c r="BM435" s="148" t="s">
        <v>810</v>
      </c>
    </row>
    <row r="436" spans="2:65" s="1" customFormat="1" ht="19.5" x14ac:dyDescent="0.2">
      <c r="B436" s="30"/>
      <c r="D436" s="150" t="s">
        <v>216</v>
      </c>
      <c r="F436" s="151" t="s">
        <v>809</v>
      </c>
      <c r="I436" s="152"/>
      <c r="L436" s="30"/>
      <c r="M436" s="153"/>
      <c r="T436" s="54"/>
      <c r="AT436" s="15" t="s">
        <v>216</v>
      </c>
      <c r="AU436" s="15" t="s">
        <v>91</v>
      </c>
    </row>
    <row r="437" spans="2:65" s="1" customFormat="1" ht="24.2" customHeight="1" x14ac:dyDescent="0.2">
      <c r="B437" s="30"/>
      <c r="C437" s="136" t="s">
        <v>811</v>
      </c>
      <c r="D437" s="136" t="s">
        <v>210</v>
      </c>
      <c r="E437" s="137" t="s">
        <v>812</v>
      </c>
      <c r="F437" s="138" t="s">
        <v>813</v>
      </c>
      <c r="G437" s="139" t="s">
        <v>456</v>
      </c>
      <c r="H437" s="140">
        <v>1</v>
      </c>
      <c r="I437" s="141"/>
      <c r="J437" s="142">
        <f>ROUND(I437*H437,2)</f>
        <v>0</v>
      </c>
      <c r="K437" s="143"/>
      <c r="L437" s="30"/>
      <c r="M437" s="144" t="s">
        <v>1</v>
      </c>
      <c r="N437" s="145" t="s">
        <v>43</v>
      </c>
      <c r="P437" s="146">
        <f>O437*H437</f>
        <v>0</v>
      </c>
      <c r="Q437" s="146">
        <v>3.9269999999999999E-2</v>
      </c>
      <c r="R437" s="146">
        <f>Q437*H437</f>
        <v>3.9269999999999999E-2</v>
      </c>
      <c r="S437" s="146">
        <v>0</v>
      </c>
      <c r="T437" s="147">
        <f>S437*H437</f>
        <v>0</v>
      </c>
      <c r="AR437" s="148" t="s">
        <v>156</v>
      </c>
      <c r="AT437" s="148" t="s">
        <v>210</v>
      </c>
      <c r="AU437" s="148" t="s">
        <v>91</v>
      </c>
      <c r="AY437" s="15" t="s">
        <v>209</v>
      </c>
      <c r="BE437" s="149">
        <f>IF(N437="základní",J437,0)</f>
        <v>0</v>
      </c>
      <c r="BF437" s="149">
        <f>IF(N437="snížená",J437,0)</f>
        <v>0</v>
      </c>
      <c r="BG437" s="149">
        <f>IF(N437="zákl. přenesená",J437,0)</f>
        <v>0</v>
      </c>
      <c r="BH437" s="149">
        <f>IF(N437="sníž. přenesená",J437,0)</f>
        <v>0</v>
      </c>
      <c r="BI437" s="149">
        <f>IF(N437="nulová",J437,0)</f>
        <v>0</v>
      </c>
      <c r="BJ437" s="15" t="s">
        <v>85</v>
      </c>
      <c r="BK437" s="149">
        <f>ROUND(I437*H437,2)</f>
        <v>0</v>
      </c>
      <c r="BL437" s="15" t="s">
        <v>156</v>
      </c>
      <c r="BM437" s="148" t="s">
        <v>814</v>
      </c>
    </row>
    <row r="438" spans="2:65" s="1" customFormat="1" ht="19.5" x14ac:dyDescent="0.2">
      <c r="B438" s="30"/>
      <c r="D438" s="150" t="s">
        <v>216</v>
      </c>
      <c r="F438" s="151" t="s">
        <v>813</v>
      </c>
      <c r="I438" s="152"/>
      <c r="L438" s="30"/>
      <c r="M438" s="153"/>
      <c r="T438" s="54"/>
      <c r="AT438" s="15" t="s">
        <v>216</v>
      </c>
      <c r="AU438" s="15" t="s">
        <v>91</v>
      </c>
    </row>
    <row r="439" spans="2:65" s="1" customFormat="1" ht="16.5" customHeight="1" x14ac:dyDescent="0.2">
      <c r="B439" s="30"/>
      <c r="C439" s="171" t="s">
        <v>815</v>
      </c>
      <c r="D439" s="171" t="s">
        <v>449</v>
      </c>
      <c r="E439" s="172" t="s">
        <v>816</v>
      </c>
      <c r="F439" s="173" t="s">
        <v>817</v>
      </c>
      <c r="G439" s="174" t="s">
        <v>456</v>
      </c>
      <c r="H439" s="175">
        <v>1</v>
      </c>
      <c r="I439" s="176"/>
      <c r="J439" s="177">
        <f>ROUND(I439*H439,2)</f>
        <v>0</v>
      </c>
      <c r="K439" s="178"/>
      <c r="L439" s="179"/>
      <c r="M439" s="180" t="s">
        <v>1</v>
      </c>
      <c r="N439" s="181" t="s">
        <v>43</v>
      </c>
      <c r="P439" s="146">
        <f>O439*H439</f>
        <v>0</v>
      </c>
      <c r="Q439" s="146">
        <v>0.5</v>
      </c>
      <c r="R439" s="146">
        <f>Q439*H439</f>
        <v>0.5</v>
      </c>
      <c r="S439" s="146">
        <v>0</v>
      </c>
      <c r="T439" s="147">
        <f>S439*H439</f>
        <v>0</v>
      </c>
      <c r="AR439" s="148" t="s">
        <v>244</v>
      </c>
      <c r="AT439" s="148" t="s">
        <v>449</v>
      </c>
      <c r="AU439" s="148" t="s">
        <v>91</v>
      </c>
      <c r="AY439" s="15" t="s">
        <v>209</v>
      </c>
      <c r="BE439" s="149">
        <f>IF(N439="základní",J439,0)</f>
        <v>0</v>
      </c>
      <c r="BF439" s="149">
        <f>IF(N439="snížená",J439,0)</f>
        <v>0</v>
      </c>
      <c r="BG439" s="149">
        <f>IF(N439="zákl. přenesená",J439,0)</f>
        <v>0</v>
      </c>
      <c r="BH439" s="149">
        <f>IF(N439="sníž. přenesená",J439,0)</f>
        <v>0</v>
      </c>
      <c r="BI439" s="149">
        <f>IF(N439="nulová",J439,0)</f>
        <v>0</v>
      </c>
      <c r="BJ439" s="15" t="s">
        <v>85</v>
      </c>
      <c r="BK439" s="149">
        <f>ROUND(I439*H439,2)</f>
        <v>0</v>
      </c>
      <c r="BL439" s="15" t="s">
        <v>156</v>
      </c>
      <c r="BM439" s="148" t="s">
        <v>818</v>
      </c>
    </row>
    <row r="440" spans="2:65" s="1" customFormat="1" x14ac:dyDescent="0.2">
      <c r="B440" s="30"/>
      <c r="D440" s="150" t="s">
        <v>216</v>
      </c>
      <c r="F440" s="151" t="s">
        <v>817</v>
      </c>
      <c r="I440" s="152"/>
      <c r="L440" s="30"/>
      <c r="M440" s="153"/>
      <c r="T440" s="54"/>
      <c r="AT440" s="15" t="s">
        <v>216</v>
      </c>
      <c r="AU440" s="15" t="s">
        <v>91</v>
      </c>
    </row>
    <row r="441" spans="2:65" s="1" customFormat="1" ht="24.2" customHeight="1" x14ac:dyDescent="0.2">
      <c r="B441" s="30"/>
      <c r="C441" s="136" t="s">
        <v>819</v>
      </c>
      <c r="D441" s="136" t="s">
        <v>210</v>
      </c>
      <c r="E441" s="137" t="s">
        <v>820</v>
      </c>
      <c r="F441" s="138" t="s">
        <v>821</v>
      </c>
      <c r="G441" s="139" t="s">
        <v>456</v>
      </c>
      <c r="H441" s="140">
        <v>26</v>
      </c>
      <c r="I441" s="141"/>
      <c r="J441" s="142">
        <f>ROUND(I441*H441,2)</f>
        <v>0</v>
      </c>
      <c r="K441" s="143"/>
      <c r="L441" s="30"/>
      <c r="M441" s="144" t="s">
        <v>1</v>
      </c>
      <c r="N441" s="145" t="s">
        <v>43</v>
      </c>
      <c r="P441" s="146">
        <f>O441*H441</f>
        <v>0</v>
      </c>
      <c r="Q441" s="146">
        <v>1.248E-2</v>
      </c>
      <c r="R441" s="146">
        <f>Q441*H441</f>
        <v>0.32447999999999999</v>
      </c>
      <c r="S441" s="146">
        <v>0</v>
      </c>
      <c r="T441" s="147">
        <f>S441*H441</f>
        <v>0</v>
      </c>
      <c r="AR441" s="148" t="s">
        <v>156</v>
      </c>
      <c r="AT441" s="148" t="s">
        <v>210</v>
      </c>
      <c r="AU441" s="148" t="s">
        <v>91</v>
      </c>
      <c r="AY441" s="15" t="s">
        <v>209</v>
      </c>
      <c r="BE441" s="149">
        <f>IF(N441="základní",J441,0)</f>
        <v>0</v>
      </c>
      <c r="BF441" s="149">
        <f>IF(N441="snížená",J441,0)</f>
        <v>0</v>
      </c>
      <c r="BG441" s="149">
        <f>IF(N441="zákl. přenesená",J441,0)</f>
        <v>0</v>
      </c>
      <c r="BH441" s="149">
        <f>IF(N441="sníž. přenesená",J441,0)</f>
        <v>0</v>
      </c>
      <c r="BI441" s="149">
        <f>IF(N441="nulová",J441,0)</f>
        <v>0</v>
      </c>
      <c r="BJ441" s="15" t="s">
        <v>85</v>
      </c>
      <c r="BK441" s="149">
        <f>ROUND(I441*H441,2)</f>
        <v>0</v>
      </c>
      <c r="BL441" s="15" t="s">
        <v>156</v>
      </c>
      <c r="BM441" s="148" t="s">
        <v>822</v>
      </c>
    </row>
    <row r="442" spans="2:65" s="1" customFormat="1" x14ac:dyDescent="0.2">
      <c r="B442" s="30"/>
      <c r="D442" s="150" t="s">
        <v>216</v>
      </c>
      <c r="F442" s="151" t="s">
        <v>821</v>
      </c>
      <c r="I442" s="152"/>
      <c r="L442" s="30"/>
      <c r="M442" s="153"/>
      <c r="T442" s="54"/>
      <c r="AT442" s="15" t="s">
        <v>216</v>
      </c>
      <c r="AU442" s="15" t="s">
        <v>91</v>
      </c>
    </row>
    <row r="443" spans="2:65" s="12" customFormat="1" x14ac:dyDescent="0.2">
      <c r="B443" s="154"/>
      <c r="D443" s="150" t="s">
        <v>292</v>
      </c>
      <c r="E443" s="155" t="s">
        <v>1</v>
      </c>
      <c r="F443" s="156" t="s">
        <v>474</v>
      </c>
      <c r="H443" s="157">
        <v>26</v>
      </c>
      <c r="I443" s="158"/>
      <c r="L443" s="154"/>
      <c r="M443" s="159"/>
      <c r="T443" s="160"/>
      <c r="AT443" s="155" t="s">
        <v>292</v>
      </c>
      <c r="AU443" s="155" t="s">
        <v>91</v>
      </c>
      <c r="AV443" s="12" t="s">
        <v>91</v>
      </c>
      <c r="AW443" s="12" t="s">
        <v>36</v>
      </c>
      <c r="AX443" s="12" t="s">
        <v>85</v>
      </c>
      <c r="AY443" s="155" t="s">
        <v>209</v>
      </c>
    </row>
    <row r="444" spans="2:65" s="1" customFormat="1" ht="24.2" customHeight="1" x14ac:dyDescent="0.2">
      <c r="B444" s="30"/>
      <c r="C444" s="171" t="s">
        <v>823</v>
      </c>
      <c r="D444" s="171" t="s">
        <v>449</v>
      </c>
      <c r="E444" s="172" t="s">
        <v>824</v>
      </c>
      <c r="F444" s="173" t="s">
        <v>825</v>
      </c>
      <c r="G444" s="174" t="s">
        <v>456</v>
      </c>
      <c r="H444" s="175">
        <v>26</v>
      </c>
      <c r="I444" s="176"/>
      <c r="J444" s="177">
        <f>ROUND(I444*H444,2)</f>
        <v>0</v>
      </c>
      <c r="K444" s="178"/>
      <c r="L444" s="179"/>
      <c r="M444" s="180" t="s">
        <v>1</v>
      </c>
      <c r="N444" s="181" t="s">
        <v>43</v>
      </c>
      <c r="P444" s="146">
        <f>O444*H444</f>
        <v>0</v>
      </c>
      <c r="Q444" s="146">
        <v>0.56999999999999995</v>
      </c>
      <c r="R444" s="146">
        <f>Q444*H444</f>
        <v>14.819999999999999</v>
      </c>
      <c r="S444" s="146">
        <v>0</v>
      </c>
      <c r="T444" s="147">
        <f>S444*H444</f>
        <v>0</v>
      </c>
      <c r="AR444" s="148" t="s">
        <v>244</v>
      </c>
      <c r="AT444" s="148" t="s">
        <v>449</v>
      </c>
      <c r="AU444" s="148" t="s">
        <v>91</v>
      </c>
      <c r="AY444" s="15" t="s">
        <v>209</v>
      </c>
      <c r="BE444" s="149">
        <f>IF(N444="základní",J444,0)</f>
        <v>0</v>
      </c>
      <c r="BF444" s="149">
        <f>IF(N444="snížená",J444,0)</f>
        <v>0</v>
      </c>
      <c r="BG444" s="149">
        <f>IF(N444="zákl. přenesená",J444,0)</f>
        <v>0</v>
      </c>
      <c r="BH444" s="149">
        <f>IF(N444="sníž. přenesená",J444,0)</f>
        <v>0</v>
      </c>
      <c r="BI444" s="149">
        <f>IF(N444="nulová",J444,0)</f>
        <v>0</v>
      </c>
      <c r="BJ444" s="15" t="s">
        <v>85</v>
      </c>
      <c r="BK444" s="149">
        <f>ROUND(I444*H444,2)</f>
        <v>0</v>
      </c>
      <c r="BL444" s="15" t="s">
        <v>156</v>
      </c>
      <c r="BM444" s="148" t="s">
        <v>826</v>
      </c>
    </row>
    <row r="445" spans="2:65" s="1" customFormat="1" ht="19.5" x14ac:dyDescent="0.2">
      <c r="B445" s="30"/>
      <c r="D445" s="150" t="s">
        <v>216</v>
      </c>
      <c r="F445" s="151" t="s">
        <v>825</v>
      </c>
      <c r="I445" s="152"/>
      <c r="L445" s="30"/>
      <c r="M445" s="153"/>
      <c r="T445" s="54"/>
      <c r="AT445" s="15" t="s">
        <v>216</v>
      </c>
      <c r="AU445" s="15" t="s">
        <v>91</v>
      </c>
    </row>
    <row r="446" spans="2:65" s="12" customFormat="1" x14ac:dyDescent="0.2">
      <c r="B446" s="154"/>
      <c r="D446" s="150" t="s">
        <v>292</v>
      </c>
      <c r="E446" s="155" t="s">
        <v>1</v>
      </c>
      <c r="F446" s="156" t="s">
        <v>474</v>
      </c>
      <c r="H446" s="157">
        <v>26</v>
      </c>
      <c r="I446" s="158"/>
      <c r="L446" s="154"/>
      <c r="M446" s="159"/>
      <c r="T446" s="160"/>
      <c r="AT446" s="155" t="s">
        <v>292</v>
      </c>
      <c r="AU446" s="155" t="s">
        <v>91</v>
      </c>
      <c r="AV446" s="12" t="s">
        <v>91</v>
      </c>
      <c r="AW446" s="12" t="s">
        <v>36</v>
      </c>
      <c r="AX446" s="12" t="s">
        <v>85</v>
      </c>
      <c r="AY446" s="155" t="s">
        <v>209</v>
      </c>
    </row>
    <row r="447" spans="2:65" s="1" customFormat="1" ht="24.2" customHeight="1" x14ac:dyDescent="0.2">
      <c r="B447" s="30"/>
      <c r="C447" s="136" t="s">
        <v>827</v>
      </c>
      <c r="D447" s="136" t="s">
        <v>210</v>
      </c>
      <c r="E447" s="137" t="s">
        <v>828</v>
      </c>
      <c r="F447" s="138" t="s">
        <v>829</v>
      </c>
      <c r="G447" s="139" t="s">
        <v>456</v>
      </c>
      <c r="H447" s="140">
        <v>27</v>
      </c>
      <c r="I447" s="141"/>
      <c r="J447" s="142">
        <f>ROUND(I447*H447,2)</f>
        <v>0</v>
      </c>
      <c r="K447" s="143"/>
      <c r="L447" s="30"/>
      <c r="M447" s="144" t="s">
        <v>1</v>
      </c>
      <c r="N447" s="145" t="s">
        <v>43</v>
      </c>
      <c r="P447" s="146">
        <f>O447*H447</f>
        <v>0</v>
      </c>
      <c r="Q447" s="146">
        <v>2.8539999999999999E-2</v>
      </c>
      <c r="R447" s="146">
        <f>Q447*H447</f>
        <v>0.77057999999999993</v>
      </c>
      <c r="S447" s="146">
        <v>0</v>
      </c>
      <c r="T447" s="147">
        <f>S447*H447</f>
        <v>0</v>
      </c>
      <c r="AR447" s="148" t="s">
        <v>156</v>
      </c>
      <c r="AT447" s="148" t="s">
        <v>210</v>
      </c>
      <c r="AU447" s="148" t="s">
        <v>91</v>
      </c>
      <c r="AY447" s="15" t="s">
        <v>209</v>
      </c>
      <c r="BE447" s="149">
        <f>IF(N447="základní",J447,0)</f>
        <v>0</v>
      </c>
      <c r="BF447" s="149">
        <f>IF(N447="snížená",J447,0)</f>
        <v>0</v>
      </c>
      <c r="BG447" s="149">
        <f>IF(N447="zákl. přenesená",J447,0)</f>
        <v>0</v>
      </c>
      <c r="BH447" s="149">
        <f>IF(N447="sníž. přenesená",J447,0)</f>
        <v>0</v>
      </c>
      <c r="BI447" s="149">
        <f>IF(N447="nulová",J447,0)</f>
        <v>0</v>
      </c>
      <c r="BJ447" s="15" t="s">
        <v>85</v>
      </c>
      <c r="BK447" s="149">
        <f>ROUND(I447*H447,2)</f>
        <v>0</v>
      </c>
      <c r="BL447" s="15" t="s">
        <v>156</v>
      </c>
      <c r="BM447" s="148" t="s">
        <v>830</v>
      </c>
    </row>
    <row r="448" spans="2:65" s="1" customFormat="1" ht="19.5" x14ac:dyDescent="0.2">
      <c r="B448" s="30"/>
      <c r="D448" s="150" t="s">
        <v>216</v>
      </c>
      <c r="F448" s="151" t="s">
        <v>829</v>
      </c>
      <c r="I448" s="152"/>
      <c r="L448" s="30"/>
      <c r="M448" s="153"/>
      <c r="T448" s="54"/>
      <c r="AT448" s="15" t="s">
        <v>216</v>
      </c>
      <c r="AU448" s="15" t="s">
        <v>91</v>
      </c>
    </row>
    <row r="449" spans="2:65" s="12" customFormat="1" x14ac:dyDescent="0.2">
      <c r="B449" s="154"/>
      <c r="D449" s="150" t="s">
        <v>292</v>
      </c>
      <c r="E449" s="155" t="s">
        <v>1</v>
      </c>
      <c r="F449" s="156" t="s">
        <v>480</v>
      </c>
      <c r="H449" s="157">
        <v>27</v>
      </c>
      <c r="I449" s="158"/>
      <c r="L449" s="154"/>
      <c r="M449" s="159"/>
      <c r="T449" s="160"/>
      <c r="AT449" s="155" t="s">
        <v>292</v>
      </c>
      <c r="AU449" s="155" t="s">
        <v>91</v>
      </c>
      <c r="AV449" s="12" t="s">
        <v>91</v>
      </c>
      <c r="AW449" s="12" t="s">
        <v>36</v>
      </c>
      <c r="AX449" s="12" t="s">
        <v>85</v>
      </c>
      <c r="AY449" s="155" t="s">
        <v>209</v>
      </c>
    </row>
    <row r="450" spans="2:65" s="1" customFormat="1" ht="21.75" customHeight="1" x14ac:dyDescent="0.2">
      <c r="B450" s="30"/>
      <c r="C450" s="171" t="s">
        <v>831</v>
      </c>
      <c r="D450" s="171" t="s">
        <v>449</v>
      </c>
      <c r="E450" s="172" t="s">
        <v>832</v>
      </c>
      <c r="F450" s="173" t="s">
        <v>833</v>
      </c>
      <c r="G450" s="174" t="s">
        <v>456</v>
      </c>
      <c r="H450" s="175">
        <v>26</v>
      </c>
      <c r="I450" s="176"/>
      <c r="J450" s="177">
        <f>ROUND(I450*H450,2)</f>
        <v>0</v>
      </c>
      <c r="K450" s="178"/>
      <c r="L450" s="179"/>
      <c r="M450" s="180" t="s">
        <v>1</v>
      </c>
      <c r="N450" s="181" t="s">
        <v>43</v>
      </c>
      <c r="P450" s="146">
        <f>O450*H450</f>
        <v>0</v>
      </c>
      <c r="Q450" s="146">
        <v>1.8169999999999999</v>
      </c>
      <c r="R450" s="146">
        <f>Q450*H450</f>
        <v>47.241999999999997</v>
      </c>
      <c r="S450" s="146">
        <v>0</v>
      </c>
      <c r="T450" s="147">
        <f>S450*H450</f>
        <v>0</v>
      </c>
      <c r="AR450" s="148" t="s">
        <v>244</v>
      </c>
      <c r="AT450" s="148" t="s">
        <v>449</v>
      </c>
      <c r="AU450" s="148" t="s">
        <v>91</v>
      </c>
      <c r="AY450" s="15" t="s">
        <v>209</v>
      </c>
      <c r="BE450" s="149">
        <f>IF(N450="základní",J450,0)</f>
        <v>0</v>
      </c>
      <c r="BF450" s="149">
        <f>IF(N450="snížená",J450,0)</f>
        <v>0</v>
      </c>
      <c r="BG450" s="149">
        <f>IF(N450="zákl. přenesená",J450,0)</f>
        <v>0</v>
      </c>
      <c r="BH450" s="149">
        <f>IF(N450="sníž. přenesená",J450,0)</f>
        <v>0</v>
      </c>
      <c r="BI450" s="149">
        <f>IF(N450="nulová",J450,0)</f>
        <v>0</v>
      </c>
      <c r="BJ450" s="15" t="s">
        <v>85</v>
      </c>
      <c r="BK450" s="149">
        <f>ROUND(I450*H450,2)</f>
        <v>0</v>
      </c>
      <c r="BL450" s="15" t="s">
        <v>156</v>
      </c>
      <c r="BM450" s="148" t="s">
        <v>834</v>
      </c>
    </row>
    <row r="451" spans="2:65" s="1" customFormat="1" x14ac:dyDescent="0.2">
      <c r="B451" s="30"/>
      <c r="D451" s="150" t="s">
        <v>216</v>
      </c>
      <c r="F451" s="151" t="s">
        <v>835</v>
      </c>
      <c r="I451" s="152"/>
      <c r="L451" s="30"/>
      <c r="M451" s="153"/>
      <c r="T451" s="54"/>
      <c r="AT451" s="15" t="s">
        <v>216</v>
      </c>
      <c r="AU451" s="15" t="s">
        <v>91</v>
      </c>
    </row>
    <row r="452" spans="2:65" s="12" customFormat="1" x14ac:dyDescent="0.2">
      <c r="B452" s="154"/>
      <c r="D452" s="150" t="s">
        <v>292</v>
      </c>
      <c r="E452" s="155" t="s">
        <v>1</v>
      </c>
      <c r="F452" s="156" t="s">
        <v>474</v>
      </c>
      <c r="H452" s="157">
        <v>26</v>
      </c>
      <c r="I452" s="158"/>
      <c r="L452" s="154"/>
      <c r="M452" s="159"/>
      <c r="T452" s="160"/>
      <c r="AT452" s="155" t="s">
        <v>292</v>
      </c>
      <c r="AU452" s="155" t="s">
        <v>91</v>
      </c>
      <c r="AV452" s="12" t="s">
        <v>91</v>
      </c>
      <c r="AW452" s="12" t="s">
        <v>36</v>
      </c>
      <c r="AX452" s="12" t="s">
        <v>85</v>
      </c>
      <c r="AY452" s="155" t="s">
        <v>209</v>
      </c>
    </row>
    <row r="453" spans="2:65" s="1" customFormat="1" ht="24.2" customHeight="1" x14ac:dyDescent="0.2">
      <c r="B453" s="30"/>
      <c r="C453" s="171" t="s">
        <v>836</v>
      </c>
      <c r="D453" s="171" t="s">
        <v>449</v>
      </c>
      <c r="E453" s="172" t="s">
        <v>837</v>
      </c>
      <c r="F453" s="173" t="s">
        <v>838</v>
      </c>
      <c r="G453" s="174" t="s">
        <v>456</v>
      </c>
      <c r="H453" s="175">
        <v>1</v>
      </c>
      <c r="I453" s="176"/>
      <c r="J453" s="177">
        <f>ROUND(I453*H453,2)</f>
        <v>0</v>
      </c>
      <c r="K453" s="178"/>
      <c r="L453" s="179"/>
      <c r="M453" s="180" t="s">
        <v>1</v>
      </c>
      <c r="N453" s="181" t="s">
        <v>43</v>
      </c>
      <c r="P453" s="146">
        <f>O453*H453</f>
        <v>0</v>
      </c>
      <c r="Q453" s="146">
        <v>1.8169999999999999</v>
      </c>
      <c r="R453" s="146">
        <f>Q453*H453</f>
        <v>1.8169999999999999</v>
      </c>
      <c r="S453" s="146">
        <v>0</v>
      </c>
      <c r="T453" s="147">
        <f>S453*H453</f>
        <v>0</v>
      </c>
      <c r="AR453" s="148" t="s">
        <v>244</v>
      </c>
      <c r="AT453" s="148" t="s">
        <v>449</v>
      </c>
      <c r="AU453" s="148" t="s">
        <v>91</v>
      </c>
      <c r="AY453" s="15" t="s">
        <v>209</v>
      </c>
      <c r="BE453" s="149">
        <f>IF(N453="základní",J453,0)</f>
        <v>0</v>
      </c>
      <c r="BF453" s="149">
        <f>IF(N453="snížená",J453,0)</f>
        <v>0</v>
      </c>
      <c r="BG453" s="149">
        <f>IF(N453="zákl. přenesená",J453,0)</f>
        <v>0</v>
      </c>
      <c r="BH453" s="149">
        <f>IF(N453="sníž. přenesená",J453,0)</f>
        <v>0</v>
      </c>
      <c r="BI453" s="149">
        <f>IF(N453="nulová",J453,0)</f>
        <v>0</v>
      </c>
      <c r="BJ453" s="15" t="s">
        <v>85</v>
      </c>
      <c r="BK453" s="149">
        <f>ROUND(I453*H453,2)</f>
        <v>0</v>
      </c>
      <c r="BL453" s="15" t="s">
        <v>156</v>
      </c>
      <c r="BM453" s="148" t="s">
        <v>839</v>
      </c>
    </row>
    <row r="454" spans="2:65" s="1" customFormat="1" x14ac:dyDescent="0.2">
      <c r="B454" s="30"/>
      <c r="D454" s="150" t="s">
        <v>216</v>
      </c>
      <c r="F454" s="151" t="s">
        <v>835</v>
      </c>
      <c r="I454" s="152"/>
      <c r="L454" s="30"/>
      <c r="M454" s="153"/>
      <c r="T454" s="54"/>
      <c r="AT454" s="15" t="s">
        <v>216</v>
      </c>
      <c r="AU454" s="15" t="s">
        <v>91</v>
      </c>
    </row>
    <row r="455" spans="2:65" s="12" customFormat="1" x14ac:dyDescent="0.2">
      <c r="B455" s="154"/>
      <c r="D455" s="150" t="s">
        <v>292</v>
      </c>
      <c r="E455" s="155" t="s">
        <v>1</v>
      </c>
      <c r="F455" s="156" t="s">
        <v>85</v>
      </c>
      <c r="H455" s="157">
        <v>1</v>
      </c>
      <c r="I455" s="158"/>
      <c r="L455" s="154"/>
      <c r="M455" s="159"/>
      <c r="T455" s="160"/>
      <c r="AT455" s="155" t="s">
        <v>292</v>
      </c>
      <c r="AU455" s="155" t="s">
        <v>91</v>
      </c>
      <c r="AV455" s="12" t="s">
        <v>91</v>
      </c>
      <c r="AW455" s="12" t="s">
        <v>36</v>
      </c>
      <c r="AX455" s="12" t="s">
        <v>85</v>
      </c>
      <c r="AY455" s="155" t="s">
        <v>209</v>
      </c>
    </row>
    <row r="456" spans="2:65" s="1" customFormat="1" ht="24.2" customHeight="1" x14ac:dyDescent="0.2">
      <c r="B456" s="30"/>
      <c r="C456" s="136" t="s">
        <v>840</v>
      </c>
      <c r="D456" s="136" t="s">
        <v>210</v>
      </c>
      <c r="E456" s="137" t="s">
        <v>841</v>
      </c>
      <c r="F456" s="138" t="s">
        <v>842</v>
      </c>
      <c r="G456" s="139" t="s">
        <v>456</v>
      </c>
      <c r="H456" s="140">
        <v>28</v>
      </c>
      <c r="I456" s="141"/>
      <c r="J456" s="142">
        <f>ROUND(I456*H456,2)</f>
        <v>0</v>
      </c>
      <c r="K456" s="143"/>
      <c r="L456" s="30"/>
      <c r="M456" s="144" t="s">
        <v>1</v>
      </c>
      <c r="N456" s="145" t="s">
        <v>43</v>
      </c>
      <c r="P456" s="146">
        <f>O456*H456</f>
        <v>0</v>
      </c>
      <c r="Q456" s="146">
        <v>0.09</v>
      </c>
      <c r="R456" s="146">
        <f>Q456*H456</f>
        <v>2.52</v>
      </c>
      <c r="S456" s="146">
        <v>0</v>
      </c>
      <c r="T456" s="147">
        <f>S456*H456</f>
        <v>0</v>
      </c>
      <c r="AR456" s="148" t="s">
        <v>156</v>
      </c>
      <c r="AT456" s="148" t="s">
        <v>210</v>
      </c>
      <c r="AU456" s="148" t="s">
        <v>91</v>
      </c>
      <c r="AY456" s="15" t="s">
        <v>209</v>
      </c>
      <c r="BE456" s="149">
        <f>IF(N456="základní",J456,0)</f>
        <v>0</v>
      </c>
      <c r="BF456" s="149">
        <f>IF(N456="snížená",J456,0)</f>
        <v>0</v>
      </c>
      <c r="BG456" s="149">
        <f>IF(N456="zákl. přenesená",J456,0)</f>
        <v>0</v>
      </c>
      <c r="BH456" s="149">
        <f>IF(N456="sníž. přenesená",J456,0)</f>
        <v>0</v>
      </c>
      <c r="BI456" s="149">
        <f>IF(N456="nulová",J456,0)</f>
        <v>0</v>
      </c>
      <c r="BJ456" s="15" t="s">
        <v>85</v>
      </c>
      <c r="BK456" s="149">
        <f>ROUND(I456*H456,2)</f>
        <v>0</v>
      </c>
      <c r="BL456" s="15" t="s">
        <v>156</v>
      </c>
      <c r="BM456" s="148" t="s">
        <v>843</v>
      </c>
    </row>
    <row r="457" spans="2:65" s="1" customFormat="1" ht="19.5" x14ac:dyDescent="0.2">
      <c r="B457" s="30"/>
      <c r="D457" s="150" t="s">
        <v>216</v>
      </c>
      <c r="F457" s="151" t="s">
        <v>844</v>
      </c>
      <c r="I457" s="152"/>
      <c r="L457" s="30"/>
      <c r="M457" s="153"/>
      <c r="T457" s="54"/>
      <c r="AT457" s="15" t="s">
        <v>216</v>
      </c>
      <c r="AU457" s="15" t="s">
        <v>91</v>
      </c>
    </row>
    <row r="458" spans="2:65" s="12" customFormat="1" x14ac:dyDescent="0.2">
      <c r="B458" s="154"/>
      <c r="D458" s="150" t="s">
        <v>292</v>
      </c>
      <c r="E458" s="155" t="s">
        <v>1</v>
      </c>
      <c r="F458" s="156" t="s">
        <v>845</v>
      </c>
      <c r="H458" s="157">
        <v>28</v>
      </c>
      <c r="I458" s="158"/>
      <c r="L458" s="154"/>
      <c r="M458" s="159"/>
      <c r="T458" s="160"/>
      <c r="AT458" s="155" t="s">
        <v>292</v>
      </c>
      <c r="AU458" s="155" t="s">
        <v>91</v>
      </c>
      <c r="AV458" s="12" t="s">
        <v>91</v>
      </c>
      <c r="AW458" s="12" t="s">
        <v>36</v>
      </c>
      <c r="AX458" s="12" t="s">
        <v>85</v>
      </c>
      <c r="AY458" s="155" t="s">
        <v>209</v>
      </c>
    </row>
    <row r="459" spans="2:65" s="1" customFormat="1" ht="24.2" customHeight="1" x14ac:dyDescent="0.2">
      <c r="B459" s="30"/>
      <c r="C459" s="171" t="s">
        <v>846</v>
      </c>
      <c r="D459" s="171" t="s">
        <v>449</v>
      </c>
      <c r="E459" s="172" t="s">
        <v>847</v>
      </c>
      <c r="F459" s="173" t="s">
        <v>848</v>
      </c>
      <c r="G459" s="174" t="s">
        <v>456</v>
      </c>
      <c r="H459" s="175">
        <v>28</v>
      </c>
      <c r="I459" s="176"/>
      <c r="J459" s="177">
        <f>ROUND(I459*H459,2)</f>
        <v>0</v>
      </c>
      <c r="K459" s="178"/>
      <c r="L459" s="179"/>
      <c r="M459" s="180" t="s">
        <v>1</v>
      </c>
      <c r="N459" s="181" t="s">
        <v>43</v>
      </c>
      <c r="P459" s="146">
        <f>O459*H459</f>
        <v>0</v>
      </c>
      <c r="Q459" s="146">
        <v>5.4600000000000003E-2</v>
      </c>
      <c r="R459" s="146">
        <f>Q459*H459</f>
        <v>1.5288000000000002</v>
      </c>
      <c r="S459" s="146">
        <v>0</v>
      </c>
      <c r="T459" s="147">
        <f>S459*H459</f>
        <v>0</v>
      </c>
      <c r="AR459" s="148" t="s">
        <v>244</v>
      </c>
      <c r="AT459" s="148" t="s">
        <v>449</v>
      </c>
      <c r="AU459" s="148" t="s">
        <v>91</v>
      </c>
      <c r="AY459" s="15" t="s">
        <v>209</v>
      </c>
      <c r="BE459" s="149">
        <f>IF(N459="základní",J459,0)</f>
        <v>0</v>
      </c>
      <c r="BF459" s="149">
        <f>IF(N459="snížená",J459,0)</f>
        <v>0</v>
      </c>
      <c r="BG459" s="149">
        <f>IF(N459="zákl. přenesená",J459,0)</f>
        <v>0</v>
      </c>
      <c r="BH459" s="149">
        <f>IF(N459="sníž. přenesená",J459,0)</f>
        <v>0</v>
      </c>
      <c r="BI459" s="149">
        <f>IF(N459="nulová",J459,0)</f>
        <v>0</v>
      </c>
      <c r="BJ459" s="15" t="s">
        <v>85</v>
      </c>
      <c r="BK459" s="149">
        <f>ROUND(I459*H459,2)</f>
        <v>0</v>
      </c>
      <c r="BL459" s="15" t="s">
        <v>156</v>
      </c>
      <c r="BM459" s="148" t="s">
        <v>849</v>
      </c>
    </row>
    <row r="460" spans="2:65" s="1" customFormat="1" ht="19.5" x14ac:dyDescent="0.2">
      <c r="B460" s="30"/>
      <c r="D460" s="150" t="s">
        <v>216</v>
      </c>
      <c r="F460" s="151" t="s">
        <v>848</v>
      </c>
      <c r="I460" s="152"/>
      <c r="L460" s="30"/>
      <c r="M460" s="153"/>
      <c r="T460" s="54"/>
      <c r="AT460" s="15" t="s">
        <v>216</v>
      </c>
      <c r="AU460" s="15" t="s">
        <v>91</v>
      </c>
    </row>
    <row r="461" spans="2:65" s="12" customFormat="1" x14ac:dyDescent="0.2">
      <c r="B461" s="154"/>
      <c r="D461" s="150" t="s">
        <v>292</v>
      </c>
      <c r="E461" s="155" t="s">
        <v>1</v>
      </c>
      <c r="F461" s="156" t="s">
        <v>845</v>
      </c>
      <c r="H461" s="157">
        <v>28</v>
      </c>
      <c r="I461" s="158"/>
      <c r="L461" s="154"/>
      <c r="M461" s="159"/>
      <c r="T461" s="160"/>
      <c r="AT461" s="155" t="s">
        <v>292</v>
      </c>
      <c r="AU461" s="155" t="s">
        <v>91</v>
      </c>
      <c r="AV461" s="12" t="s">
        <v>91</v>
      </c>
      <c r="AW461" s="12" t="s">
        <v>36</v>
      </c>
      <c r="AX461" s="12" t="s">
        <v>85</v>
      </c>
      <c r="AY461" s="155" t="s">
        <v>209</v>
      </c>
    </row>
    <row r="462" spans="2:65" s="1" customFormat="1" ht="24.2" customHeight="1" x14ac:dyDescent="0.2">
      <c r="B462" s="30"/>
      <c r="C462" s="136" t="s">
        <v>850</v>
      </c>
      <c r="D462" s="136" t="s">
        <v>210</v>
      </c>
      <c r="E462" s="137" t="s">
        <v>851</v>
      </c>
      <c r="F462" s="138" t="s">
        <v>852</v>
      </c>
      <c r="G462" s="139" t="s">
        <v>456</v>
      </c>
      <c r="H462" s="140">
        <v>28</v>
      </c>
      <c r="I462" s="141"/>
      <c r="J462" s="142">
        <f>ROUND(I462*H462,2)</f>
        <v>0</v>
      </c>
      <c r="K462" s="143"/>
      <c r="L462" s="30"/>
      <c r="M462" s="144" t="s">
        <v>1</v>
      </c>
      <c r="N462" s="145" t="s">
        <v>43</v>
      </c>
      <c r="P462" s="146">
        <f>O462*H462</f>
        <v>0</v>
      </c>
      <c r="Q462" s="146">
        <v>0.42080000000000001</v>
      </c>
      <c r="R462" s="146">
        <f>Q462*H462</f>
        <v>11.782400000000001</v>
      </c>
      <c r="S462" s="146">
        <v>0</v>
      </c>
      <c r="T462" s="147">
        <f>S462*H462</f>
        <v>0</v>
      </c>
      <c r="AR462" s="148" t="s">
        <v>156</v>
      </c>
      <c r="AT462" s="148" t="s">
        <v>210</v>
      </c>
      <c r="AU462" s="148" t="s">
        <v>91</v>
      </c>
      <c r="AY462" s="15" t="s">
        <v>209</v>
      </c>
      <c r="BE462" s="149">
        <f>IF(N462="základní",J462,0)</f>
        <v>0</v>
      </c>
      <c r="BF462" s="149">
        <f>IF(N462="snížená",J462,0)</f>
        <v>0</v>
      </c>
      <c r="BG462" s="149">
        <f>IF(N462="zákl. přenesená",J462,0)</f>
        <v>0</v>
      </c>
      <c r="BH462" s="149">
        <f>IF(N462="sníž. přenesená",J462,0)</f>
        <v>0</v>
      </c>
      <c r="BI462" s="149">
        <f>IF(N462="nulová",J462,0)</f>
        <v>0</v>
      </c>
      <c r="BJ462" s="15" t="s">
        <v>85</v>
      </c>
      <c r="BK462" s="149">
        <f>ROUND(I462*H462,2)</f>
        <v>0</v>
      </c>
      <c r="BL462" s="15" t="s">
        <v>156</v>
      </c>
      <c r="BM462" s="148" t="s">
        <v>853</v>
      </c>
    </row>
    <row r="463" spans="2:65" s="1" customFormat="1" ht="19.5" x14ac:dyDescent="0.2">
      <c r="B463" s="30"/>
      <c r="D463" s="150" t="s">
        <v>216</v>
      </c>
      <c r="F463" s="151" t="s">
        <v>854</v>
      </c>
      <c r="I463" s="152"/>
      <c r="L463" s="30"/>
      <c r="M463" s="153"/>
      <c r="T463" s="54"/>
      <c r="AT463" s="15" t="s">
        <v>216</v>
      </c>
      <c r="AU463" s="15" t="s">
        <v>91</v>
      </c>
    </row>
    <row r="464" spans="2:65" s="12" customFormat="1" x14ac:dyDescent="0.2">
      <c r="B464" s="154"/>
      <c r="D464" s="150" t="s">
        <v>292</v>
      </c>
      <c r="E464" s="155" t="s">
        <v>1</v>
      </c>
      <c r="F464" s="156" t="s">
        <v>845</v>
      </c>
      <c r="H464" s="157">
        <v>28</v>
      </c>
      <c r="I464" s="158"/>
      <c r="L464" s="154"/>
      <c r="M464" s="159"/>
      <c r="T464" s="160"/>
      <c r="AT464" s="155" t="s">
        <v>292</v>
      </c>
      <c r="AU464" s="155" t="s">
        <v>91</v>
      </c>
      <c r="AV464" s="12" t="s">
        <v>91</v>
      </c>
      <c r="AW464" s="12" t="s">
        <v>36</v>
      </c>
      <c r="AX464" s="12" t="s">
        <v>85</v>
      </c>
      <c r="AY464" s="155" t="s">
        <v>209</v>
      </c>
    </row>
    <row r="465" spans="2:65" s="1" customFormat="1" ht="24.2" customHeight="1" x14ac:dyDescent="0.2">
      <c r="B465" s="30"/>
      <c r="C465" s="136" t="s">
        <v>855</v>
      </c>
      <c r="D465" s="136" t="s">
        <v>210</v>
      </c>
      <c r="E465" s="137" t="s">
        <v>856</v>
      </c>
      <c r="F465" s="138" t="s">
        <v>857</v>
      </c>
      <c r="G465" s="139" t="s">
        <v>387</v>
      </c>
      <c r="H465" s="140">
        <v>4</v>
      </c>
      <c r="I465" s="141"/>
      <c r="J465" s="142">
        <f>ROUND(I465*H465,2)</f>
        <v>0</v>
      </c>
      <c r="K465" s="143"/>
      <c r="L465" s="30"/>
      <c r="M465" s="144" t="s">
        <v>1</v>
      </c>
      <c r="N465" s="145" t="s">
        <v>43</v>
      </c>
      <c r="P465" s="146">
        <f>O465*H465</f>
        <v>0</v>
      </c>
      <c r="Q465" s="146">
        <v>0</v>
      </c>
      <c r="R465" s="146">
        <f>Q465*H465</f>
        <v>0</v>
      </c>
      <c r="S465" s="146">
        <v>0</v>
      </c>
      <c r="T465" s="147">
        <f>S465*H465</f>
        <v>0</v>
      </c>
      <c r="AR465" s="148" t="s">
        <v>156</v>
      </c>
      <c r="AT465" s="148" t="s">
        <v>210</v>
      </c>
      <c r="AU465" s="148" t="s">
        <v>91</v>
      </c>
      <c r="AY465" s="15" t="s">
        <v>209</v>
      </c>
      <c r="BE465" s="149">
        <f>IF(N465="základní",J465,0)</f>
        <v>0</v>
      </c>
      <c r="BF465" s="149">
        <f>IF(N465="snížená",J465,0)</f>
        <v>0</v>
      </c>
      <c r="BG465" s="149">
        <f>IF(N465="zákl. přenesená",J465,0)</f>
        <v>0</v>
      </c>
      <c r="BH465" s="149">
        <f>IF(N465="sníž. přenesená",J465,0)</f>
        <v>0</v>
      </c>
      <c r="BI465" s="149">
        <f>IF(N465="nulová",J465,0)</f>
        <v>0</v>
      </c>
      <c r="BJ465" s="15" t="s">
        <v>85</v>
      </c>
      <c r="BK465" s="149">
        <f>ROUND(I465*H465,2)</f>
        <v>0</v>
      </c>
      <c r="BL465" s="15" t="s">
        <v>156</v>
      </c>
      <c r="BM465" s="148" t="s">
        <v>858</v>
      </c>
    </row>
    <row r="466" spans="2:65" s="1" customFormat="1" ht="19.5" x14ac:dyDescent="0.2">
      <c r="B466" s="30"/>
      <c r="D466" s="150" t="s">
        <v>216</v>
      </c>
      <c r="F466" s="151" t="s">
        <v>859</v>
      </c>
      <c r="I466" s="152"/>
      <c r="L466" s="30"/>
      <c r="M466" s="153"/>
      <c r="T466" s="54"/>
      <c r="AT466" s="15" t="s">
        <v>216</v>
      </c>
      <c r="AU466" s="15" t="s">
        <v>91</v>
      </c>
    </row>
    <row r="467" spans="2:65" s="12" customFormat="1" x14ac:dyDescent="0.2">
      <c r="B467" s="154"/>
      <c r="D467" s="150" t="s">
        <v>292</v>
      </c>
      <c r="E467" s="155" t="s">
        <v>1</v>
      </c>
      <c r="F467" s="156" t="s">
        <v>156</v>
      </c>
      <c r="H467" s="157">
        <v>4</v>
      </c>
      <c r="I467" s="158"/>
      <c r="L467" s="154"/>
      <c r="M467" s="159"/>
      <c r="T467" s="160"/>
      <c r="AT467" s="155" t="s">
        <v>292</v>
      </c>
      <c r="AU467" s="155" t="s">
        <v>91</v>
      </c>
      <c r="AV467" s="12" t="s">
        <v>91</v>
      </c>
      <c r="AW467" s="12" t="s">
        <v>36</v>
      </c>
      <c r="AX467" s="12" t="s">
        <v>85</v>
      </c>
      <c r="AY467" s="155" t="s">
        <v>209</v>
      </c>
    </row>
    <row r="468" spans="2:65" s="1" customFormat="1" ht="21.75" customHeight="1" x14ac:dyDescent="0.2">
      <c r="B468" s="30"/>
      <c r="C468" s="136" t="s">
        <v>860</v>
      </c>
      <c r="D468" s="136" t="s">
        <v>210</v>
      </c>
      <c r="E468" s="137" t="s">
        <v>861</v>
      </c>
      <c r="F468" s="138" t="s">
        <v>862</v>
      </c>
      <c r="G468" s="139" t="s">
        <v>359</v>
      </c>
      <c r="H468" s="140">
        <v>857.9</v>
      </c>
      <c r="I468" s="141"/>
      <c r="J468" s="142">
        <f>ROUND(I468*H468,2)</f>
        <v>0</v>
      </c>
      <c r="K468" s="143"/>
      <c r="L468" s="30"/>
      <c r="M468" s="144" t="s">
        <v>1</v>
      </c>
      <c r="N468" s="145" t="s">
        <v>43</v>
      </c>
      <c r="P468" s="146">
        <f>O468*H468</f>
        <v>0</v>
      </c>
      <c r="Q468" s="146">
        <v>1.2999999999999999E-4</v>
      </c>
      <c r="R468" s="146">
        <f>Q468*H468</f>
        <v>0.11152699999999999</v>
      </c>
      <c r="S468" s="146">
        <v>0</v>
      </c>
      <c r="T468" s="147">
        <f>S468*H468</f>
        <v>0</v>
      </c>
      <c r="AR468" s="148" t="s">
        <v>156</v>
      </c>
      <c r="AT468" s="148" t="s">
        <v>210</v>
      </c>
      <c r="AU468" s="148" t="s">
        <v>91</v>
      </c>
      <c r="AY468" s="15" t="s">
        <v>209</v>
      </c>
      <c r="BE468" s="149">
        <f>IF(N468="základní",J468,0)</f>
        <v>0</v>
      </c>
      <c r="BF468" s="149">
        <f>IF(N468="snížená",J468,0)</f>
        <v>0</v>
      </c>
      <c r="BG468" s="149">
        <f>IF(N468="zákl. přenesená",J468,0)</f>
        <v>0</v>
      </c>
      <c r="BH468" s="149">
        <f>IF(N468="sníž. přenesená",J468,0)</f>
        <v>0</v>
      </c>
      <c r="BI468" s="149">
        <f>IF(N468="nulová",J468,0)</f>
        <v>0</v>
      </c>
      <c r="BJ468" s="15" t="s">
        <v>85</v>
      </c>
      <c r="BK468" s="149">
        <f>ROUND(I468*H468,2)</f>
        <v>0</v>
      </c>
      <c r="BL468" s="15" t="s">
        <v>156</v>
      </c>
      <c r="BM468" s="148" t="s">
        <v>863</v>
      </c>
    </row>
    <row r="469" spans="2:65" s="1" customFormat="1" x14ac:dyDescent="0.2">
      <c r="B469" s="30"/>
      <c r="D469" s="150" t="s">
        <v>216</v>
      </c>
      <c r="F469" s="151" t="s">
        <v>864</v>
      </c>
      <c r="I469" s="152"/>
      <c r="L469" s="30"/>
      <c r="M469" s="153"/>
      <c r="T469" s="54"/>
      <c r="AT469" s="15" t="s">
        <v>216</v>
      </c>
      <c r="AU469" s="15" t="s">
        <v>91</v>
      </c>
    </row>
    <row r="470" spans="2:65" s="12" customFormat="1" x14ac:dyDescent="0.2">
      <c r="B470" s="154"/>
      <c r="D470" s="150" t="s">
        <v>292</v>
      </c>
      <c r="E470" s="155" t="s">
        <v>1</v>
      </c>
      <c r="F470" s="156" t="s">
        <v>865</v>
      </c>
      <c r="H470" s="157">
        <v>857.9</v>
      </c>
      <c r="I470" s="158"/>
      <c r="L470" s="154"/>
      <c r="M470" s="159"/>
      <c r="T470" s="160"/>
      <c r="AT470" s="155" t="s">
        <v>292</v>
      </c>
      <c r="AU470" s="155" t="s">
        <v>91</v>
      </c>
      <c r="AV470" s="12" t="s">
        <v>91</v>
      </c>
      <c r="AW470" s="12" t="s">
        <v>36</v>
      </c>
      <c r="AX470" s="12" t="s">
        <v>85</v>
      </c>
      <c r="AY470" s="155" t="s">
        <v>209</v>
      </c>
    </row>
    <row r="471" spans="2:65" s="11" customFormat="1" ht="22.9" customHeight="1" x14ac:dyDescent="0.2">
      <c r="B471" s="124"/>
      <c r="D471" s="125" t="s">
        <v>77</v>
      </c>
      <c r="E471" s="134" t="s">
        <v>249</v>
      </c>
      <c r="F471" s="134" t="s">
        <v>866</v>
      </c>
      <c r="I471" s="127"/>
      <c r="J471" s="135">
        <f>BK471</f>
        <v>0</v>
      </c>
      <c r="L471" s="124"/>
      <c r="M471" s="129"/>
      <c r="P471" s="130">
        <f>P472+SUM(P473:P487)</f>
        <v>0</v>
      </c>
      <c r="R471" s="130">
        <f>R472+SUM(R473:R487)</f>
        <v>0.69790200000000002</v>
      </c>
      <c r="T471" s="131">
        <f>T472+SUM(T473:T487)</f>
        <v>21.436</v>
      </c>
      <c r="AR471" s="125" t="s">
        <v>85</v>
      </c>
      <c r="AT471" s="132" t="s">
        <v>77</v>
      </c>
      <c r="AU471" s="132" t="s">
        <v>85</v>
      </c>
      <c r="AY471" s="125" t="s">
        <v>209</v>
      </c>
      <c r="BK471" s="133">
        <f>BK472+SUM(BK473:BK487)</f>
        <v>0</v>
      </c>
    </row>
    <row r="472" spans="2:65" s="1" customFormat="1" ht="24.2" customHeight="1" x14ac:dyDescent="0.2">
      <c r="B472" s="30"/>
      <c r="C472" s="136" t="s">
        <v>379</v>
      </c>
      <c r="D472" s="136" t="s">
        <v>210</v>
      </c>
      <c r="E472" s="137" t="s">
        <v>867</v>
      </c>
      <c r="F472" s="138" t="s">
        <v>868</v>
      </c>
      <c r="G472" s="139" t="s">
        <v>359</v>
      </c>
      <c r="H472" s="140">
        <v>1702.2</v>
      </c>
      <c r="I472" s="141"/>
      <c r="J472" s="142">
        <f>ROUND(I472*H472,2)</f>
        <v>0</v>
      </c>
      <c r="K472" s="143"/>
      <c r="L472" s="30"/>
      <c r="M472" s="144" t="s">
        <v>1</v>
      </c>
      <c r="N472" s="145" t="s">
        <v>43</v>
      </c>
      <c r="P472" s="146">
        <f>O472*H472</f>
        <v>0</v>
      </c>
      <c r="Q472" s="146">
        <v>4.0999999999999999E-4</v>
      </c>
      <c r="R472" s="146">
        <f>Q472*H472</f>
        <v>0.69790200000000002</v>
      </c>
      <c r="S472" s="146">
        <v>0</v>
      </c>
      <c r="T472" s="147">
        <f>S472*H472</f>
        <v>0</v>
      </c>
      <c r="AR472" s="148" t="s">
        <v>156</v>
      </c>
      <c r="AT472" s="148" t="s">
        <v>210</v>
      </c>
      <c r="AU472" s="148" t="s">
        <v>91</v>
      </c>
      <c r="AY472" s="15" t="s">
        <v>209</v>
      </c>
      <c r="BE472" s="149">
        <f>IF(N472="základní",J472,0)</f>
        <v>0</v>
      </c>
      <c r="BF472" s="149">
        <f>IF(N472="snížená",J472,0)</f>
        <v>0</v>
      </c>
      <c r="BG472" s="149">
        <f>IF(N472="zákl. přenesená",J472,0)</f>
        <v>0</v>
      </c>
      <c r="BH472" s="149">
        <f>IF(N472="sníž. přenesená",J472,0)</f>
        <v>0</v>
      </c>
      <c r="BI472" s="149">
        <f>IF(N472="nulová",J472,0)</f>
        <v>0</v>
      </c>
      <c r="BJ472" s="15" t="s">
        <v>85</v>
      </c>
      <c r="BK472" s="149">
        <f>ROUND(I472*H472,2)</f>
        <v>0</v>
      </c>
      <c r="BL472" s="15" t="s">
        <v>156</v>
      </c>
      <c r="BM472" s="148" t="s">
        <v>869</v>
      </c>
    </row>
    <row r="473" spans="2:65" s="1" customFormat="1" ht="19.5" x14ac:dyDescent="0.2">
      <c r="B473" s="30"/>
      <c r="D473" s="150" t="s">
        <v>216</v>
      </c>
      <c r="F473" s="151" t="s">
        <v>870</v>
      </c>
      <c r="I473" s="152"/>
      <c r="L473" s="30"/>
      <c r="M473" s="153"/>
      <c r="T473" s="54"/>
      <c r="AT473" s="15" t="s">
        <v>216</v>
      </c>
      <c r="AU473" s="15" t="s">
        <v>91</v>
      </c>
    </row>
    <row r="474" spans="2:65" s="12" customFormat="1" x14ac:dyDescent="0.2">
      <c r="B474" s="154"/>
      <c r="D474" s="150" t="s">
        <v>292</v>
      </c>
      <c r="E474" s="155" t="s">
        <v>1</v>
      </c>
      <c r="F474" s="156" t="s">
        <v>871</v>
      </c>
      <c r="H474" s="157">
        <v>1702.2</v>
      </c>
      <c r="I474" s="158"/>
      <c r="L474" s="154"/>
      <c r="M474" s="159"/>
      <c r="T474" s="160"/>
      <c r="AT474" s="155" t="s">
        <v>292</v>
      </c>
      <c r="AU474" s="155" t="s">
        <v>91</v>
      </c>
      <c r="AV474" s="12" t="s">
        <v>91</v>
      </c>
      <c r="AW474" s="12" t="s">
        <v>36</v>
      </c>
      <c r="AX474" s="12" t="s">
        <v>85</v>
      </c>
      <c r="AY474" s="155" t="s">
        <v>209</v>
      </c>
    </row>
    <row r="475" spans="2:65" s="1" customFormat="1" ht="24.2" customHeight="1" x14ac:dyDescent="0.2">
      <c r="B475" s="30"/>
      <c r="C475" s="136" t="s">
        <v>872</v>
      </c>
      <c r="D475" s="136" t="s">
        <v>210</v>
      </c>
      <c r="E475" s="137" t="s">
        <v>873</v>
      </c>
      <c r="F475" s="138" t="s">
        <v>874</v>
      </c>
      <c r="G475" s="139" t="s">
        <v>359</v>
      </c>
      <c r="H475" s="140">
        <v>1702.2</v>
      </c>
      <c r="I475" s="141"/>
      <c r="J475" s="142">
        <f>ROUND(I475*H475,2)</f>
        <v>0</v>
      </c>
      <c r="K475" s="143"/>
      <c r="L475" s="30"/>
      <c r="M475" s="144" t="s">
        <v>1</v>
      </c>
      <c r="N475" s="145" t="s">
        <v>43</v>
      </c>
      <c r="P475" s="146">
        <f>O475*H475</f>
        <v>0</v>
      </c>
      <c r="Q475" s="146">
        <v>0</v>
      </c>
      <c r="R475" s="146">
        <f>Q475*H475</f>
        <v>0</v>
      </c>
      <c r="S475" s="146">
        <v>0</v>
      </c>
      <c r="T475" s="147">
        <f>S475*H475</f>
        <v>0</v>
      </c>
      <c r="AR475" s="148" t="s">
        <v>156</v>
      </c>
      <c r="AT475" s="148" t="s">
        <v>210</v>
      </c>
      <c r="AU475" s="148" t="s">
        <v>91</v>
      </c>
      <c r="AY475" s="15" t="s">
        <v>209</v>
      </c>
      <c r="BE475" s="149">
        <f>IF(N475="základní",J475,0)</f>
        <v>0</v>
      </c>
      <c r="BF475" s="149">
        <f>IF(N475="snížená",J475,0)</f>
        <v>0</v>
      </c>
      <c r="BG475" s="149">
        <f>IF(N475="zákl. přenesená",J475,0)</f>
        <v>0</v>
      </c>
      <c r="BH475" s="149">
        <f>IF(N475="sníž. přenesená",J475,0)</f>
        <v>0</v>
      </c>
      <c r="BI475" s="149">
        <f>IF(N475="nulová",J475,0)</f>
        <v>0</v>
      </c>
      <c r="BJ475" s="15" t="s">
        <v>85</v>
      </c>
      <c r="BK475" s="149">
        <f>ROUND(I475*H475,2)</f>
        <v>0</v>
      </c>
      <c r="BL475" s="15" t="s">
        <v>156</v>
      </c>
      <c r="BM475" s="148" t="s">
        <v>875</v>
      </c>
    </row>
    <row r="476" spans="2:65" s="1" customFormat="1" ht="19.5" x14ac:dyDescent="0.2">
      <c r="B476" s="30"/>
      <c r="D476" s="150" t="s">
        <v>216</v>
      </c>
      <c r="F476" s="151" t="s">
        <v>876</v>
      </c>
      <c r="I476" s="152"/>
      <c r="L476" s="30"/>
      <c r="M476" s="153"/>
      <c r="T476" s="54"/>
      <c r="AT476" s="15" t="s">
        <v>216</v>
      </c>
      <c r="AU476" s="15" t="s">
        <v>91</v>
      </c>
    </row>
    <row r="477" spans="2:65" s="12" customFormat="1" x14ac:dyDescent="0.2">
      <c r="B477" s="154"/>
      <c r="D477" s="150" t="s">
        <v>292</v>
      </c>
      <c r="E477" s="155" t="s">
        <v>1</v>
      </c>
      <c r="F477" s="156" t="s">
        <v>871</v>
      </c>
      <c r="H477" s="157">
        <v>1702.2</v>
      </c>
      <c r="I477" s="158"/>
      <c r="L477" s="154"/>
      <c r="M477" s="159"/>
      <c r="T477" s="160"/>
      <c r="AT477" s="155" t="s">
        <v>292</v>
      </c>
      <c r="AU477" s="155" t="s">
        <v>91</v>
      </c>
      <c r="AV477" s="12" t="s">
        <v>91</v>
      </c>
      <c r="AW477" s="12" t="s">
        <v>36</v>
      </c>
      <c r="AX477" s="12" t="s">
        <v>85</v>
      </c>
      <c r="AY477" s="155" t="s">
        <v>209</v>
      </c>
    </row>
    <row r="478" spans="2:65" s="1" customFormat="1" ht="16.5" customHeight="1" x14ac:dyDescent="0.2">
      <c r="B478" s="30"/>
      <c r="C478" s="136" t="s">
        <v>877</v>
      </c>
      <c r="D478" s="136" t="s">
        <v>210</v>
      </c>
      <c r="E478" s="137" t="s">
        <v>878</v>
      </c>
      <c r="F478" s="138" t="s">
        <v>879</v>
      </c>
      <c r="G478" s="139" t="s">
        <v>359</v>
      </c>
      <c r="H478" s="140">
        <v>1071.8</v>
      </c>
      <c r="I478" s="141"/>
      <c r="J478" s="142">
        <f>ROUND(I478*H478,2)</f>
        <v>0</v>
      </c>
      <c r="K478" s="143"/>
      <c r="L478" s="30"/>
      <c r="M478" s="144" t="s">
        <v>1</v>
      </c>
      <c r="N478" s="145" t="s">
        <v>43</v>
      </c>
      <c r="P478" s="146">
        <f>O478*H478</f>
        <v>0</v>
      </c>
      <c r="Q478" s="146">
        <v>0</v>
      </c>
      <c r="R478" s="146">
        <f>Q478*H478</f>
        <v>0</v>
      </c>
      <c r="S478" s="146">
        <v>0</v>
      </c>
      <c r="T478" s="147">
        <f>S478*H478</f>
        <v>0</v>
      </c>
      <c r="AR478" s="148" t="s">
        <v>156</v>
      </c>
      <c r="AT478" s="148" t="s">
        <v>210</v>
      </c>
      <c r="AU478" s="148" t="s">
        <v>91</v>
      </c>
      <c r="AY478" s="15" t="s">
        <v>209</v>
      </c>
      <c r="BE478" s="149">
        <f>IF(N478="základní",J478,0)</f>
        <v>0</v>
      </c>
      <c r="BF478" s="149">
        <f>IF(N478="snížená",J478,0)</f>
        <v>0</v>
      </c>
      <c r="BG478" s="149">
        <f>IF(N478="zákl. přenesená",J478,0)</f>
        <v>0</v>
      </c>
      <c r="BH478" s="149">
        <f>IF(N478="sníž. přenesená",J478,0)</f>
        <v>0</v>
      </c>
      <c r="BI478" s="149">
        <f>IF(N478="nulová",J478,0)</f>
        <v>0</v>
      </c>
      <c r="BJ478" s="15" t="s">
        <v>85</v>
      </c>
      <c r="BK478" s="149">
        <f>ROUND(I478*H478,2)</f>
        <v>0</v>
      </c>
      <c r="BL478" s="15" t="s">
        <v>156</v>
      </c>
      <c r="BM478" s="148" t="s">
        <v>880</v>
      </c>
    </row>
    <row r="479" spans="2:65" s="1" customFormat="1" ht="19.5" x14ac:dyDescent="0.2">
      <c r="B479" s="30"/>
      <c r="D479" s="150" t="s">
        <v>216</v>
      </c>
      <c r="F479" s="151" t="s">
        <v>881</v>
      </c>
      <c r="I479" s="152"/>
      <c r="L479" s="30"/>
      <c r="M479" s="153"/>
      <c r="T479" s="54"/>
      <c r="AT479" s="15" t="s">
        <v>216</v>
      </c>
      <c r="AU479" s="15" t="s">
        <v>91</v>
      </c>
    </row>
    <row r="480" spans="2:65" s="12" customFormat="1" x14ac:dyDescent="0.2">
      <c r="B480" s="154"/>
      <c r="D480" s="150" t="s">
        <v>292</v>
      </c>
      <c r="E480" s="155" t="s">
        <v>1</v>
      </c>
      <c r="F480" s="156" t="s">
        <v>670</v>
      </c>
      <c r="H480" s="157">
        <v>1071.8</v>
      </c>
      <c r="I480" s="158"/>
      <c r="L480" s="154"/>
      <c r="M480" s="159"/>
      <c r="T480" s="160"/>
      <c r="AT480" s="155" t="s">
        <v>292</v>
      </c>
      <c r="AU480" s="155" t="s">
        <v>91</v>
      </c>
      <c r="AV480" s="12" t="s">
        <v>91</v>
      </c>
      <c r="AW480" s="12" t="s">
        <v>36</v>
      </c>
      <c r="AX480" s="12" t="s">
        <v>85</v>
      </c>
      <c r="AY480" s="155" t="s">
        <v>209</v>
      </c>
    </row>
    <row r="481" spans="2:65" s="1" customFormat="1" ht="21.75" customHeight="1" x14ac:dyDescent="0.2">
      <c r="B481" s="30"/>
      <c r="C481" s="136" t="s">
        <v>882</v>
      </c>
      <c r="D481" s="136" t="s">
        <v>210</v>
      </c>
      <c r="E481" s="137" t="s">
        <v>883</v>
      </c>
      <c r="F481" s="138" t="s">
        <v>884</v>
      </c>
      <c r="G481" s="139" t="s">
        <v>387</v>
      </c>
      <c r="H481" s="140">
        <v>6</v>
      </c>
      <c r="I481" s="141"/>
      <c r="J481" s="142">
        <f>ROUND(I481*H481,2)</f>
        <v>0</v>
      </c>
      <c r="K481" s="143"/>
      <c r="L481" s="30"/>
      <c r="M481" s="144" t="s">
        <v>1</v>
      </c>
      <c r="N481" s="145" t="s">
        <v>43</v>
      </c>
      <c r="P481" s="146">
        <f>O481*H481</f>
        <v>0</v>
      </c>
      <c r="Q481" s="146">
        <v>0</v>
      </c>
      <c r="R481" s="146">
        <f>Q481*H481</f>
        <v>0</v>
      </c>
      <c r="S481" s="146">
        <v>0</v>
      </c>
      <c r="T481" s="147">
        <f>S481*H481</f>
        <v>0</v>
      </c>
      <c r="AR481" s="148" t="s">
        <v>156</v>
      </c>
      <c r="AT481" s="148" t="s">
        <v>210</v>
      </c>
      <c r="AU481" s="148" t="s">
        <v>91</v>
      </c>
      <c r="AY481" s="15" t="s">
        <v>209</v>
      </c>
      <c r="BE481" s="149">
        <f>IF(N481="základní",J481,0)</f>
        <v>0</v>
      </c>
      <c r="BF481" s="149">
        <f>IF(N481="snížená",J481,0)</f>
        <v>0</v>
      </c>
      <c r="BG481" s="149">
        <f>IF(N481="zákl. přenesená",J481,0)</f>
        <v>0</v>
      </c>
      <c r="BH481" s="149">
        <f>IF(N481="sníž. přenesená",J481,0)</f>
        <v>0</v>
      </c>
      <c r="BI481" s="149">
        <f>IF(N481="nulová",J481,0)</f>
        <v>0</v>
      </c>
      <c r="BJ481" s="15" t="s">
        <v>85</v>
      </c>
      <c r="BK481" s="149">
        <f>ROUND(I481*H481,2)</f>
        <v>0</v>
      </c>
      <c r="BL481" s="15" t="s">
        <v>156</v>
      </c>
      <c r="BM481" s="148" t="s">
        <v>885</v>
      </c>
    </row>
    <row r="482" spans="2:65" s="1" customFormat="1" ht="19.5" x14ac:dyDescent="0.2">
      <c r="B482" s="30"/>
      <c r="D482" s="150" t="s">
        <v>216</v>
      </c>
      <c r="F482" s="151" t="s">
        <v>886</v>
      </c>
      <c r="I482" s="152"/>
      <c r="L482" s="30"/>
      <c r="M482" s="153"/>
      <c r="T482" s="54"/>
      <c r="AT482" s="15" t="s">
        <v>216</v>
      </c>
      <c r="AU482" s="15" t="s">
        <v>91</v>
      </c>
    </row>
    <row r="483" spans="2:65" s="12" customFormat="1" x14ac:dyDescent="0.2">
      <c r="B483" s="154"/>
      <c r="D483" s="150" t="s">
        <v>292</v>
      </c>
      <c r="E483" s="155" t="s">
        <v>1</v>
      </c>
      <c r="F483" s="156" t="s">
        <v>234</v>
      </c>
      <c r="H483" s="157">
        <v>6</v>
      </c>
      <c r="I483" s="158"/>
      <c r="L483" s="154"/>
      <c r="M483" s="159"/>
      <c r="T483" s="160"/>
      <c r="AT483" s="155" t="s">
        <v>292</v>
      </c>
      <c r="AU483" s="155" t="s">
        <v>91</v>
      </c>
      <c r="AV483" s="12" t="s">
        <v>91</v>
      </c>
      <c r="AW483" s="12" t="s">
        <v>36</v>
      </c>
      <c r="AX483" s="12" t="s">
        <v>85</v>
      </c>
      <c r="AY483" s="155" t="s">
        <v>209</v>
      </c>
    </row>
    <row r="484" spans="2:65" s="1" customFormat="1" ht="16.5" customHeight="1" x14ac:dyDescent="0.2">
      <c r="B484" s="30"/>
      <c r="C484" s="136" t="s">
        <v>887</v>
      </c>
      <c r="D484" s="136" t="s">
        <v>210</v>
      </c>
      <c r="E484" s="137" t="s">
        <v>888</v>
      </c>
      <c r="F484" s="138" t="s">
        <v>889</v>
      </c>
      <c r="G484" s="139" t="s">
        <v>342</v>
      </c>
      <c r="H484" s="140">
        <v>2143.6</v>
      </c>
      <c r="I484" s="141"/>
      <c r="J484" s="142">
        <f>ROUND(I484*H484,2)</f>
        <v>0</v>
      </c>
      <c r="K484" s="143"/>
      <c r="L484" s="30"/>
      <c r="M484" s="144" t="s">
        <v>1</v>
      </c>
      <c r="N484" s="145" t="s">
        <v>43</v>
      </c>
      <c r="P484" s="146">
        <f>O484*H484</f>
        <v>0</v>
      </c>
      <c r="Q484" s="146">
        <v>0</v>
      </c>
      <c r="R484" s="146">
        <f>Q484*H484</f>
        <v>0</v>
      </c>
      <c r="S484" s="146">
        <v>0.01</v>
      </c>
      <c r="T484" s="147">
        <f>S484*H484</f>
        <v>21.436</v>
      </c>
      <c r="AR484" s="148" t="s">
        <v>156</v>
      </c>
      <c r="AT484" s="148" t="s">
        <v>210</v>
      </c>
      <c r="AU484" s="148" t="s">
        <v>91</v>
      </c>
      <c r="AY484" s="15" t="s">
        <v>209</v>
      </c>
      <c r="BE484" s="149">
        <f>IF(N484="základní",J484,0)</f>
        <v>0</v>
      </c>
      <c r="BF484" s="149">
        <f>IF(N484="snížená",J484,0)</f>
        <v>0</v>
      </c>
      <c r="BG484" s="149">
        <f>IF(N484="zákl. přenesená",J484,0)</f>
        <v>0</v>
      </c>
      <c r="BH484" s="149">
        <f>IF(N484="sníž. přenesená",J484,0)</f>
        <v>0</v>
      </c>
      <c r="BI484" s="149">
        <f>IF(N484="nulová",J484,0)</f>
        <v>0</v>
      </c>
      <c r="BJ484" s="15" t="s">
        <v>85</v>
      </c>
      <c r="BK484" s="149">
        <f>ROUND(I484*H484,2)</f>
        <v>0</v>
      </c>
      <c r="BL484" s="15" t="s">
        <v>156</v>
      </c>
      <c r="BM484" s="148" t="s">
        <v>890</v>
      </c>
    </row>
    <row r="485" spans="2:65" s="1" customFormat="1" ht="19.5" x14ac:dyDescent="0.2">
      <c r="B485" s="30"/>
      <c r="D485" s="150" t="s">
        <v>216</v>
      </c>
      <c r="F485" s="151" t="s">
        <v>891</v>
      </c>
      <c r="I485" s="152"/>
      <c r="L485" s="30"/>
      <c r="M485" s="153"/>
      <c r="T485" s="54"/>
      <c r="AT485" s="15" t="s">
        <v>216</v>
      </c>
      <c r="AU485" s="15" t="s">
        <v>91</v>
      </c>
    </row>
    <row r="486" spans="2:65" s="12" customFormat="1" x14ac:dyDescent="0.2">
      <c r="B486" s="154"/>
      <c r="D486" s="150" t="s">
        <v>292</v>
      </c>
      <c r="E486" s="155" t="s">
        <v>1</v>
      </c>
      <c r="F486" s="156" t="s">
        <v>892</v>
      </c>
      <c r="H486" s="157">
        <v>2143.6</v>
      </c>
      <c r="I486" s="158"/>
      <c r="L486" s="154"/>
      <c r="M486" s="159"/>
      <c r="T486" s="160"/>
      <c r="AT486" s="155" t="s">
        <v>292</v>
      </c>
      <c r="AU486" s="155" t="s">
        <v>91</v>
      </c>
      <c r="AV486" s="12" t="s">
        <v>91</v>
      </c>
      <c r="AW486" s="12" t="s">
        <v>36</v>
      </c>
      <c r="AX486" s="12" t="s">
        <v>85</v>
      </c>
      <c r="AY486" s="155" t="s">
        <v>209</v>
      </c>
    </row>
    <row r="487" spans="2:65" s="11" customFormat="1" ht="20.85" customHeight="1" x14ac:dyDescent="0.2">
      <c r="B487" s="124"/>
      <c r="D487" s="125" t="s">
        <v>77</v>
      </c>
      <c r="E487" s="134" t="s">
        <v>860</v>
      </c>
      <c r="F487" s="134" t="s">
        <v>893</v>
      </c>
      <c r="I487" s="127"/>
      <c r="J487" s="135">
        <f>BK487</f>
        <v>0</v>
      </c>
      <c r="L487" s="124"/>
      <c r="M487" s="129"/>
      <c r="P487" s="130">
        <f>SUM(P488:P513)</f>
        <v>0</v>
      </c>
      <c r="R487" s="130">
        <f>SUM(R488:R513)</f>
        <v>0</v>
      </c>
      <c r="T487" s="131">
        <f>SUM(T488:T513)</f>
        <v>0</v>
      </c>
      <c r="AR487" s="125" t="s">
        <v>85</v>
      </c>
      <c r="AT487" s="132" t="s">
        <v>77</v>
      </c>
      <c r="AU487" s="132" t="s">
        <v>91</v>
      </c>
      <c r="AY487" s="125" t="s">
        <v>209</v>
      </c>
      <c r="BK487" s="133">
        <f>SUM(BK488:BK513)</f>
        <v>0</v>
      </c>
    </row>
    <row r="488" spans="2:65" s="1" customFormat="1" ht="21.75" customHeight="1" x14ac:dyDescent="0.2">
      <c r="B488" s="30"/>
      <c r="C488" s="136" t="s">
        <v>894</v>
      </c>
      <c r="D488" s="136" t="s">
        <v>210</v>
      </c>
      <c r="E488" s="137" t="s">
        <v>895</v>
      </c>
      <c r="F488" s="138" t="s">
        <v>896</v>
      </c>
      <c r="G488" s="139" t="s">
        <v>359</v>
      </c>
      <c r="H488" s="140">
        <v>1071.8</v>
      </c>
      <c r="I488" s="141"/>
      <c r="J488" s="142">
        <f>ROUND(I488*H488,2)</f>
        <v>0</v>
      </c>
      <c r="K488" s="143"/>
      <c r="L488" s="30"/>
      <c r="M488" s="144" t="s">
        <v>1</v>
      </c>
      <c r="N488" s="145" t="s">
        <v>43</v>
      </c>
      <c r="P488" s="146">
        <f>O488*H488</f>
        <v>0</v>
      </c>
      <c r="Q488" s="146">
        <v>0</v>
      </c>
      <c r="R488" s="146">
        <f>Q488*H488</f>
        <v>0</v>
      </c>
      <c r="S488" s="146">
        <v>0</v>
      </c>
      <c r="T488" s="147">
        <f>S488*H488</f>
        <v>0</v>
      </c>
      <c r="AR488" s="148" t="s">
        <v>156</v>
      </c>
      <c r="AT488" s="148" t="s">
        <v>210</v>
      </c>
      <c r="AU488" s="148" t="s">
        <v>148</v>
      </c>
      <c r="AY488" s="15" t="s">
        <v>209</v>
      </c>
      <c r="BE488" s="149">
        <f>IF(N488="základní",J488,0)</f>
        <v>0</v>
      </c>
      <c r="BF488" s="149">
        <f>IF(N488="snížená",J488,0)</f>
        <v>0</v>
      </c>
      <c r="BG488" s="149">
        <f>IF(N488="zákl. přenesená",J488,0)</f>
        <v>0</v>
      </c>
      <c r="BH488" s="149">
        <f>IF(N488="sníž. přenesená",J488,0)</f>
        <v>0</v>
      </c>
      <c r="BI488" s="149">
        <f>IF(N488="nulová",J488,0)</f>
        <v>0</v>
      </c>
      <c r="BJ488" s="15" t="s">
        <v>85</v>
      </c>
      <c r="BK488" s="149">
        <f>ROUND(I488*H488,2)</f>
        <v>0</v>
      </c>
      <c r="BL488" s="15" t="s">
        <v>156</v>
      </c>
      <c r="BM488" s="148" t="s">
        <v>897</v>
      </c>
    </row>
    <row r="489" spans="2:65" s="1" customFormat="1" ht="19.5" x14ac:dyDescent="0.2">
      <c r="B489" s="30"/>
      <c r="D489" s="150" t="s">
        <v>216</v>
      </c>
      <c r="F489" s="151" t="s">
        <v>898</v>
      </c>
      <c r="I489" s="152"/>
      <c r="L489" s="30"/>
      <c r="M489" s="153"/>
      <c r="T489" s="54"/>
      <c r="AT489" s="15" t="s">
        <v>216</v>
      </c>
      <c r="AU489" s="15" t="s">
        <v>148</v>
      </c>
    </row>
    <row r="490" spans="2:65" s="12" customFormat="1" x14ac:dyDescent="0.2">
      <c r="B490" s="154"/>
      <c r="D490" s="150" t="s">
        <v>292</v>
      </c>
      <c r="E490" s="155" t="s">
        <v>1</v>
      </c>
      <c r="F490" s="156" t="s">
        <v>670</v>
      </c>
      <c r="H490" s="157">
        <v>1071.8</v>
      </c>
      <c r="I490" s="158"/>
      <c r="L490" s="154"/>
      <c r="M490" s="159"/>
      <c r="T490" s="160"/>
      <c r="AT490" s="155" t="s">
        <v>292</v>
      </c>
      <c r="AU490" s="155" t="s">
        <v>148</v>
      </c>
      <c r="AV490" s="12" t="s">
        <v>91</v>
      </c>
      <c r="AW490" s="12" t="s">
        <v>36</v>
      </c>
      <c r="AX490" s="12" t="s">
        <v>85</v>
      </c>
      <c r="AY490" s="155" t="s">
        <v>209</v>
      </c>
    </row>
    <row r="491" spans="2:65" s="1" customFormat="1" ht="24.2" customHeight="1" x14ac:dyDescent="0.2">
      <c r="B491" s="30"/>
      <c r="C491" s="136" t="s">
        <v>899</v>
      </c>
      <c r="D491" s="136" t="s">
        <v>210</v>
      </c>
      <c r="E491" s="137" t="s">
        <v>900</v>
      </c>
      <c r="F491" s="138" t="s">
        <v>901</v>
      </c>
      <c r="G491" s="139" t="s">
        <v>554</v>
      </c>
      <c r="H491" s="140">
        <v>641.68299999999999</v>
      </c>
      <c r="I491" s="141"/>
      <c r="J491" s="142">
        <f>ROUND(I491*H491,2)</f>
        <v>0</v>
      </c>
      <c r="K491" s="143"/>
      <c r="L491" s="30"/>
      <c r="M491" s="144" t="s">
        <v>1</v>
      </c>
      <c r="N491" s="145" t="s">
        <v>43</v>
      </c>
      <c r="P491" s="146">
        <f>O491*H491</f>
        <v>0</v>
      </c>
      <c r="Q491" s="146">
        <v>0</v>
      </c>
      <c r="R491" s="146">
        <f>Q491*H491</f>
        <v>0</v>
      </c>
      <c r="S491" s="146">
        <v>0</v>
      </c>
      <c r="T491" s="147">
        <f>S491*H491</f>
        <v>0</v>
      </c>
      <c r="AR491" s="148" t="s">
        <v>156</v>
      </c>
      <c r="AT491" s="148" t="s">
        <v>210</v>
      </c>
      <c r="AU491" s="148" t="s">
        <v>148</v>
      </c>
      <c r="AY491" s="15" t="s">
        <v>209</v>
      </c>
      <c r="BE491" s="149">
        <f>IF(N491="základní",J491,0)</f>
        <v>0</v>
      </c>
      <c r="BF491" s="149">
        <f>IF(N491="snížená",J491,0)</f>
        <v>0</v>
      </c>
      <c r="BG491" s="149">
        <f>IF(N491="zákl. přenesená",J491,0)</f>
        <v>0</v>
      </c>
      <c r="BH491" s="149">
        <f>IF(N491="sníž. přenesená",J491,0)</f>
        <v>0</v>
      </c>
      <c r="BI491" s="149">
        <f>IF(N491="nulová",J491,0)</f>
        <v>0</v>
      </c>
      <c r="BJ491" s="15" t="s">
        <v>85</v>
      </c>
      <c r="BK491" s="149">
        <f>ROUND(I491*H491,2)</f>
        <v>0</v>
      </c>
      <c r="BL491" s="15" t="s">
        <v>156</v>
      </c>
      <c r="BM491" s="148" t="s">
        <v>902</v>
      </c>
    </row>
    <row r="492" spans="2:65" s="1" customFormat="1" ht="19.5" x14ac:dyDescent="0.2">
      <c r="B492" s="30"/>
      <c r="D492" s="150" t="s">
        <v>216</v>
      </c>
      <c r="F492" s="151" t="s">
        <v>903</v>
      </c>
      <c r="I492" s="152"/>
      <c r="L492" s="30"/>
      <c r="M492" s="153"/>
      <c r="T492" s="54"/>
      <c r="AT492" s="15" t="s">
        <v>216</v>
      </c>
      <c r="AU492" s="15" t="s">
        <v>148</v>
      </c>
    </row>
    <row r="493" spans="2:65" s="12" customFormat="1" x14ac:dyDescent="0.2">
      <c r="B493" s="154"/>
      <c r="D493" s="150" t="s">
        <v>292</v>
      </c>
      <c r="E493" s="155" t="s">
        <v>1</v>
      </c>
      <c r="F493" s="156" t="s">
        <v>904</v>
      </c>
      <c r="H493" s="157">
        <v>376.52800000000002</v>
      </c>
      <c r="I493" s="158"/>
      <c r="L493" s="154"/>
      <c r="M493" s="159"/>
      <c r="T493" s="160"/>
      <c r="AT493" s="155" t="s">
        <v>292</v>
      </c>
      <c r="AU493" s="155" t="s">
        <v>148</v>
      </c>
      <c r="AV493" s="12" t="s">
        <v>91</v>
      </c>
      <c r="AW493" s="12" t="s">
        <v>36</v>
      </c>
      <c r="AX493" s="12" t="s">
        <v>78</v>
      </c>
      <c r="AY493" s="155" t="s">
        <v>209</v>
      </c>
    </row>
    <row r="494" spans="2:65" s="12" customFormat="1" x14ac:dyDescent="0.2">
      <c r="B494" s="154"/>
      <c r="D494" s="150" t="s">
        <v>292</v>
      </c>
      <c r="E494" s="155" t="s">
        <v>1</v>
      </c>
      <c r="F494" s="156" t="s">
        <v>905</v>
      </c>
      <c r="H494" s="157">
        <v>265.15499999999997</v>
      </c>
      <c r="I494" s="158"/>
      <c r="L494" s="154"/>
      <c r="M494" s="159"/>
      <c r="T494" s="160"/>
      <c r="AT494" s="155" t="s">
        <v>292</v>
      </c>
      <c r="AU494" s="155" t="s">
        <v>148</v>
      </c>
      <c r="AV494" s="12" t="s">
        <v>91</v>
      </c>
      <c r="AW494" s="12" t="s">
        <v>36</v>
      </c>
      <c r="AX494" s="12" t="s">
        <v>78</v>
      </c>
      <c r="AY494" s="155" t="s">
        <v>209</v>
      </c>
    </row>
    <row r="495" spans="2:65" s="13" customFormat="1" x14ac:dyDescent="0.2">
      <c r="B495" s="164"/>
      <c r="D495" s="150" t="s">
        <v>292</v>
      </c>
      <c r="E495" s="165" t="s">
        <v>1</v>
      </c>
      <c r="F495" s="166" t="s">
        <v>351</v>
      </c>
      <c r="H495" s="167">
        <v>641.68299999999999</v>
      </c>
      <c r="I495" s="168"/>
      <c r="L495" s="164"/>
      <c r="M495" s="169"/>
      <c r="T495" s="170"/>
      <c r="AT495" s="165" t="s">
        <v>292</v>
      </c>
      <c r="AU495" s="165" t="s">
        <v>148</v>
      </c>
      <c r="AV495" s="13" t="s">
        <v>156</v>
      </c>
      <c r="AW495" s="13" t="s">
        <v>4</v>
      </c>
      <c r="AX495" s="13" t="s">
        <v>85</v>
      </c>
      <c r="AY495" s="165" t="s">
        <v>209</v>
      </c>
    </row>
    <row r="496" spans="2:65" s="1" customFormat="1" ht="24.2" customHeight="1" x14ac:dyDescent="0.2">
      <c r="B496" s="30"/>
      <c r="C496" s="136" t="s">
        <v>906</v>
      </c>
      <c r="D496" s="136" t="s">
        <v>210</v>
      </c>
      <c r="E496" s="137" t="s">
        <v>907</v>
      </c>
      <c r="F496" s="138" t="s">
        <v>908</v>
      </c>
      <c r="G496" s="139" t="s">
        <v>554</v>
      </c>
      <c r="H496" s="140">
        <v>4491.7809999999999</v>
      </c>
      <c r="I496" s="141"/>
      <c r="J496" s="142">
        <f>ROUND(I496*H496,2)</f>
        <v>0</v>
      </c>
      <c r="K496" s="143"/>
      <c r="L496" s="30"/>
      <c r="M496" s="144" t="s">
        <v>1</v>
      </c>
      <c r="N496" s="145" t="s">
        <v>43</v>
      </c>
      <c r="P496" s="146">
        <f>O496*H496</f>
        <v>0</v>
      </c>
      <c r="Q496" s="146">
        <v>0</v>
      </c>
      <c r="R496" s="146">
        <f>Q496*H496</f>
        <v>0</v>
      </c>
      <c r="S496" s="146">
        <v>0</v>
      </c>
      <c r="T496" s="147">
        <f>S496*H496</f>
        <v>0</v>
      </c>
      <c r="AR496" s="148" t="s">
        <v>156</v>
      </c>
      <c r="AT496" s="148" t="s">
        <v>210</v>
      </c>
      <c r="AU496" s="148" t="s">
        <v>148</v>
      </c>
      <c r="AY496" s="15" t="s">
        <v>209</v>
      </c>
      <c r="BE496" s="149">
        <f>IF(N496="základní",J496,0)</f>
        <v>0</v>
      </c>
      <c r="BF496" s="149">
        <f>IF(N496="snížená",J496,0)</f>
        <v>0</v>
      </c>
      <c r="BG496" s="149">
        <f>IF(N496="zákl. přenesená",J496,0)</f>
        <v>0</v>
      </c>
      <c r="BH496" s="149">
        <f>IF(N496="sníž. přenesená",J496,0)</f>
        <v>0</v>
      </c>
      <c r="BI496" s="149">
        <f>IF(N496="nulová",J496,0)</f>
        <v>0</v>
      </c>
      <c r="BJ496" s="15" t="s">
        <v>85</v>
      </c>
      <c r="BK496" s="149">
        <f>ROUND(I496*H496,2)</f>
        <v>0</v>
      </c>
      <c r="BL496" s="15" t="s">
        <v>156</v>
      </c>
      <c r="BM496" s="148" t="s">
        <v>909</v>
      </c>
    </row>
    <row r="497" spans="2:65" s="1" customFormat="1" ht="19.5" x14ac:dyDescent="0.2">
      <c r="B497" s="30"/>
      <c r="D497" s="150" t="s">
        <v>216</v>
      </c>
      <c r="F497" s="151" t="s">
        <v>908</v>
      </c>
      <c r="I497" s="152"/>
      <c r="L497" s="30"/>
      <c r="M497" s="153"/>
      <c r="T497" s="54"/>
      <c r="AT497" s="15" t="s">
        <v>216</v>
      </c>
      <c r="AU497" s="15" t="s">
        <v>148</v>
      </c>
    </row>
    <row r="498" spans="2:65" s="12" customFormat="1" x14ac:dyDescent="0.2">
      <c r="B498" s="154"/>
      <c r="D498" s="150" t="s">
        <v>292</v>
      </c>
      <c r="E498" s="155" t="s">
        <v>1</v>
      </c>
      <c r="F498" s="156" t="s">
        <v>910</v>
      </c>
      <c r="H498" s="157">
        <v>4491.7809999999999</v>
      </c>
      <c r="I498" s="158"/>
      <c r="L498" s="154"/>
      <c r="M498" s="159"/>
      <c r="T498" s="160"/>
      <c r="AT498" s="155" t="s">
        <v>292</v>
      </c>
      <c r="AU498" s="155" t="s">
        <v>148</v>
      </c>
      <c r="AV498" s="12" t="s">
        <v>91</v>
      </c>
      <c r="AW498" s="12" t="s">
        <v>36</v>
      </c>
      <c r="AX498" s="12" t="s">
        <v>78</v>
      </c>
      <c r="AY498" s="155" t="s">
        <v>209</v>
      </c>
    </row>
    <row r="499" spans="2:65" s="13" customFormat="1" x14ac:dyDescent="0.2">
      <c r="B499" s="164"/>
      <c r="D499" s="150" t="s">
        <v>292</v>
      </c>
      <c r="E499" s="165" t="s">
        <v>1</v>
      </c>
      <c r="F499" s="166" t="s">
        <v>351</v>
      </c>
      <c r="H499" s="167">
        <v>4491.7809999999999</v>
      </c>
      <c r="I499" s="168"/>
      <c r="L499" s="164"/>
      <c r="M499" s="169"/>
      <c r="T499" s="170"/>
      <c r="AT499" s="165" t="s">
        <v>292</v>
      </c>
      <c r="AU499" s="165" t="s">
        <v>148</v>
      </c>
      <c r="AV499" s="13" t="s">
        <v>156</v>
      </c>
      <c r="AW499" s="13" t="s">
        <v>4</v>
      </c>
      <c r="AX499" s="13" t="s">
        <v>85</v>
      </c>
      <c r="AY499" s="165" t="s">
        <v>209</v>
      </c>
    </row>
    <row r="500" spans="2:65" s="1" customFormat="1" ht="24.2" customHeight="1" x14ac:dyDescent="0.2">
      <c r="B500" s="30"/>
      <c r="C500" s="136" t="s">
        <v>911</v>
      </c>
      <c r="D500" s="136" t="s">
        <v>210</v>
      </c>
      <c r="E500" s="137" t="s">
        <v>912</v>
      </c>
      <c r="F500" s="138" t="s">
        <v>913</v>
      </c>
      <c r="G500" s="139" t="s">
        <v>554</v>
      </c>
      <c r="H500" s="140">
        <v>641.68299999999999</v>
      </c>
      <c r="I500" s="141"/>
      <c r="J500" s="142">
        <f>ROUND(I500*H500,2)</f>
        <v>0</v>
      </c>
      <c r="K500" s="143"/>
      <c r="L500" s="30"/>
      <c r="M500" s="144" t="s">
        <v>1</v>
      </c>
      <c r="N500" s="145" t="s">
        <v>43</v>
      </c>
      <c r="P500" s="146">
        <f>O500*H500</f>
        <v>0</v>
      </c>
      <c r="Q500" s="146">
        <v>0</v>
      </c>
      <c r="R500" s="146">
        <f>Q500*H500</f>
        <v>0</v>
      </c>
      <c r="S500" s="146">
        <v>0</v>
      </c>
      <c r="T500" s="147">
        <f>S500*H500</f>
        <v>0</v>
      </c>
      <c r="AR500" s="148" t="s">
        <v>156</v>
      </c>
      <c r="AT500" s="148" t="s">
        <v>210</v>
      </c>
      <c r="AU500" s="148" t="s">
        <v>148</v>
      </c>
      <c r="AY500" s="15" t="s">
        <v>209</v>
      </c>
      <c r="BE500" s="149">
        <f>IF(N500="základní",J500,0)</f>
        <v>0</v>
      </c>
      <c r="BF500" s="149">
        <f>IF(N500="snížená",J500,0)</f>
        <v>0</v>
      </c>
      <c r="BG500" s="149">
        <f>IF(N500="zákl. přenesená",J500,0)</f>
        <v>0</v>
      </c>
      <c r="BH500" s="149">
        <f>IF(N500="sníž. přenesená",J500,0)</f>
        <v>0</v>
      </c>
      <c r="BI500" s="149">
        <f>IF(N500="nulová",J500,0)</f>
        <v>0</v>
      </c>
      <c r="BJ500" s="15" t="s">
        <v>85</v>
      </c>
      <c r="BK500" s="149">
        <f>ROUND(I500*H500,2)</f>
        <v>0</v>
      </c>
      <c r="BL500" s="15" t="s">
        <v>156</v>
      </c>
      <c r="BM500" s="148" t="s">
        <v>914</v>
      </c>
    </row>
    <row r="501" spans="2:65" s="1" customFormat="1" ht="19.5" x14ac:dyDescent="0.2">
      <c r="B501" s="30"/>
      <c r="D501" s="150" t="s">
        <v>216</v>
      </c>
      <c r="F501" s="151" t="s">
        <v>915</v>
      </c>
      <c r="I501" s="152"/>
      <c r="L501" s="30"/>
      <c r="M501" s="153"/>
      <c r="T501" s="54"/>
      <c r="AT501" s="15" t="s">
        <v>216</v>
      </c>
      <c r="AU501" s="15" t="s">
        <v>148</v>
      </c>
    </row>
    <row r="502" spans="2:65" s="12" customFormat="1" x14ac:dyDescent="0.2">
      <c r="B502" s="154"/>
      <c r="D502" s="150" t="s">
        <v>292</v>
      </c>
      <c r="E502" s="155" t="s">
        <v>1</v>
      </c>
      <c r="F502" s="156" t="s">
        <v>904</v>
      </c>
      <c r="H502" s="157">
        <v>376.52800000000002</v>
      </c>
      <c r="I502" s="158"/>
      <c r="L502" s="154"/>
      <c r="M502" s="159"/>
      <c r="T502" s="160"/>
      <c r="AT502" s="155" t="s">
        <v>292</v>
      </c>
      <c r="AU502" s="155" t="s">
        <v>148</v>
      </c>
      <c r="AV502" s="12" t="s">
        <v>91</v>
      </c>
      <c r="AW502" s="12" t="s">
        <v>36</v>
      </c>
      <c r="AX502" s="12" t="s">
        <v>78</v>
      </c>
      <c r="AY502" s="155" t="s">
        <v>209</v>
      </c>
    </row>
    <row r="503" spans="2:65" s="12" customFormat="1" x14ac:dyDescent="0.2">
      <c r="B503" s="154"/>
      <c r="D503" s="150" t="s">
        <v>292</v>
      </c>
      <c r="E503" s="155" t="s">
        <v>1</v>
      </c>
      <c r="F503" s="156" t="s">
        <v>905</v>
      </c>
      <c r="H503" s="157">
        <v>265.15499999999997</v>
      </c>
      <c r="I503" s="158"/>
      <c r="L503" s="154"/>
      <c r="M503" s="159"/>
      <c r="T503" s="160"/>
      <c r="AT503" s="155" t="s">
        <v>292</v>
      </c>
      <c r="AU503" s="155" t="s">
        <v>148</v>
      </c>
      <c r="AV503" s="12" t="s">
        <v>91</v>
      </c>
      <c r="AW503" s="12" t="s">
        <v>36</v>
      </c>
      <c r="AX503" s="12" t="s">
        <v>78</v>
      </c>
      <c r="AY503" s="155" t="s">
        <v>209</v>
      </c>
    </row>
    <row r="504" spans="2:65" s="13" customFormat="1" x14ac:dyDescent="0.2">
      <c r="B504" s="164"/>
      <c r="D504" s="150" t="s">
        <v>292</v>
      </c>
      <c r="E504" s="165" t="s">
        <v>1</v>
      </c>
      <c r="F504" s="166" t="s">
        <v>351</v>
      </c>
      <c r="H504" s="167">
        <v>641.68299999999999</v>
      </c>
      <c r="I504" s="168"/>
      <c r="L504" s="164"/>
      <c r="M504" s="169"/>
      <c r="T504" s="170"/>
      <c r="AT504" s="165" t="s">
        <v>292</v>
      </c>
      <c r="AU504" s="165" t="s">
        <v>148</v>
      </c>
      <c r="AV504" s="13" t="s">
        <v>156</v>
      </c>
      <c r="AW504" s="13" t="s">
        <v>4</v>
      </c>
      <c r="AX504" s="13" t="s">
        <v>85</v>
      </c>
      <c r="AY504" s="165" t="s">
        <v>209</v>
      </c>
    </row>
    <row r="505" spans="2:65" s="1" customFormat="1" ht="33" customHeight="1" x14ac:dyDescent="0.2">
      <c r="B505" s="30"/>
      <c r="C505" s="136" t="s">
        <v>916</v>
      </c>
      <c r="D505" s="136" t="s">
        <v>210</v>
      </c>
      <c r="E505" s="137" t="s">
        <v>917</v>
      </c>
      <c r="F505" s="138" t="s">
        <v>918</v>
      </c>
      <c r="G505" s="139" t="s">
        <v>554</v>
      </c>
      <c r="H505" s="140">
        <v>1307.366</v>
      </c>
      <c r="I505" s="141"/>
      <c r="J505" s="142">
        <f>ROUND(I505*H505,2)</f>
        <v>0</v>
      </c>
      <c r="K505" s="143"/>
      <c r="L505" s="30"/>
      <c r="M505" s="144" t="s">
        <v>1</v>
      </c>
      <c r="N505" s="145" t="s">
        <v>43</v>
      </c>
      <c r="P505" s="146">
        <f>O505*H505</f>
        <v>0</v>
      </c>
      <c r="Q505" s="146">
        <v>0</v>
      </c>
      <c r="R505" s="146">
        <f>Q505*H505</f>
        <v>0</v>
      </c>
      <c r="S505" s="146">
        <v>0</v>
      </c>
      <c r="T505" s="147">
        <f>S505*H505</f>
        <v>0</v>
      </c>
      <c r="AR505" s="148" t="s">
        <v>156</v>
      </c>
      <c r="AT505" s="148" t="s">
        <v>210</v>
      </c>
      <c r="AU505" s="148" t="s">
        <v>148</v>
      </c>
      <c r="AY505" s="15" t="s">
        <v>209</v>
      </c>
      <c r="BE505" s="149">
        <f>IF(N505="základní",J505,0)</f>
        <v>0</v>
      </c>
      <c r="BF505" s="149">
        <f>IF(N505="snížená",J505,0)</f>
        <v>0</v>
      </c>
      <c r="BG505" s="149">
        <f>IF(N505="zákl. přenesená",J505,0)</f>
        <v>0</v>
      </c>
      <c r="BH505" s="149">
        <f>IF(N505="sníž. přenesená",J505,0)</f>
        <v>0</v>
      </c>
      <c r="BI505" s="149">
        <f>IF(N505="nulová",J505,0)</f>
        <v>0</v>
      </c>
      <c r="BJ505" s="15" t="s">
        <v>85</v>
      </c>
      <c r="BK505" s="149">
        <f>ROUND(I505*H505,2)</f>
        <v>0</v>
      </c>
      <c r="BL505" s="15" t="s">
        <v>156</v>
      </c>
      <c r="BM505" s="148" t="s">
        <v>919</v>
      </c>
    </row>
    <row r="506" spans="2:65" s="1" customFormat="1" ht="29.25" x14ac:dyDescent="0.2">
      <c r="B506" s="30"/>
      <c r="D506" s="150" t="s">
        <v>216</v>
      </c>
      <c r="F506" s="151" t="s">
        <v>920</v>
      </c>
      <c r="I506" s="152"/>
      <c r="L506" s="30"/>
      <c r="M506" s="153"/>
      <c r="T506" s="54"/>
      <c r="AT506" s="15" t="s">
        <v>216</v>
      </c>
      <c r="AU506" s="15" t="s">
        <v>148</v>
      </c>
    </row>
    <row r="507" spans="2:65" s="12" customFormat="1" x14ac:dyDescent="0.2">
      <c r="B507" s="154"/>
      <c r="D507" s="150" t="s">
        <v>292</v>
      </c>
      <c r="E507" s="155" t="s">
        <v>1</v>
      </c>
      <c r="F507" s="156" t="s">
        <v>921</v>
      </c>
      <c r="H507" s="157">
        <v>777.05600000000004</v>
      </c>
      <c r="I507" s="158"/>
      <c r="L507" s="154"/>
      <c r="M507" s="159"/>
      <c r="T507" s="160"/>
      <c r="AT507" s="155" t="s">
        <v>292</v>
      </c>
      <c r="AU507" s="155" t="s">
        <v>148</v>
      </c>
      <c r="AV507" s="12" t="s">
        <v>91</v>
      </c>
      <c r="AW507" s="12" t="s">
        <v>36</v>
      </c>
      <c r="AX507" s="12" t="s">
        <v>78</v>
      </c>
      <c r="AY507" s="155" t="s">
        <v>209</v>
      </c>
    </row>
    <row r="508" spans="2:65" s="12" customFormat="1" x14ac:dyDescent="0.2">
      <c r="B508" s="154"/>
      <c r="D508" s="150" t="s">
        <v>292</v>
      </c>
      <c r="E508" s="155" t="s">
        <v>1</v>
      </c>
      <c r="F508" s="156" t="s">
        <v>905</v>
      </c>
      <c r="H508" s="157">
        <v>265.15499999999997</v>
      </c>
      <c r="I508" s="158"/>
      <c r="L508" s="154"/>
      <c r="M508" s="159"/>
      <c r="T508" s="160"/>
      <c r="AT508" s="155" t="s">
        <v>292</v>
      </c>
      <c r="AU508" s="155" t="s">
        <v>148</v>
      </c>
      <c r="AV508" s="12" t="s">
        <v>91</v>
      </c>
      <c r="AW508" s="12" t="s">
        <v>36</v>
      </c>
      <c r="AX508" s="12" t="s">
        <v>78</v>
      </c>
      <c r="AY508" s="155" t="s">
        <v>209</v>
      </c>
    </row>
    <row r="509" spans="2:65" s="12" customFormat="1" x14ac:dyDescent="0.2">
      <c r="B509" s="154"/>
      <c r="D509" s="150" t="s">
        <v>292</v>
      </c>
      <c r="E509" s="155" t="s">
        <v>1</v>
      </c>
      <c r="F509" s="156" t="s">
        <v>905</v>
      </c>
      <c r="H509" s="157">
        <v>265.15499999999997</v>
      </c>
      <c r="I509" s="158"/>
      <c r="L509" s="154"/>
      <c r="M509" s="159"/>
      <c r="T509" s="160"/>
      <c r="AT509" s="155" t="s">
        <v>292</v>
      </c>
      <c r="AU509" s="155" t="s">
        <v>148</v>
      </c>
      <c r="AV509" s="12" t="s">
        <v>91</v>
      </c>
      <c r="AW509" s="12" t="s">
        <v>36</v>
      </c>
      <c r="AX509" s="12" t="s">
        <v>78</v>
      </c>
      <c r="AY509" s="155" t="s">
        <v>209</v>
      </c>
    </row>
    <row r="510" spans="2:65" s="13" customFormat="1" x14ac:dyDescent="0.2">
      <c r="B510" s="164"/>
      <c r="D510" s="150" t="s">
        <v>292</v>
      </c>
      <c r="E510" s="165" t="s">
        <v>1</v>
      </c>
      <c r="F510" s="166" t="s">
        <v>351</v>
      </c>
      <c r="H510" s="167">
        <v>1307.366</v>
      </c>
      <c r="I510" s="168"/>
      <c r="L510" s="164"/>
      <c r="M510" s="169"/>
      <c r="T510" s="170"/>
      <c r="AT510" s="165" t="s">
        <v>292</v>
      </c>
      <c r="AU510" s="165" t="s">
        <v>148</v>
      </c>
      <c r="AV510" s="13" t="s">
        <v>156</v>
      </c>
      <c r="AW510" s="13" t="s">
        <v>4</v>
      </c>
      <c r="AX510" s="13" t="s">
        <v>85</v>
      </c>
      <c r="AY510" s="165" t="s">
        <v>209</v>
      </c>
    </row>
    <row r="511" spans="2:65" s="1" customFormat="1" ht="24.2" customHeight="1" x14ac:dyDescent="0.2">
      <c r="B511" s="30"/>
      <c r="C511" s="136" t="s">
        <v>922</v>
      </c>
      <c r="D511" s="136" t="s">
        <v>210</v>
      </c>
      <c r="E511" s="137" t="s">
        <v>923</v>
      </c>
      <c r="F511" s="138" t="s">
        <v>924</v>
      </c>
      <c r="G511" s="139" t="s">
        <v>554</v>
      </c>
      <c r="H511" s="140">
        <v>81</v>
      </c>
      <c r="I511" s="141"/>
      <c r="J511" s="142">
        <f>ROUND(I511*H511,2)</f>
        <v>0</v>
      </c>
      <c r="K511" s="143"/>
      <c r="L511" s="30"/>
      <c r="M511" s="144" t="s">
        <v>1</v>
      </c>
      <c r="N511" s="145" t="s">
        <v>43</v>
      </c>
      <c r="P511" s="146">
        <f>O511*H511</f>
        <v>0</v>
      </c>
      <c r="Q511" s="146">
        <v>0</v>
      </c>
      <c r="R511" s="146">
        <f>Q511*H511</f>
        <v>0</v>
      </c>
      <c r="S511" s="146">
        <v>0</v>
      </c>
      <c r="T511" s="147">
        <f>S511*H511</f>
        <v>0</v>
      </c>
      <c r="AR511" s="148" t="s">
        <v>156</v>
      </c>
      <c r="AT511" s="148" t="s">
        <v>210</v>
      </c>
      <c r="AU511" s="148" t="s">
        <v>148</v>
      </c>
      <c r="AY511" s="15" t="s">
        <v>209</v>
      </c>
      <c r="BE511" s="149">
        <f>IF(N511="základní",J511,0)</f>
        <v>0</v>
      </c>
      <c r="BF511" s="149">
        <f>IF(N511="snížená",J511,0)</f>
        <v>0</v>
      </c>
      <c r="BG511" s="149">
        <f>IF(N511="zákl. přenesená",J511,0)</f>
        <v>0</v>
      </c>
      <c r="BH511" s="149">
        <f>IF(N511="sníž. přenesená",J511,0)</f>
        <v>0</v>
      </c>
      <c r="BI511" s="149">
        <f>IF(N511="nulová",J511,0)</f>
        <v>0</v>
      </c>
      <c r="BJ511" s="15" t="s">
        <v>85</v>
      </c>
      <c r="BK511" s="149">
        <f>ROUND(I511*H511,2)</f>
        <v>0</v>
      </c>
      <c r="BL511" s="15" t="s">
        <v>156</v>
      </c>
      <c r="BM511" s="148" t="s">
        <v>925</v>
      </c>
    </row>
    <row r="512" spans="2:65" s="1" customFormat="1" ht="29.25" x14ac:dyDescent="0.2">
      <c r="B512" s="30"/>
      <c r="D512" s="150" t="s">
        <v>216</v>
      </c>
      <c r="F512" s="151" t="s">
        <v>926</v>
      </c>
      <c r="I512" s="152"/>
      <c r="L512" s="30"/>
      <c r="M512" s="153"/>
      <c r="T512" s="54"/>
      <c r="AT512" s="15" t="s">
        <v>216</v>
      </c>
      <c r="AU512" s="15" t="s">
        <v>148</v>
      </c>
    </row>
    <row r="513" spans="2:65" s="12" customFormat="1" x14ac:dyDescent="0.2">
      <c r="B513" s="154"/>
      <c r="D513" s="150" t="s">
        <v>292</v>
      </c>
      <c r="E513" s="155" t="s">
        <v>1</v>
      </c>
      <c r="F513" s="156" t="s">
        <v>927</v>
      </c>
      <c r="H513" s="157">
        <v>81</v>
      </c>
      <c r="I513" s="158"/>
      <c r="L513" s="154"/>
      <c r="M513" s="159"/>
      <c r="T513" s="160"/>
      <c r="AT513" s="155" t="s">
        <v>292</v>
      </c>
      <c r="AU513" s="155" t="s">
        <v>148</v>
      </c>
      <c r="AV513" s="12" t="s">
        <v>91</v>
      </c>
      <c r="AW513" s="12" t="s">
        <v>36</v>
      </c>
      <c r="AX513" s="12" t="s">
        <v>85</v>
      </c>
      <c r="AY513" s="155" t="s">
        <v>209</v>
      </c>
    </row>
    <row r="514" spans="2:65" s="11" customFormat="1" ht="22.9" customHeight="1" x14ac:dyDescent="0.2">
      <c r="B514" s="124"/>
      <c r="D514" s="125" t="s">
        <v>77</v>
      </c>
      <c r="E514" s="134" t="s">
        <v>928</v>
      </c>
      <c r="F514" s="134" t="s">
        <v>929</v>
      </c>
      <c r="I514" s="127"/>
      <c r="J514" s="135">
        <f>BK514</f>
        <v>0</v>
      </c>
      <c r="L514" s="124"/>
      <c r="M514" s="129"/>
      <c r="P514" s="130">
        <f>SUM(P515:P520)</f>
        <v>0</v>
      </c>
      <c r="R514" s="130">
        <f>SUM(R515:R520)</f>
        <v>0</v>
      </c>
      <c r="T514" s="131">
        <f>SUM(T515:T520)</f>
        <v>0</v>
      </c>
      <c r="AR514" s="125" t="s">
        <v>85</v>
      </c>
      <c r="AT514" s="132" t="s">
        <v>77</v>
      </c>
      <c r="AU514" s="132" t="s">
        <v>85</v>
      </c>
      <c r="AY514" s="125" t="s">
        <v>209</v>
      </c>
      <c r="BK514" s="133">
        <f>SUM(BK515:BK520)</f>
        <v>0</v>
      </c>
    </row>
    <row r="515" spans="2:65" s="1" customFormat="1" ht="33" customHeight="1" x14ac:dyDescent="0.2">
      <c r="B515" s="30"/>
      <c r="C515" s="136" t="s">
        <v>930</v>
      </c>
      <c r="D515" s="136" t="s">
        <v>210</v>
      </c>
      <c r="E515" s="137" t="s">
        <v>931</v>
      </c>
      <c r="F515" s="138" t="s">
        <v>932</v>
      </c>
      <c r="G515" s="139" t="s">
        <v>554</v>
      </c>
      <c r="H515" s="140">
        <v>265.15499999999997</v>
      </c>
      <c r="I515" s="141"/>
      <c r="J515" s="142">
        <f>ROUND(I515*H515,2)</f>
        <v>0</v>
      </c>
      <c r="K515" s="143"/>
      <c r="L515" s="30"/>
      <c r="M515" s="144" t="s">
        <v>1</v>
      </c>
      <c r="N515" s="145" t="s">
        <v>43</v>
      </c>
      <c r="P515" s="146">
        <f>O515*H515</f>
        <v>0</v>
      </c>
      <c r="Q515" s="146">
        <v>0</v>
      </c>
      <c r="R515" s="146">
        <f>Q515*H515</f>
        <v>0</v>
      </c>
      <c r="S515" s="146">
        <v>0</v>
      </c>
      <c r="T515" s="147">
        <f>S515*H515</f>
        <v>0</v>
      </c>
      <c r="AR515" s="148" t="s">
        <v>156</v>
      </c>
      <c r="AT515" s="148" t="s">
        <v>210</v>
      </c>
      <c r="AU515" s="148" t="s">
        <v>91</v>
      </c>
      <c r="AY515" s="15" t="s">
        <v>209</v>
      </c>
      <c r="BE515" s="149">
        <f>IF(N515="základní",J515,0)</f>
        <v>0</v>
      </c>
      <c r="BF515" s="149">
        <f>IF(N515="snížená",J515,0)</f>
        <v>0</v>
      </c>
      <c r="BG515" s="149">
        <f>IF(N515="zákl. přenesená",J515,0)</f>
        <v>0</v>
      </c>
      <c r="BH515" s="149">
        <f>IF(N515="sníž. přenesená",J515,0)</f>
        <v>0</v>
      </c>
      <c r="BI515" s="149">
        <f>IF(N515="nulová",J515,0)</f>
        <v>0</v>
      </c>
      <c r="BJ515" s="15" t="s">
        <v>85</v>
      </c>
      <c r="BK515" s="149">
        <f>ROUND(I515*H515,2)</f>
        <v>0</v>
      </c>
      <c r="BL515" s="15" t="s">
        <v>156</v>
      </c>
      <c r="BM515" s="148" t="s">
        <v>933</v>
      </c>
    </row>
    <row r="516" spans="2:65" s="1" customFormat="1" ht="29.25" x14ac:dyDescent="0.2">
      <c r="B516" s="30"/>
      <c r="D516" s="150" t="s">
        <v>216</v>
      </c>
      <c r="F516" s="151" t="s">
        <v>934</v>
      </c>
      <c r="I516" s="152"/>
      <c r="L516" s="30"/>
      <c r="M516" s="153"/>
      <c r="T516" s="54"/>
      <c r="AT516" s="15" t="s">
        <v>216</v>
      </c>
      <c r="AU516" s="15" t="s">
        <v>91</v>
      </c>
    </row>
    <row r="517" spans="2:65" s="12" customFormat="1" x14ac:dyDescent="0.2">
      <c r="B517" s="154"/>
      <c r="D517" s="150" t="s">
        <v>292</v>
      </c>
      <c r="E517" s="155" t="s">
        <v>1</v>
      </c>
      <c r="F517" s="156" t="s">
        <v>905</v>
      </c>
      <c r="H517" s="157">
        <v>265.15499999999997</v>
      </c>
      <c r="I517" s="158"/>
      <c r="L517" s="154"/>
      <c r="M517" s="159"/>
      <c r="T517" s="160"/>
      <c r="AT517" s="155" t="s">
        <v>292</v>
      </c>
      <c r="AU517" s="155" t="s">
        <v>91</v>
      </c>
      <c r="AV517" s="12" t="s">
        <v>91</v>
      </c>
      <c r="AW517" s="12" t="s">
        <v>36</v>
      </c>
      <c r="AX517" s="12" t="s">
        <v>85</v>
      </c>
      <c r="AY517" s="155" t="s">
        <v>209</v>
      </c>
    </row>
    <row r="518" spans="2:65" s="1" customFormat="1" ht="44.25" customHeight="1" x14ac:dyDescent="0.2">
      <c r="B518" s="30"/>
      <c r="C518" s="191" t="s">
        <v>935</v>
      </c>
      <c r="D518" s="191" t="s">
        <v>210</v>
      </c>
      <c r="E518" s="192" t="s">
        <v>4195</v>
      </c>
      <c r="F518" s="193" t="s">
        <v>4196</v>
      </c>
      <c r="G518" s="194" t="s">
        <v>554</v>
      </c>
      <c r="H518" s="195">
        <v>376.52800000000002</v>
      </c>
      <c r="I518" s="141"/>
      <c r="J518" s="196">
        <f>ROUND(I518*H518,2)</f>
        <v>0</v>
      </c>
      <c r="K518" s="143"/>
      <c r="L518" s="30"/>
      <c r="M518" s="144" t="s">
        <v>1</v>
      </c>
      <c r="N518" s="145" t="s">
        <v>43</v>
      </c>
      <c r="P518" s="146">
        <f>O518*H518</f>
        <v>0</v>
      </c>
      <c r="Q518" s="146">
        <v>0</v>
      </c>
      <c r="R518" s="146">
        <f>Q518*H518</f>
        <v>0</v>
      </c>
      <c r="S518" s="146">
        <v>0</v>
      </c>
      <c r="T518" s="147">
        <f>S518*H518</f>
        <v>0</v>
      </c>
      <c r="AR518" s="148" t="s">
        <v>156</v>
      </c>
      <c r="AT518" s="148" t="s">
        <v>210</v>
      </c>
      <c r="AU518" s="148" t="s">
        <v>91</v>
      </c>
      <c r="AY518" s="15" t="s">
        <v>209</v>
      </c>
      <c r="BE518" s="149">
        <f>IF(N518="základní",J518,0)</f>
        <v>0</v>
      </c>
      <c r="BF518" s="149">
        <f>IF(N518="snížená",J518,0)</f>
        <v>0</v>
      </c>
      <c r="BG518" s="149">
        <f>IF(N518="zákl. přenesená",J518,0)</f>
        <v>0</v>
      </c>
      <c r="BH518" s="149">
        <f>IF(N518="sníž. přenesená",J518,0)</f>
        <v>0</v>
      </c>
      <c r="BI518" s="149">
        <f>IF(N518="nulová",J518,0)</f>
        <v>0</v>
      </c>
      <c r="BJ518" s="15" t="s">
        <v>85</v>
      </c>
      <c r="BK518" s="149">
        <f>ROUND(I518*H518,2)</f>
        <v>0</v>
      </c>
      <c r="BL518" s="15" t="s">
        <v>156</v>
      </c>
      <c r="BM518" s="148" t="s">
        <v>938</v>
      </c>
    </row>
    <row r="519" spans="2:65" s="1" customFormat="1" ht="29.25" x14ac:dyDescent="0.2">
      <c r="B519" s="30"/>
      <c r="D519" s="150" t="s">
        <v>216</v>
      </c>
      <c r="F519" s="151" t="s">
        <v>937</v>
      </c>
      <c r="I519" s="152"/>
      <c r="L519" s="30"/>
      <c r="M519" s="153"/>
      <c r="T519" s="54"/>
      <c r="AT519" s="15" t="s">
        <v>216</v>
      </c>
      <c r="AU519" s="15" t="s">
        <v>91</v>
      </c>
    </row>
    <row r="520" spans="2:65" s="12" customFormat="1" x14ac:dyDescent="0.2">
      <c r="B520" s="154"/>
      <c r="D520" s="150" t="s">
        <v>292</v>
      </c>
      <c r="E520" s="155" t="s">
        <v>1</v>
      </c>
      <c r="F520" s="156" t="s">
        <v>904</v>
      </c>
      <c r="H520" s="157">
        <v>376.52800000000002</v>
      </c>
      <c r="I520" s="158"/>
      <c r="L520" s="154"/>
      <c r="M520" s="159"/>
      <c r="T520" s="160"/>
      <c r="AT520" s="155" t="s">
        <v>292</v>
      </c>
      <c r="AU520" s="155" t="s">
        <v>91</v>
      </c>
      <c r="AV520" s="12" t="s">
        <v>91</v>
      </c>
      <c r="AW520" s="12" t="s">
        <v>36</v>
      </c>
      <c r="AX520" s="12" t="s">
        <v>85</v>
      </c>
      <c r="AY520" s="155" t="s">
        <v>209</v>
      </c>
    </row>
    <row r="521" spans="2:65" s="11" customFormat="1" ht="22.9" customHeight="1" x14ac:dyDescent="0.2">
      <c r="B521" s="124"/>
      <c r="D521" s="125" t="s">
        <v>77</v>
      </c>
      <c r="E521" s="134" t="s">
        <v>939</v>
      </c>
      <c r="F521" s="134" t="s">
        <v>893</v>
      </c>
      <c r="I521" s="127"/>
      <c r="J521" s="135">
        <f>BK521</f>
        <v>0</v>
      </c>
      <c r="L521" s="124"/>
      <c r="M521" s="129"/>
      <c r="P521" s="130">
        <f>SUM(P522:P524)</f>
        <v>0</v>
      </c>
      <c r="R521" s="130">
        <f>SUM(R522:R524)</f>
        <v>0</v>
      </c>
      <c r="T521" s="131">
        <f>SUM(T522:T524)</f>
        <v>0</v>
      </c>
      <c r="AR521" s="125" t="s">
        <v>85</v>
      </c>
      <c r="AT521" s="132" t="s">
        <v>77</v>
      </c>
      <c r="AU521" s="132" t="s">
        <v>85</v>
      </c>
      <c r="AY521" s="125" t="s">
        <v>209</v>
      </c>
      <c r="BK521" s="133">
        <f>SUM(BK522:BK524)</f>
        <v>0</v>
      </c>
    </row>
    <row r="522" spans="2:65" s="1" customFormat="1" ht="24.2" customHeight="1" x14ac:dyDescent="0.2">
      <c r="B522" s="30"/>
      <c r="C522" s="136" t="s">
        <v>940</v>
      </c>
      <c r="D522" s="136" t="s">
        <v>210</v>
      </c>
      <c r="E522" s="137" t="s">
        <v>941</v>
      </c>
      <c r="F522" s="138" t="s">
        <v>942</v>
      </c>
      <c r="G522" s="139" t="s">
        <v>554</v>
      </c>
      <c r="H522" s="140">
        <v>663.14599999999996</v>
      </c>
      <c r="I522" s="141"/>
      <c r="J522" s="142">
        <f>ROUND(I522*H522,2)</f>
        <v>0</v>
      </c>
      <c r="K522" s="143"/>
      <c r="L522" s="30"/>
      <c r="M522" s="144" t="s">
        <v>1</v>
      </c>
      <c r="N522" s="145" t="s">
        <v>43</v>
      </c>
      <c r="P522" s="146">
        <f>O522*H522</f>
        <v>0</v>
      </c>
      <c r="Q522" s="146">
        <v>0</v>
      </c>
      <c r="R522" s="146">
        <f>Q522*H522</f>
        <v>0</v>
      </c>
      <c r="S522" s="146">
        <v>0</v>
      </c>
      <c r="T522" s="147">
        <f>S522*H522</f>
        <v>0</v>
      </c>
      <c r="AR522" s="148" t="s">
        <v>156</v>
      </c>
      <c r="AT522" s="148" t="s">
        <v>210</v>
      </c>
      <c r="AU522" s="148" t="s">
        <v>91</v>
      </c>
      <c r="AY522" s="15" t="s">
        <v>209</v>
      </c>
      <c r="BE522" s="149">
        <f>IF(N522="základní",J522,0)</f>
        <v>0</v>
      </c>
      <c r="BF522" s="149">
        <f>IF(N522="snížená",J522,0)</f>
        <v>0</v>
      </c>
      <c r="BG522" s="149">
        <f>IF(N522="zákl. přenesená",J522,0)</f>
        <v>0</v>
      </c>
      <c r="BH522" s="149">
        <f>IF(N522="sníž. přenesená",J522,0)</f>
        <v>0</v>
      </c>
      <c r="BI522" s="149">
        <f>IF(N522="nulová",J522,0)</f>
        <v>0</v>
      </c>
      <c r="BJ522" s="15" t="s">
        <v>85</v>
      </c>
      <c r="BK522" s="149">
        <f>ROUND(I522*H522,2)</f>
        <v>0</v>
      </c>
      <c r="BL522" s="15" t="s">
        <v>156</v>
      </c>
      <c r="BM522" s="148" t="s">
        <v>943</v>
      </c>
    </row>
    <row r="523" spans="2:65" s="1" customFormat="1" ht="19.5" x14ac:dyDescent="0.2">
      <c r="B523" s="30"/>
      <c r="D523" s="150" t="s">
        <v>216</v>
      </c>
      <c r="F523" s="151" t="s">
        <v>944</v>
      </c>
      <c r="I523" s="152"/>
      <c r="L523" s="30"/>
      <c r="M523" s="153"/>
      <c r="T523" s="54"/>
      <c r="AT523" s="15" t="s">
        <v>216</v>
      </c>
      <c r="AU523" s="15" t="s">
        <v>91</v>
      </c>
    </row>
    <row r="524" spans="2:65" s="12" customFormat="1" x14ac:dyDescent="0.2">
      <c r="B524" s="154"/>
      <c r="D524" s="150" t="s">
        <v>292</v>
      </c>
      <c r="E524" s="155" t="s">
        <v>1</v>
      </c>
      <c r="F524" s="156" t="s">
        <v>945</v>
      </c>
      <c r="H524" s="157">
        <v>663.14599999999996</v>
      </c>
      <c r="I524" s="158"/>
      <c r="L524" s="154"/>
      <c r="M524" s="159"/>
      <c r="T524" s="160"/>
      <c r="AT524" s="155" t="s">
        <v>292</v>
      </c>
      <c r="AU524" s="155" t="s">
        <v>91</v>
      </c>
      <c r="AV524" s="12" t="s">
        <v>91</v>
      </c>
      <c r="AW524" s="12" t="s">
        <v>36</v>
      </c>
      <c r="AX524" s="12" t="s">
        <v>85</v>
      </c>
      <c r="AY524" s="155" t="s">
        <v>209</v>
      </c>
    </row>
    <row r="525" spans="2:65" s="11" customFormat="1" ht="25.9" customHeight="1" x14ac:dyDescent="0.2">
      <c r="B525" s="124"/>
      <c r="D525" s="125" t="s">
        <v>77</v>
      </c>
      <c r="E525" s="126" t="s">
        <v>946</v>
      </c>
      <c r="F525" s="126" t="s">
        <v>947</v>
      </c>
      <c r="I525" s="127"/>
      <c r="J525" s="128">
        <f>BK525</f>
        <v>0</v>
      </c>
      <c r="L525" s="124"/>
      <c r="M525" s="129"/>
      <c r="P525" s="130">
        <f>P526</f>
        <v>0</v>
      </c>
      <c r="R525" s="130">
        <f>R526</f>
        <v>0</v>
      </c>
      <c r="T525" s="131">
        <f>T526</f>
        <v>0</v>
      </c>
      <c r="AR525" s="125" t="s">
        <v>91</v>
      </c>
      <c r="AT525" s="132" t="s">
        <v>77</v>
      </c>
      <c r="AU525" s="132" t="s">
        <v>78</v>
      </c>
      <c r="AY525" s="125" t="s">
        <v>209</v>
      </c>
      <c r="BK525" s="133">
        <f>BK526</f>
        <v>0</v>
      </c>
    </row>
    <row r="526" spans="2:65" s="11" customFormat="1" ht="22.9" customHeight="1" x14ac:dyDescent="0.2">
      <c r="B526" s="124"/>
      <c r="D526" s="125" t="s">
        <v>77</v>
      </c>
      <c r="E526" s="134" t="s">
        <v>948</v>
      </c>
      <c r="F526" s="134" t="s">
        <v>949</v>
      </c>
      <c r="I526" s="127"/>
      <c r="J526" s="135">
        <f>BK526</f>
        <v>0</v>
      </c>
      <c r="L526" s="124"/>
      <c r="M526" s="129"/>
      <c r="P526" s="130">
        <f>SUM(P527:P529)</f>
        <v>0</v>
      </c>
      <c r="R526" s="130">
        <f>SUM(R527:R529)</f>
        <v>0</v>
      </c>
      <c r="T526" s="131">
        <f>SUM(T527:T529)</f>
        <v>0</v>
      </c>
      <c r="AR526" s="125" t="s">
        <v>91</v>
      </c>
      <c r="AT526" s="132" t="s">
        <v>77</v>
      </c>
      <c r="AU526" s="132" t="s">
        <v>85</v>
      </c>
      <c r="AY526" s="125" t="s">
        <v>209</v>
      </c>
      <c r="BK526" s="133">
        <f>SUM(BK527:BK529)</f>
        <v>0</v>
      </c>
    </row>
    <row r="527" spans="2:65" s="1" customFormat="1" ht="24.2" customHeight="1" x14ac:dyDescent="0.2">
      <c r="B527" s="30"/>
      <c r="C527" s="136" t="s">
        <v>950</v>
      </c>
      <c r="D527" s="136" t="s">
        <v>210</v>
      </c>
      <c r="E527" s="137" t="s">
        <v>951</v>
      </c>
      <c r="F527" s="138" t="s">
        <v>952</v>
      </c>
      <c r="G527" s="139" t="s">
        <v>359</v>
      </c>
      <c r="H527" s="140">
        <v>860.1</v>
      </c>
      <c r="I527" s="141"/>
      <c r="J527" s="142">
        <f>ROUND(I527*H527,2)</f>
        <v>0</v>
      </c>
      <c r="K527" s="143"/>
      <c r="L527" s="30"/>
      <c r="M527" s="144" t="s">
        <v>1</v>
      </c>
      <c r="N527" s="145" t="s">
        <v>43</v>
      </c>
      <c r="P527" s="146">
        <f>O527*H527</f>
        <v>0</v>
      </c>
      <c r="Q527" s="146">
        <v>0</v>
      </c>
      <c r="R527" s="146">
        <f>Q527*H527</f>
        <v>0</v>
      </c>
      <c r="S527" s="146">
        <v>0</v>
      </c>
      <c r="T527" s="147">
        <f>S527*H527</f>
        <v>0</v>
      </c>
      <c r="AR527" s="148" t="s">
        <v>287</v>
      </c>
      <c r="AT527" s="148" t="s">
        <v>210</v>
      </c>
      <c r="AU527" s="148" t="s">
        <v>91</v>
      </c>
      <c r="AY527" s="15" t="s">
        <v>209</v>
      </c>
      <c r="BE527" s="149">
        <f>IF(N527="základní",J527,0)</f>
        <v>0</v>
      </c>
      <c r="BF527" s="149">
        <f>IF(N527="snížená",J527,0)</f>
        <v>0</v>
      </c>
      <c r="BG527" s="149">
        <f>IF(N527="zákl. přenesená",J527,0)</f>
        <v>0</v>
      </c>
      <c r="BH527" s="149">
        <f>IF(N527="sníž. přenesená",J527,0)</f>
        <v>0</v>
      </c>
      <c r="BI527" s="149">
        <f>IF(N527="nulová",J527,0)</f>
        <v>0</v>
      </c>
      <c r="BJ527" s="15" t="s">
        <v>85</v>
      </c>
      <c r="BK527" s="149">
        <f>ROUND(I527*H527,2)</f>
        <v>0</v>
      </c>
      <c r="BL527" s="15" t="s">
        <v>287</v>
      </c>
      <c r="BM527" s="148" t="s">
        <v>953</v>
      </c>
    </row>
    <row r="528" spans="2:65" s="1" customFormat="1" ht="19.5" x14ac:dyDescent="0.2">
      <c r="B528" s="30"/>
      <c r="D528" s="150" t="s">
        <v>216</v>
      </c>
      <c r="F528" s="151" t="s">
        <v>952</v>
      </c>
      <c r="I528" s="152"/>
      <c r="L528" s="30"/>
      <c r="M528" s="153"/>
      <c r="T528" s="54"/>
      <c r="AT528" s="15" t="s">
        <v>216</v>
      </c>
      <c r="AU528" s="15" t="s">
        <v>91</v>
      </c>
    </row>
    <row r="529" spans="2:65" s="12" customFormat="1" x14ac:dyDescent="0.2">
      <c r="B529" s="154"/>
      <c r="D529" s="150" t="s">
        <v>292</v>
      </c>
      <c r="E529" s="155" t="s">
        <v>1</v>
      </c>
      <c r="F529" s="156" t="s">
        <v>601</v>
      </c>
      <c r="H529" s="157">
        <v>860.1</v>
      </c>
      <c r="I529" s="158"/>
      <c r="L529" s="154"/>
      <c r="M529" s="159"/>
      <c r="T529" s="160"/>
      <c r="AT529" s="155" t="s">
        <v>292</v>
      </c>
      <c r="AU529" s="155" t="s">
        <v>91</v>
      </c>
      <c r="AV529" s="12" t="s">
        <v>91</v>
      </c>
      <c r="AW529" s="12" t="s">
        <v>36</v>
      </c>
      <c r="AX529" s="12" t="s">
        <v>85</v>
      </c>
      <c r="AY529" s="155" t="s">
        <v>209</v>
      </c>
    </row>
    <row r="530" spans="2:65" s="11" customFormat="1" ht="25.9" customHeight="1" x14ac:dyDescent="0.2">
      <c r="B530" s="124"/>
      <c r="D530" s="125" t="s">
        <v>77</v>
      </c>
      <c r="E530" s="126" t="s">
        <v>449</v>
      </c>
      <c r="F530" s="126" t="s">
        <v>954</v>
      </c>
      <c r="I530" s="127"/>
      <c r="J530" s="128">
        <f>BK530</f>
        <v>0</v>
      </c>
      <c r="L530" s="124"/>
      <c r="M530" s="129"/>
      <c r="P530" s="130">
        <f>P531</f>
        <v>0</v>
      </c>
      <c r="R530" s="130">
        <f>R531</f>
        <v>4.2000000000000002E-4</v>
      </c>
      <c r="T530" s="131">
        <f>T531</f>
        <v>0</v>
      </c>
      <c r="AR530" s="125" t="s">
        <v>148</v>
      </c>
      <c r="AT530" s="132" t="s">
        <v>77</v>
      </c>
      <c r="AU530" s="132" t="s">
        <v>78</v>
      </c>
      <c r="AY530" s="125" t="s">
        <v>209</v>
      </c>
      <c r="BK530" s="133">
        <f>BK531</f>
        <v>0</v>
      </c>
    </row>
    <row r="531" spans="2:65" s="11" customFormat="1" ht="22.9" customHeight="1" x14ac:dyDescent="0.2">
      <c r="B531" s="124"/>
      <c r="D531" s="125" t="s">
        <v>77</v>
      </c>
      <c r="E531" s="134" t="s">
        <v>955</v>
      </c>
      <c r="F531" s="134" t="s">
        <v>956</v>
      </c>
      <c r="I531" s="127"/>
      <c r="J531" s="135">
        <f>BK531</f>
        <v>0</v>
      </c>
      <c r="L531" s="124"/>
      <c r="M531" s="129"/>
      <c r="P531" s="130">
        <f>SUM(P532:P534)</f>
        <v>0</v>
      </c>
      <c r="R531" s="130">
        <f>SUM(R532:R534)</f>
        <v>4.2000000000000002E-4</v>
      </c>
      <c r="T531" s="131">
        <f>SUM(T532:T534)</f>
        <v>0</v>
      </c>
      <c r="AR531" s="125" t="s">
        <v>148</v>
      </c>
      <c r="AT531" s="132" t="s">
        <v>77</v>
      </c>
      <c r="AU531" s="132" t="s">
        <v>85</v>
      </c>
      <c r="AY531" s="125" t="s">
        <v>209</v>
      </c>
      <c r="BK531" s="133">
        <f>SUM(BK532:BK534)</f>
        <v>0</v>
      </c>
    </row>
    <row r="532" spans="2:65" s="1" customFormat="1" ht="33" customHeight="1" x14ac:dyDescent="0.2">
      <c r="B532" s="30"/>
      <c r="C532" s="136" t="s">
        <v>957</v>
      </c>
      <c r="D532" s="136" t="s">
        <v>210</v>
      </c>
      <c r="E532" s="137" t="s">
        <v>958</v>
      </c>
      <c r="F532" s="138" t="s">
        <v>959</v>
      </c>
      <c r="G532" s="139" t="s">
        <v>960</v>
      </c>
      <c r="H532" s="140">
        <v>2</v>
      </c>
      <c r="I532" s="141"/>
      <c r="J532" s="142">
        <f>ROUND(I532*H532,2)</f>
        <v>0</v>
      </c>
      <c r="K532" s="143"/>
      <c r="L532" s="30"/>
      <c r="M532" s="144" t="s">
        <v>1</v>
      </c>
      <c r="N532" s="145" t="s">
        <v>43</v>
      </c>
      <c r="P532" s="146">
        <f>O532*H532</f>
        <v>0</v>
      </c>
      <c r="Q532" s="146">
        <v>2.1000000000000001E-4</v>
      </c>
      <c r="R532" s="146">
        <f>Q532*H532</f>
        <v>4.2000000000000002E-4</v>
      </c>
      <c r="S532" s="146">
        <v>0</v>
      </c>
      <c r="T532" s="147">
        <f>S532*H532</f>
        <v>0</v>
      </c>
      <c r="AR532" s="148" t="s">
        <v>705</v>
      </c>
      <c r="AT532" s="148" t="s">
        <v>210</v>
      </c>
      <c r="AU532" s="148" t="s">
        <v>91</v>
      </c>
      <c r="AY532" s="15" t="s">
        <v>209</v>
      </c>
      <c r="BE532" s="149">
        <f>IF(N532="základní",J532,0)</f>
        <v>0</v>
      </c>
      <c r="BF532" s="149">
        <f>IF(N532="snížená",J532,0)</f>
        <v>0</v>
      </c>
      <c r="BG532" s="149">
        <f>IF(N532="zákl. přenesená",J532,0)</f>
        <v>0</v>
      </c>
      <c r="BH532" s="149">
        <f>IF(N532="sníž. přenesená",J532,0)</f>
        <v>0</v>
      </c>
      <c r="BI532" s="149">
        <f>IF(N532="nulová",J532,0)</f>
        <v>0</v>
      </c>
      <c r="BJ532" s="15" t="s">
        <v>85</v>
      </c>
      <c r="BK532" s="149">
        <f>ROUND(I532*H532,2)</f>
        <v>0</v>
      </c>
      <c r="BL532" s="15" t="s">
        <v>705</v>
      </c>
      <c r="BM532" s="148" t="s">
        <v>961</v>
      </c>
    </row>
    <row r="533" spans="2:65" s="1" customFormat="1" ht="19.5" x14ac:dyDescent="0.2">
      <c r="B533" s="30"/>
      <c r="D533" s="150" t="s">
        <v>216</v>
      </c>
      <c r="F533" s="151" t="s">
        <v>959</v>
      </c>
      <c r="I533" s="152"/>
      <c r="L533" s="30"/>
      <c r="M533" s="153"/>
      <c r="T533" s="54"/>
      <c r="AT533" s="15" t="s">
        <v>216</v>
      </c>
      <c r="AU533" s="15" t="s">
        <v>91</v>
      </c>
    </row>
    <row r="534" spans="2:65" s="12" customFormat="1" x14ac:dyDescent="0.2">
      <c r="B534" s="154"/>
      <c r="D534" s="150" t="s">
        <v>292</v>
      </c>
      <c r="E534" s="155" t="s">
        <v>1</v>
      </c>
      <c r="F534" s="156" t="s">
        <v>91</v>
      </c>
      <c r="H534" s="157">
        <v>2</v>
      </c>
      <c r="I534" s="158"/>
      <c r="L534" s="154"/>
      <c r="M534" s="182"/>
      <c r="N534" s="183"/>
      <c r="O534" s="183"/>
      <c r="P534" s="183"/>
      <c r="Q534" s="183"/>
      <c r="R534" s="183"/>
      <c r="S534" s="183"/>
      <c r="T534" s="184"/>
      <c r="AT534" s="155" t="s">
        <v>292</v>
      </c>
      <c r="AU534" s="155" t="s">
        <v>91</v>
      </c>
      <c r="AV534" s="12" t="s">
        <v>91</v>
      </c>
      <c r="AW534" s="12" t="s">
        <v>36</v>
      </c>
      <c r="AX534" s="12" t="s">
        <v>85</v>
      </c>
      <c r="AY534" s="155" t="s">
        <v>209</v>
      </c>
    </row>
    <row r="535" spans="2:65" s="1" customFormat="1" ht="6.95" customHeight="1" x14ac:dyDescent="0.2">
      <c r="B535" s="42"/>
      <c r="C535" s="43"/>
      <c r="D535" s="43"/>
      <c r="E535" s="43"/>
      <c r="F535" s="43"/>
      <c r="G535" s="43"/>
      <c r="H535" s="43"/>
      <c r="I535" s="43"/>
      <c r="J535" s="43"/>
      <c r="K535" s="43"/>
      <c r="L535" s="30"/>
    </row>
  </sheetData>
  <sheetProtection algorithmName="SHA-512" hashValue="Y8nJ5PG+znV4qdSlh1h6Hd5I/UOUge5HWUcAzup8qTWpdG+naac2jn8IsUZO8Lv+DBdNGruuHFd8jGB7eoEAog==" saltValue="NMwfBIonRvBqdYIXCNVumg==" spinCount="100000" sheet="1" objects="1" scenarios="1" formatColumns="0" formatRows="0" autoFilter="0"/>
  <autoFilter ref="C134:K534" xr:uid="{00000000-0009-0000-0000-000002000000}"/>
  <mergeCells count="12">
    <mergeCell ref="E127:H127"/>
    <mergeCell ref="L2:V2"/>
    <mergeCell ref="E84:H84"/>
    <mergeCell ref="E86:H86"/>
    <mergeCell ref="E88:H88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480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5" t="s">
        <v>99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" customHeight="1" x14ac:dyDescent="0.2">
      <c r="B8" s="18"/>
      <c r="D8" s="25" t="s">
        <v>168</v>
      </c>
      <c r="L8" s="18"/>
    </row>
    <row r="9" spans="2:46" s="1" customFormat="1" ht="16.5" customHeight="1" x14ac:dyDescent="0.2">
      <c r="B9" s="30"/>
      <c r="E9" s="241" t="s">
        <v>169</v>
      </c>
      <c r="F9" s="240"/>
      <c r="G9" s="240"/>
      <c r="H9" s="240"/>
      <c r="L9" s="30"/>
    </row>
    <row r="10" spans="2:46" s="1" customFormat="1" ht="12" customHeight="1" x14ac:dyDescent="0.2">
      <c r="B10" s="30"/>
      <c r="D10" s="25" t="s">
        <v>170</v>
      </c>
      <c r="L10" s="30"/>
    </row>
    <row r="11" spans="2:46" s="1" customFormat="1" ht="16.5" customHeight="1" x14ac:dyDescent="0.2">
      <c r="B11" s="30"/>
      <c r="E11" s="207" t="s">
        <v>962</v>
      </c>
      <c r="F11" s="240"/>
      <c r="G11" s="240"/>
      <c r="H11" s="240"/>
      <c r="L11" s="30"/>
    </row>
    <row r="12" spans="2:46" s="1" customFormat="1" x14ac:dyDescent="0.2">
      <c r="B12" s="30"/>
      <c r="L12" s="30"/>
    </row>
    <row r="13" spans="2:46" s="1" customFormat="1" ht="12" customHeight="1" x14ac:dyDescent="0.2">
      <c r="B13" s="30"/>
      <c r="D13" s="25" t="s">
        <v>18</v>
      </c>
      <c r="F13" s="23" t="s">
        <v>93</v>
      </c>
      <c r="I13" s="25" t="s">
        <v>19</v>
      </c>
      <c r="J13" s="23" t="s">
        <v>319</v>
      </c>
      <c r="L13" s="30"/>
    </row>
    <row r="14" spans="2:46" s="1" customFormat="1" ht="12" customHeight="1" x14ac:dyDescent="0.2">
      <c r="B14" s="30"/>
      <c r="D14" s="25" t="s">
        <v>20</v>
      </c>
      <c r="F14" s="23" t="s">
        <v>173</v>
      </c>
      <c r="I14" s="25" t="s">
        <v>22</v>
      </c>
      <c r="J14" s="50" t="str">
        <f>'Rekapitulace stavby'!AN8</f>
        <v>2. 4. 2025</v>
      </c>
      <c r="L14" s="30"/>
    </row>
    <row r="15" spans="2:46" s="1" customFormat="1" ht="21.75" customHeight="1" x14ac:dyDescent="0.2">
      <c r="B15" s="30"/>
      <c r="D15" s="22" t="s">
        <v>174</v>
      </c>
      <c r="F15" s="92" t="s">
        <v>175</v>
      </c>
      <c r="I15" s="22" t="s">
        <v>176</v>
      </c>
      <c r="J15" s="92" t="s">
        <v>177</v>
      </c>
      <c r="L15" s="30"/>
    </row>
    <row r="16" spans="2:46" s="1" customFormat="1" ht="12" customHeight="1" x14ac:dyDescent="0.2">
      <c r="B16" s="30"/>
      <c r="D16" s="25" t="s">
        <v>24</v>
      </c>
      <c r="I16" s="25" t="s">
        <v>25</v>
      </c>
      <c r="J16" s="23" t="s">
        <v>26</v>
      </c>
      <c r="L16" s="30"/>
    </row>
    <row r="17" spans="2:12" s="1" customFormat="1" ht="18" customHeight="1" x14ac:dyDescent="0.2">
      <c r="B17" s="30"/>
      <c r="E17" s="23" t="s">
        <v>27</v>
      </c>
      <c r="I17" s="25" t="s">
        <v>28</v>
      </c>
      <c r="J17" s="23" t="s">
        <v>1</v>
      </c>
      <c r="L17" s="30"/>
    </row>
    <row r="18" spans="2:12" s="1" customFormat="1" ht="6.95" customHeight="1" x14ac:dyDescent="0.2">
      <c r="B18" s="30"/>
      <c r="L18" s="30"/>
    </row>
    <row r="19" spans="2:12" s="1" customFormat="1" ht="12" customHeight="1" x14ac:dyDescent="0.2">
      <c r="B19" s="30"/>
      <c r="D19" s="25" t="s">
        <v>29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 x14ac:dyDescent="0.2">
      <c r="B20" s="30"/>
      <c r="E20" s="243" t="str">
        <f>'Rekapitulace stavby'!E14</f>
        <v>Vyplň údaj</v>
      </c>
      <c r="F20" s="232"/>
      <c r="G20" s="232"/>
      <c r="H20" s="232"/>
      <c r="I20" s="25" t="s">
        <v>28</v>
      </c>
      <c r="J20" s="26" t="str">
        <f>'Rekapitulace stavby'!AN14</f>
        <v>Vyplň údaj</v>
      </c>
      <c r="L20" s="30"/>
    </row>
    <row r="21" spans="2:12" s="1" customFormat="1" ht="6.95" customHeight="1" x14ac:dyDescent="0.2">
      <c r="B21" s="30"/>
      <c r="L21" s="30"/>
    </row>
    <row r="22" spans="2:12" s="1" customFormat="1" ht="12" customHeight="1" x14ac:dyDescent="0.2">
      <c r="B22" s="30"/>
      <c r="D22" s="25" t="s">
        <v>31</v>
      </c>
      <c r="I22" s="25" t="s">
        <v>25</v>
      </c>
      <c r="J22" s="23" t="s">
        <v>32</v>
      </c>
      <c r="L22" s="30"/>
    </row>
    <row r="23" spans="2:12" s="1" customFormat="1" ht="18" customHeight="1" x14ac:dyDescent="0.2">
      <c r="B23" s="30"/>
      <c r="E23" s="23" t="s">
        <v>320</v>
      </c>
      <c r="I23" s="25" t="s">
        <v>28</v>
      </c>
      <c r="J23" s="23" t="s">
        <v>180</v>
      </c>
      <c r="L23" s="30"/>
    </row>
    <row r="24" spans="2:12" s="1" customFormat="1" ht="6.95" customHeight="1" x14ac:dyDescent="0.2">
      <c r="B24" s="30"/>
      <c r="L24" s="30"/>
    </row>
    <row r="25" spans="2:12" s="1" customFormat="1" ht="12" customHeight="1" x14ac:dyDescent="0.2">
      <c r="B25" s="30"/>
      <c r="D25" s="25" t="s">
        <v>34</v>
      </c>
      <c r="I25" s="25" t="s">
        <v>25</v>
      </c>
      <c r="J25" s="23" t="s">
        <v>1</v>
      </c>
      <c r="L25" s="30"/>
    </row>
    <row r="26" spans="2:12" s="1" customFormat="1" ht="18" customHeight="1" x14ac:dyDescent="0.2">
      <c r="B26" s="30"/>
      <c r="E26" s="23" t="s">
        <v>181</v>
      </c>
      <c r="I26" s="25" t="s">
        <v>28</v>
      </c>
      <c r="J26" s="23" t="s">
        <v>1</v>
      </c>
      <c r="L26" s="30"/>
    </row>
    <row r="27" spans="2:12" s="1" customFormat="1" ht="6.95" customHeight="1" x14ac:dyDescent="0.2">
      <c r="B27" s="30"/>
      <c r="L27" s="30"/>
    </row>
    <row r="28" spans="2:12" s="1" customFormat="1" ht="12" customHeight="1" x14ac:dyDescent="0.2">
      <c r="B28" s="30"/>
      <c r="D28" s="25" t="s">
        <v>37</v>
      </c>
      <c r="L28" s="30"/>
    </row>
    <row r="29" spans="2:12" s="7" customFormat="1" ht="16.5" customHeight="1" x14ac:dyDescent="0.2">
      <c r="B29" s="93"/>
      <c r="E29" s="236" t="s">
        <v>1</v>
      </c>
      <c r="F29" s="236"/>
      <c r="G29" s="236"/>
      <c r="H29" s="236"/>
      <c r="L29" s="93"/>
    </row>
    <row r="30" spans="2:12" s="1" customFormat="1" ht="6.95" customHeight="1" x14ac:dyDescent="0.2">
      <c r="B30" s="30"/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 x14ac:dyDescent="0.2">
      <c r="B32" s="30"/>
      <c r="D32" s="94" t="s">
        <v>38</v>
      </c>
      <c r="J32" s="64">
        <f>ROUND(J135, 2)</f>
        <v>0</v>
      </c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 x14ac:dyDescent="0.2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 x14ac:dyDescent="0.2">
      <c r="B35" s="30"/>
      <c r="D35" s="53" t="s">
        <v>42</v>
      </c>
      <c r="E35" s="25" t="s">
        <v>43</v>
      </c>
      <c r="F35" s="84">
        <f>ROUND((SUM(BE135:BE479)),  2)</f>
        <v>0</v>
      </c>
      <c r="I35" s="95">
        <v>0.21</v>
      </c>
      <c r="J35" s="84">
        <f>ROUND(((SUM(BE135:BE479))*I35),  2)</f>
        <v>0</v>
      </c>
      <c r="L35" s="30"/>
    </row>
    <row r="36" spans="2:12" s="1" customFormat="1" ht="14.45" customHeight="1" x14ac:dyDescent="0.2">
      <c r="B36" s="30"/>
      <c r="E36" s="25" t="s">
        <v>44</v>
      </c>
      <c r="F36" s="84">
        <f>ROUND((SUM(BF135:BF479)),  2)</f>
        <v>0</v>
      </c>
      <c r="I36" s="95">
        <v>0.12</v>
      </c>
      <c r="J36" s="84">
        <f>ROUND(((SUM(BF135:BF479))*I36),  2)</f>
        <v>0</v>
      </c>
      <c r="L36" s="30"/>
    </row>
    <row r="37" spans="2:12" s="1" customFormat="1" ht="14.45" hidden="1" customHeight="1" x14ac:dyDescent="0.2">
      <c r="B37" s="30"/>
      <c r="E37" s="25" t="s">
        <v>45</v>
      </c>
      <c r="F37" s="84">
        <f>ROUND((SUM(BG135:BG479)),  2)</f>
        <v>0</v>
      </c>
      <c r="I37" s="95">
        <v>0.21</v>
      </c>
      <c r="J37" s="84">
        <f>0</f>
        <v>0</v>
      </c>
      <c r="L37" s="30"/>
    </row>
    <row r="38" spans="2:12" s="1" customFormat="1" ht="14.45" hidden="1" customHeight="1" x14ac:dyDescent="0.2">
      <c r="B38" s="30"/>
      <c r="E38" s="25" t="s">
        <v>46</v>
      </c>
      <c r="F38" s="84">
        <f>ROUND((SUM(BH135:BH479)),  2)</f>
        <v>0</v>
      </c>
      <c r="I38" s="95">
        <v>0.12</v>
      </c>
      <c r="J38" s="84">
        <f>0</f>
        <v>0</v>
      </c>
      <c r="L38" s="30"/>
    </row>
    <row r="39" spans="2:12" s="1" customFormat="1" ht="14.45" hidden="1" customHeight="1" x14ac:dyDescent="0.2">
      <c r="B39" s="30"/>
      <c r="E39" s="25" t="s">
        <v>47</v>
      </c>
      <c r="F39" s="84">
        <f>ROUND((SUM(BI135:BI479)),  2)</f>
        <v>0</v>
      </c>
      <c r="I39" s="95">
        <v>0</v>
      </c>
      <c r="J39" s="8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6"/>
      <c r="D41" s="97" t="s">
        <v>48</v>
      </c>
      <c r="E41" s="55"/>
      <c r="F41" s="55"/>
      <c r="G41" s="98" t="s">
        <v>49</v>
      </c>
      <c r="H41" s="99" t="s">
        <v>50</v>
      </c>
      <c r="I41" s="55"/>
      <c r="J41" s="100">
        <f>SUM(J32:J39)</f>
        <v>0</v>
      </c>
      <c r="K41" s="101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s="1" customFormat="1" ht="16.5" customHeight="1" x14ac:dyDescent="0.2">
      <c r="B86" s="30"/>
      <c r="E86" s="241" t="s">
        <v>169</v>
      </c>
      <c r="F86" s="240"/>
      <c r="G86" s="240"/>
      <c r="H86" s="240"/>
      <c r="L86" s="30"/>
    </row>
    <row r="87" spans="2:12" s="1" customFormat="1" ht="12" customHeight="1" x14ac:dyDescent="0.2">
      <c r="B87" s="30"/>
      <c r="C87" s="25" t="s">
        <v>170</v>
      </c>
      <c r="L87" s="30"/>
    </row>
    <row r="88" spans="2:12" s="1" customFormat="1" ht="16.5" customHeight="1" x14ac:dyDescent="0.2">
      <c r="B88" s="30"/>
      <c r="E88" s="207" t="str">
        <f>E11</f>
        <v>2022_4.2 - IO 02 Stoka B</v>
      </c>
      <c r="F88" s="240"/>
      <c r="G88" s="240"/>
      <c r="H88" s="240"/>
      <c r="L88" s="30"/>
    </row>
    <row r="89" spans="2:12" s="1" customFormat="1" ht="6.95" customHeight="1" x14ac:dyDescent="0.2">
      <c r="B89" s="30"/>
      <c r="L89" s="30"/>
    </row>
    <row r="90" spans="2:12" s="1" customFormat="1" ht="12" customHeight="1" x14ac:dyDescent="0.2">
      <c r="B90" s="30"/>
      <c r="C90" s="25" t="s">
        <v>20</v>
      </c>
      <c r="F90" s="23" t="str">
        <f>F14</f>
        <v>Česká Lípa</v>
      </c>
      <c r="I90" s="25" t="s">
        <v>22</v>
      </c>
      <c r="J90" s="50" t="str">
        <f>IF(J14="","",J14)</f>
        <v>2. 4. 2025</v>
      </c>
      <c r="L90" s="30"/>
    </row>
    <row r="91" spans="2:12" s="1" customFormat="1" ht="6.95" customHeight="1" x14ac:dyDescent="0.2">
      <c r="B91" s="30"/>
      <c r="L91" s="30"/>
    </row>
    <row r="92" spans="2:12" s="1" customFormat="1" ht="25.7" customHeight="1" x14ac:dyDescent="0.2">
      <c r="B92" s="30"/>
      <c r="C92" s="25" t="s">
        <v>24</v>
      </c>
      <c r="F92" s="23" t="str">
        <f>E17</f>
        <v>Město Česká Lípa</v>
      </c>
      <c r="I92" s="25" t="s">
        <v>31</v>
      </c>
      <c r="J92" s="28" t="str">
        <f>E23</f>
        <v>Vodohospodářský rozvoj a výstavba a.s.</v>
      </c>
      <c r="L92" s="30"/>
    </row>
    <row r="93" spans="2:12" s="1" customFormat="1" ht="15.2" customHeight="1" x14ac:dyDescent="0.2">
      <c r="B93" s="30"/>
      <c r="C93" s="25" t="s">
        <v>29</v>
      </c>
      <c r="F93" s="23" t="str">
        <f>IF(E20="","",E20)</f>
        <v>Vyplň údaj</v>
      </c>
      <c r="I93" s="25" t="s">
        <v>34</v>
      </c>
      <c r="J93" s="28" t="str">
        <f>E26</f>
        <v>Dvořák</v>
      </c>
      <c r="L93" s="30"/>
    </row>
    <row r="94" spans="2:12" s="1" customFormat="1" ht="10.35" customHeight="1" x14ac:dyDescent="0.2">
      <c r="B94" s="30"/>
      <c r="L94" s="30"/>
    </row>
    <row r="95" spans="2:12" s="1" customFormat="1" ht="29.25" customHeight="1" x14ac:dyDescent="0.2">
      <c r="B95" s="30"/>
      <c r="C95" s="104" t="s">
        <v>183</v>
      </c>
      <c r="D95" s="96"/>
      <c r="E95" s="96"/>
      <c r="F95" s="96"/>
      <c r="G95" s="96"/>
      <c r="H95" s="96"/>
      <c r="I95" s="96"/>
      <c r="J95" s="105" t="s">
        <v>184</v>
      </c>
      <c r="K95" s="96"/>
      <c r="L95" s="30"/>
    </row>
    <row r="96" spans="2:12" s="1" customFormat="1" ht="10.35" customHeight="1" x14ac:dyDescent="0.2">
      <c r="B96" s="30"/>
      <c r="L96" s="30"/>
    </row>
    <row r="97" spans="2:47" s="1" customFormat="1" ht="22.9" customHeight="1" x14ac:dyDescent="0.2">
      <c r="B97" s="30"/>
      <c r="C97" s="106" t="s">
        <v>185</v>
      </c>
      <c r="J97" s="64">
        <f>J135</f>
        <v>0</v>
      </c>
      <c r="L97" s="30"/>
      <c r="AU97" s="15" t="s">
        <v>186</v>
      </c>
    </row>
    <row r="98" spans="2:47" s="8" customFormat="1" ht="24.95" customHeight="1" x14ac:dyDescent="0.2">
      <c r="B98" s="107"/>
      <c r="D98" s="108" t="s">
        <v>321</v>
      </c>
      <c r="E98" s="109"/>
      <c r="F98" s="109"/>
      <c r="G98" s="109"/>
      <c r="H98" s="109"/>
      <c r="I98" s="109"/>
      <c r="J98" s="110">
        <f>J136</f>
        <v>0</v>
      </c>
      <c r="L98" s="107"/>
    </row>
    <row r="99" spans="2:47" s="9" customFormat="1" ht="19.899999999999999" customHeight="1" x14ac:dyDescent="0.2">
      <c r="B99" s="111"/>
      <c r="D99" s="112" t="s">
        <v>322</v>
      </c>
      <c r="E99" s="113"/>
      <c r="F99" s="113"/>
      <c r="G99" s="113"/>
      <c r="H99" s="113"/>
      <c r="I99" s="113"/>
      <c r="J99" s="114">
        <f>J137</f>
        <v>0</v>
      </c>
      <c r="L99" s="111"/>
    </row>
    <row r="100" spans="2:47" s="9" customFormat="1" ht="19.899999999999999" customHeight="1" x14ac:dyDescent="0.2">
      <c r="B100" s="111"/>
      <c r="D100" s="112" t="s">
        <v>323</v>
      </c>
      <c r="E100" s="113"/>
      <c r="F100" s="113"/>
      <c r="G100" s="113"/>
      <c r="H100" s="113"/>
      <c r="I100" s="113"/>
      <c r="J100" s="114">
        <f>J281</f>
        <v>0</v>
      </c>
      <c r="L100" s="111"/>
    </row>
    <row r="101" spans="2:47" s="9" customFormat="1" ht="19.899999999999999" customHeight="1" x14ac:dyDescent="0.2">
      <c r="B101" s="111"/>
      <c r="D101" s="112" t="s">
        <v>324</v>
      </c>
      <c r="E101" s="113"/>
      <c r="F101" s="113"/>
      <c r="G101" s="113"/>
      <c r="H101" s="113"/>
      <c r="I101" s="113"/>
      <c r="J101" s="114">
        <f>J285</f>
        <v>0</v>
      </c>
      <c r="L101" s="111"/>
    </row>
    <row r="102" spans="2:47" s="9" customFormat="1" ht="19.899999999999999" customHeight="1" x14ac:dyDescent="0.2">
      <c r="B102" s="111"/>
      <c r="D102" s="112" t="s">
        <v>325</v>
      </c>
      <c r="E102" s="113"/>
      <c r="F102" s="113"/>
      <c r="G102" s="113"/>
      <c r="H102" s="113"/>
      <c r="I102" s="113"/>
      <c r="J102" s="114">
        <f>J289</f>
        <v>0</v>
      </c>
      <c r="L102" s="111"/>
    </row>
    <row r="103" spans="2:47" s="9" customFormat="1" ht="19.899999999999999" customHeight="1" x14ac:dyDescent="0.2">
      <c r="B103" s="111"/>
      <c r="D103" s="112" t="s">
        <v>326</v>
      </c>
      <c r="E103" s="113"/>
      <c r="F103" s="113"/>
      <c r="G103" s="113"/>
      <c r="H103" s="113"/>
      <c r="I103" s="113"/>
      <c r="J103" s="114">
        <f>J293</f>
        <v>0</v>
      </c>
      <c r="L103" s="111"/>
    </row>
    <row r="104" spans="2:47" s="9" customFormat="1" ht="19.899999999999999" customHeight="1" x14ac:dyDescent="0.2">
      <c r="B104" s="111"/>
      <c r="D104" s="112" t="s">
        <v>327</v>
      </c>
      <c r="E104" s="113"/>
      <c r="F104" s="113"/>
      <c r="G104" s="113"/>
      <c r="H104" s="113"/>
      <c r="I104" s="113"/>
      <c r="J104" s="114">
        <f>J327</f>
        <v>0</v>
      </c>
      <c r="L104" s="111"/>
    </row>
    <row r="105" spans="2:47" s="9" customFormat="1" ht="19.899999999999999" customHeight="1" x14ac:dyDescent="0.2">
      <c r="B105" s="111"/>
      <c r="D105" s="112" t="s">
        <v>328</v>
      </c>
      <c r="E105" s="113"/>
      <c r="F105" s="113"/>
      <c r="G105" s="113"/>
      <c r="H105" s="113"/>
      <c r="I105" s="113"/>
      <c r="J105" s="114">
        <f>J331</f>
        <v>0</v>
      </c>
      <c r="L105" s="111"/>
    </row>
    <row r="106" spans="2:47" s="9" customFormat="1" ht="19.899999999999999" customHeight="1" x14ac:dyDescent="0.2">
      <c r="B106" s="111"/>
      <c r="D106" s="112" t="s">
        <v>329</v>
      </c>
      <c r="E106" s="113"/>
      <c r="F106" s="113"/>
      <c r="G106" s="113"/>
      <c r="H106" s="113"/>
      <c r="I106" s="113"/>
      <c r="J106" s="114">
        <f>J420</f>
        <v>0</v>
      </c>
      <c r="L106" s="111"/>
    </row>
    <row r="107" spans="2:47" s="9" customFormat="1" ht="14.85" customHeight="1" x14ac:dyDescent="0.2">
      <c r="B107" s="111"/>
      <c r="D107" s="112" t="s">
        <v>330</v>
      </c>
      <c r="E107" s="113"/>
      <c r="F107" s="113"/>
      <c r="G107" s="113"/>
      <c r="H107" s="113"/>
      <c r="I107" s="113"/>
      <c r="J107" s="114">
        <f>J433</f>
        <v>0</v>
      </c>
      <c r="L107" s="111"/>
    </row>
    <row r="108" spans="2:47" s="9" customFormat="1" ht="19.899999999999999" customHeight="1" x14ac:dyDescent="0.2">
      <c r="B108" s="111"/>
      <c r="D108" s="112" t="s">
        <v>331</v>
      </c>
      <c r="E108" s="113"/>
      <c r="F108" s="113"/>
      <c r="G108" s="113"/>
      <c r="H108" s="113"/>
      <c r="I108" s="113"/>
      <c r="J108" s="114">
        <f>J459</f>
        <v>0</v>
      </c>
      <c r="L108" s="111"/>
    </row>
    <row r="109" spans="2:47" s="9" customFormat="1" ht="19.899999999999999" customHeight="1" x14ac:dyDescent="0.2">
      <c r="B109" s="111"/>
      <c r="D109" s="112" t="s">
        <v>332</v>
      </c>
      <c r="E109" s="113"/>
      <c r="F109" s="113"/>
      <c r="G109" s="113"/>
      <c r="H109" s="113"/>
      <c r="I109" s="113"/>
      <c r="J109" s="114">
        <f>J466</f>
        <v>0</v>
      </c>
      <c r="L109" s="111"/>
    </row>
    <row r="110" spans="2:47" s="8" customFormat="1" ht="24.95" customHeight="1" x14ac:dyDescent="0.2">
      <c r="B110" s="107"/>
      <c r="D110" s="108" t="s">
        <v>333</v>
      </c>
      <c r="E110" s="109"/>
      <c r="F110" s="109"/>
      <c r="G110" s="109"/>
      <c r="H110" s="109"/>
      <c r="I110" s="109"/>
      <c r="J110" s="110">
        <f>J470</f>
        <v>0</v>
      </c>
      <c r="L110" s="107"/>
    </row>
    <row r="111" spans="2:47" s="9" customFormat="1" ht="19.899999999999999" customHeight="1" x14ac:dyDescent="0.2">
      <c r="B111" s="111"/>
      <c r="D111" s="112" t="s">
        <v>334</v>
      </c>
      <c r="E111" s="113"/>
      <c r="F111" s="113"/>
      <c r="G111" s="113"/>
      <c r="H111" s="113"/>
      <c r="I111" s="113"/>
      <c r="J111" s="114">
        <f>J471</f>
        <v>0</v>
      </c>
      <c r="L111" s="111"/>
    </row>
    <row r="112" spans="2:47" s="8" customFormat="1" ht="24.95" customHeight="1" x14ac:dyDescent="0.2">
      <c r="B112" s="107"/>
      <c r="D112" s="108" t="s">
        <v>335</v>
      </c>
      <c r="E112" s="109"/>
      <c r="F112" s="109"/>
      <c r="G112" s="109"/>
      <c r="H112" s="109"/>
      <c r="I112" s="109"/>
      <c r="J112" s="110">
        <f>J475</f>
        <v>0</v>
      </c>
      <c r="L112" s="107"/>
    </row>
    <row r="113" spans="2:12" s="9" customFormat="1" ht="19.899999999999999" customHeight="1" x14ac:dyDescent="0.2">
      <c r="B113" s="111"/>
      <c r="D113" s="112" t="s">
        <v>336</v>
      </c>
      <c r="E113" s="113"/>
      <c r="F113" s="113"/>
      <c r="G113" s="113"/>
      <c r="H113" s="113"/>
      <c r="I113" s="113"/>
      <c r="J113" s="114">
        <f>J476</f>
        <v>0</v>
      </c>
      <c r="L113" s="111"/>
    </row>
    <row r="114" spans="2:12" s="1" customFormat="1" ht="21.75" customHeight="1" x14ac:dyDescent="0.2">
      <c r="B114" s="30"/>
      <c r="L114" s="30"/>
    </row>
    <row r="115" spans="2:12" s="1" customFormat="1" ht="6.95" customHeight="1" x14ac:dyDescent="0.2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30"/>
    </row>
    <row r="119" spans="2:12" s="1" customFormat="1" ht="6.95" customHeight="1" x14ac:dyDescent="0.2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30"/>
    </row>
    <row r="120" spans="2:12" s="1" customFormat="1" ht="24.95" customHeight="1" x14ac:dyDescent="0.2">
      <c r="B120" s="30"/>
      <c r="C120" s="19" t="s">
        <v>193</v>
      </c>
      <c r="L120" s="30"/>
    </row>
    <row r="121" spans="2:12" s="1" customFormat="1" ht="6.95" customHeight="1" x14ac:dyDescent="0.2">
      <c r="B121" s="30"/>
      <c r="L121" s="30"/>
    </row>
    <row r="122" spans="2:12" s="1" customFormat="1" ht="12" customHeight="1" x14ac:dyDescent="0.2">
      <c r="B122" s="30"/>
      <c r="C122" s="25" t="s">
        <v>16</v>
      </c>
      <c r="L122" s="30"/>
    </row>
    <row r="123" spans="2:12" s="1" customFormat="1" ht="16.5" customHeight="1" x14ac:dyDescent="0.2">
      <c r="B123" s="30"/>
      <c r="E123" s="241" t="str">
        <f>E7</f>
        <v>Splašková kanalizace Lada</v>
      </c>
      <c r="F123" s="242"/>
      <c r="G123" s="242"/>
      <c r="H123" s="242"/>
      <c r="L123" s="30"/>
    </row>
    <row r="124" spans="2:12" ht="12" customHeight="1" x14ac:dyDescent="0.2">
      <c r="B124" s="18"/>
      <c r="C124" s="25" t="s">
        <v>168</v>
      </c>
      <c r="L124" s="18"/>
    </row>
    <row r="125" spans="2:12" s="1" customFormat="1" ht="16.5" customHeight="1" x14ac:dyDescent="0.2">
      <c r="B125" s="30"/>
      <c r="E125" s="241" t="s">
        <v>169</v>
      </c>
      <c r="F125" s="240"/>
      <c r="G125" s="240"/>
      <c r="H125" s="240"/>
      <c r="L125" s="30"/>
    </row>
    <row r="126" spans="2:12" s="1" customFormat="1" ht="12" customHeight="1" x14ac:dyDescent="0.2">
      <c r="B126" s="30"/>
      <c r="C126" s="25" t="s">
        <v>170</v>
      </c>
      <c r="L126" s="30"/>
    </row>
    <row r="127" spans="2:12" s="1" customFormat="1" ht="16.5" customHeight="1" x14ac:dyDescent="0.2">
      <c r="B127" s="30"/>
      <c r="E127" s="207" t="str">
        <f>E11</f>
        <v>2022_4.2 - IO 02 Stoka B</v>
      </c>
      <c r="F127" s="240"/>
      <c r="G127" s="240"/>
      <c r="H127" s="240"/>
      <c r="L127" s="30"/>
    </row>
    <row r="128" spans="2:12" s="1" customFormat="1" ht="6.95" customHeight="1" x14ac:dyDescent="0.2">
      <c r="B128" s="30"/>
      <c r="L128" s="30"/>
    </row>
    <row r="129" spans="2:65" s="1" customFormat="1" ht="12" customHeight="1" x14ac:dyDescent="0.2">
      <c r="B129" s="30"/>
      <c r="C129" s="25" t="s">
        <v>20</v>
      </c>
      <c r="F129" s="23" t="str">
        <f>F14</f>
        <v>Česká Lípa</v>
      </c>
      <c r="I129" s="25" t="s">
        <v>22</v>
      </c>
      <c r="J129" s="50" t="str">
        <f>IF(J14="","",J14)</f>
        <v>2. 4. 2025</v>
      </c>
      <c r="L129" s="30"/>
    </row>
    <row r="130" spans="2:65" s="1" customFormat="1" ht="6.95" customHeight="1" x14ac:dyDescent="0.2">
      <c r="B130" s="30"/>
      <c r="L130" s="30"/>
    </row>
    <row r="131" spans="2:65" s="1" customFormat="1" ht="25.7" customHeight="1" x14ac:dyDescent="0.2">
      <c r="B131" s="30"/>
      <c r="C131" s="25" t="s">
        <v>24</v>
      </c>
      <c r="F131" s="23" t="str">
        <f>E17</f>
        <v>Město Česká Lípa</v>
      </c>
      <c r="I131" s="25" t="s">
        <v>31</v>
      </c>
      <c r="J131" s="28" t="str">
        <f>E23</f>
        <v>Vodohospodářský rozvoj a výstavba a.s.</v>
      </c>
      <c r="L131" s="30"/>
    </row>
    <row r="132" spans="2:65" s="1" customFormat="1" ht="15.2" customHeight="1" x14ac:dyDescent="0.2">
      <c r="B132" s="30"/>
      <c r="C132" s="25" t="s">
        <v>29</v>
      </c>
      <c r="F132" s="23" t="str">
        <f>IF(E20="","",E20)</f>
        <v>Vyplň údaj</v>
      </c>
      <c r="I132" s="25" t="s">
        <v>34</v>
      </c>
      <c r="J132" s="28" t="str">
        <f>E26</f>
        <v>Dvořák</v>
      </c>
      <c r="L132" s="30"/>
    </row>
    <row r="133" spans="2:65" s="1" customFormat="1" ht="10.35" customHeight="1" x14ac:dyDescent="0.2">
      <c r="B133" s="30"/>
      <c r="L133" s="30"/>
    </row>
    <row r="134" spans="2:65" s="10" customFormat="1" ht="29.25" customHeight="1" x14ac:dyDescent="0.2">
      <c r="B134" s="115"/>
      <c r="C134" s="116" t="s">
        <v>194</v>
      </c>
      <c r="D134" s="117" t="s">
        <v>63</v>
      </c>
      <c r="E134" s="117" t="s">
        <v>59</v>
      </c>
      <c r="F134" s="117" t="s">
        <v>60</v>
      </c>
      <c r="G134" s="117" t="s">
        <v>195</v>
      </c>
      <c r="H134" s="117" t="s">
        <v>196</v>
      </c>
      <c r="I134" s="117" t="s">
        <v>197</v>
      </c>
      <c r="J134" s="118" t="s">
        <v>184</v>
      </c>
      <c r="K134" s="119" t="s">
        <v>198</v>
      </c>
      <c r="L134" s="115"/>
      <c r="M134" s="57" t="s">
        <v>1</v>
      </c>
      <c r="N134" s="58" t="s">
        <v>42</v>
      </c>
      <c r="O134" s="58" t="s">
        <v>199</v>
      </c>
      <c r="P134" s="58" t="s">
        <v>200</v>
      </c>
      <c r="Q134" s="58" t="s">
        <v>201</v>
      </c>
      <c r="R134" s="58" t="s">
        <v>202</v>
      </c>
      <c r="S134" s="58" t="s">
        <v>203</v>
      </c>
      <c r="T134" s="59" t="s">
        <v>204</v>
      </c>
    </row>
    <row r="135" spans="2:65" s="1" customFormat="1" ht="22.9" customHeight="1" x14ac:dyDescent="0.25">
      <c r="B135" s="30"/>
      <c r="C135" s="62" t="s">
        <v>205</v>
      </c>
      <c r="J135" s="120">
        <f>BK135</f>
        <v>0</v>
      </c>
      <c r="L135" s="30"/>
      <c r="M135" s="60"/>
      <c r="N135" s="51"/>
      <c r="O135" s="51"/>
      <c r="P135" s="121">
        <f>P136+P470+P475</f>
        <v>0</v>
      </c>
      <c r="Q135" s="51"/>
      <c r="R135" s="121">
        <f>R136+R470+R475</f>
        <v>486.90010800000005</v>
      </c>
      <c r="S135" s="51"/>
      <c r="T135" s="122">
        <f>T136+T470+T475</f>
        <v>337.87299999999999</v>
      </c>
      <c r="AT135" s="15" t="s">
        <v>77</v>
      </c>
      <c r="AU135" s="15" t="s">
        <v>186</v>
      </c>
      <c r="BK135" s="123">
        <f>BK136+BK470+BK475</f>
        <v>0</v>
      </c>
    </row>
    <row r="136" spans="2:65" s="11" customFormat="1" ht="25.9" customHeight="1" x14ac:dyDescent="0.2">
      <c r="B136" s="124"/>
      <c r="D136" s="125" t="s">
        <v>77</v>
      </c>
      <c r="E136" s="126" t="s">
        <v>337</v>
      </c>
      <c r="F136" s="126" t="s">
        <v>338</v>
      </c>
      <c r="I136" s="127"/>
      <c r="J136" s="128">
        <f>BK136</f>
        <v>0</v>
      </c>
      <c r="L136" s="124"/>
      <c r="M136" s="129"/>
      <c r="P136" s="130">
        <f>P137+P281+P285+P289+P293+P327+P331+P420+P459+P466</f>
        <v>0</v>
      </c>
      <c r="R136" s="130">
        <f>R137+R281+R285+R289+R293+R327+R331+R420+R459+R466</f>
        <v>486.89968800000003</v>
      </c>
      <c r="T136" s="131">
        <f>T137+T281+T285+T289+T293+T327+T331+T420+T459+T466</f>
        <v>337.87299999999999</v>
      </c>
      <c r="AR136" s="125" t="s">
        <v>85</v>
      </c>
      <c r="AT136" s="132" t="s">
        <v>77</v>
      </c>
      <c r="AU136" s="132" t="s">
        <v>78</v>
      </c>
      <c r="AY136" s="125" t="s">
        <v>209</v>
      </c>
      <c r="BK136" s="133">
        <f>BK137+BK281+BK285+BK289+BK293+BK327+BK331+BK420+BK459+BK466</f>
        <v>0</v>
      </c>
    </row>
    <row r="137" spans="2:65" s="11" customFormat="1" ht="22.9" customHeight="1" x14ac:dyDescent="0.2">
      <c r="B137" s="124"/>
      <c r="D137" s="125" t="s">
        <v>77</v>
      </c>
      <c r="E137" s="134" t="s">
        <v>85</v>
      </c>
      <c r="F137" s="134" t="s">
        <v>339</v>
      </c>
      <c r="I137" s="127"/>
      <c r="J137" s="135">
        <f>BK137</f>
        <v>0</v>
      </c>
      <c r="L137" s="124"/>
      <c r="M137" s="129"/>
      <c r="P137" s="130">
        <f>SUM(P138:P280)</f>
        <v>0</v>
      </c>
      <c r="R137" s="130">
        <f>SUM(R138:R280)</f>
        <v>314.62844100000001</v>
      </c>
      <c r="T137" s="131">
        <f>SUM(T138:T280)</f>
        <v>324.79300000000001</v>
      </c>
      <c r="AR137" s="125" t="s">
        <v>85</v>
      </c>
      <c r="AT137" s="132" t="s">
        <v>77</v>
      </c>
      <c r="AU137" s="132" t="s">
        <v>85</v>
      </c>
      <c r="AY137" s="125" t="s">
        <v>209</v>
      </c>
      <c r="BK137" s="133">
        <f>SUM(BK138:BK280)</f>
        <v>0</v>
      </c>
    </row>
    <row r="138" spans="2:65" s="1" customFormat="1" ht="24.2" customHeight="1" x14ac:dyDescent="0.2">
      <c r="B138" s="30"/>
      <c r="C138" s="136" t="s">
        <v>85</v>
      </c>
      <c r="D138" s="136" t="s">
        <v>210</v>
      </c>
      <c r="E138" s="137" t="s">
        <v>340</v>
      </c>
      <c r="F138" s="138" t="s">
        <v>341</v>
      </c>
      <c r="G138" s="139" t="s">
        <v>342</v>
      </c>
      <c r="H138" s="140">
        <v>348.3</v>
      </c>
      <c r="I138" s="141"/>
      <c r="J138" s="142">
        <f>ROUND(I138*H138,2)</f>
        <v>0</v>
      </c>
      <c r="K138" s="143"/>
      <c r="L138" s="30"/>
      <c r="M138" s="144" t="s">
        <v>1</v>
      </c>
      <c r="N138" s="145" t="s">
        <v>43</v>
      </c>
      <c r="P138" s="146">
        <f>O138*H138</f>
        <v>0</v>
      </c>
      <c r="Q138" s="146">
        <v>0</v>
      </c>
      <c r="R138" s="146">
        <f>Q138*H138</f>
        <v>0</v>
      </c>
      <c r="S138" s="146">
        <v>0.28999999999999998</v>
      </c>
      <c r="T138" s="147">
        <f>S138*H138</f>
        <v>101.00699999999999</v>
      </c>
      <c r="AR138" s="148" t="s">
        <v>156</v>
      </c>
      <c r="AT138" s="148" t="s">
        <v>210</v>
      </c>
      <c r="AU138" s="148" t="s">
        <v>91</v>
      </c>
      <c r="AY138" s="15" t="s">
        <v>209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5" t="s">
        <v>85</v>
      </c>
      <c r="BK138" s="149">
        <f>ROUND(I138*H138,2)</f>
        <v>0</v>
      </c>
      <c r="BL138" s="15" t="s">
        <v>156</v>
      </c>
      <c r="BM138" s="148" t="s">
        <v>963</v>
      </c>
    </row>
    <row r="139" spans="2:65" s="1" customFormat="1" ht="39" x14ac:dyDescent="0.2">
      <c r="B139" s="30"/>
      <c r="D139" s="150" t="s">
        <v>216</v>
      </c>
      <c r="F139" s="151" t="s">
        <v>344</v>
      </c>
      <c r="I139" s="152"/>
      <c r="L139" s="30"/>
      <c r="M139" s="153"/>
      <c r="T139" s="54"/>
      <c r="AT139" s="15" t="s">
        <v>216</v>
      </c>
      <c r="AU139" s="15" t="s">
        <v>91</v>
      </c>
    </row>
    <row r="140" spans="2:65" s="12" customFormat="1" x14ac:dyDescent="0.2">
      <c r="B140" s="154"/>
      <c r="D140" s="150" t="s">
        <v>292</v>
      </c>
      <c r="E140" s="155" t="s">
        <v>1</v>
      </c>
      <c r="F140" s="156" t="s">
        <v>964</v>
      </c>
      <c r="H140" s="157">
        <v>348.3</v>
      </c>
      <c r="I140" s="158"/>
      <c r="L140" s="154"/>
      <c r="M140" s="159"/>
      <c r="T140" s="160"/>
      <c r="AT140" s="155" t="s">
        <v>292</v>
      </c>
      <c r="AU140" s="155" t="s">
        <v>91</v>
      </c>
      <c r="AV140" s="12" t="s">
        <v>91</v>
      </c>
      <c r="AW140" s="12" t="s">
        <v>36</v>
      </c>
      <c r="AX140" s="12" t="s">
        <v>85</v>
      </c>
      <c r="AY140" s="155" t="s">
        <v>209</v>
      </c>
    </row>
    <row r="141" spans="2:65" s="1" customFormat="1" ht="24.2" customHeight="1" x14ac:dyDescent="0.2">
      <c r="B141" s="30"/>
      <c r="C141" s="136" t="s">
        <v>91</v>
      </c>
      <c r="D141" s="136" t="s">
        <v>210</v>
      </c>
      <c r="E141" s="137" t="s">
        <v>346</v>
      </c>
      <c r="F141" s="138" t="s">
        <v>347</v>
      </c>
      <c r="G141" s="139" t="s">
        <v>342</v>
      </c>
      <c r="H141" s="140">
        <v>510.5</v>
      </c>
      <c r="I141" s="141"/>
      <c r="J141" s="142">
        <f>ROUND(I141*H141,2)</f>
        <v>0</v>
      </c>
      <c r="K141" s="143"/>
      <c r="L141" s="30"/>
      <c r="M141" s="144" t="s">
        <v>1</v>
      </c>
      <c r="N141" s="145" t="s">
        <v>43</v>
      </c>
      <c r="P141" s="146">
        <f>O141*H141</f>
        <v>0</v>
      </c>
      <c r="Q141" s="146">
        <v>0</v>
      </c>
      <c r="R141" s="146">
        <f>Q141*H141</f>
        <v>0</v>
      </c>
      <c r="S141" s="146">
        <v>0.316</v>
      </c>
      <c r="T141" s="147">
        <f>S141*H141</f>
        <v>161.31800000000001</v>
      </c>
      <c r="AR141" s="148" t="s">
        <v>156</v>
      </c>
      <c r="AT141" s="148" t="s">
        <v>210</v>
      </c>
      <c r="AU141" s="148" t="s">
        <v>91</v>
      </c>
      <c r="AY141" s="15" t="s">
        <v>209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5" t="s">
        <v>85</v>
      </c>
      <c r="BK141" s="149">
        <f>ROUND(I141*H141,2)</f>
        <v>0</v>
      </c>
      <c r="BL141" s="15" t="s">
        <v>156</v>
      </c>
      <c r="BM141" s="148" t="s">
        <v>965</v>
      </c>
    </row>
    <row r="142" spans="2:65" s="1" customFormat="1" ht="39" x14ac:dyDescent="0.2">
      <c r="B142" s="30"/>
      <c r="D142" s="150" t="s">
        <v>216</v>
      </c>
      <c r="F142" s="151" t="s">
        <v>349</v>
      </c>
      <c r="I142" s="152"/>
      <c r="L142" s="30"/>
      <c r="M142" s="153"/>
      <c r="T142" s="54"/>
      <c r="AT142" s="15" t="s">
        <v>216</v>
      </c>
      <c r="AU142" s="15" t="s">
        <v>91</v>
      </c>
    </row>
    <row r="143" spans="2:65" s="12" customFormat="1" x14ac:dyDescent="0.2">
      <c r="B143" s="154"/>
      <c r="D143" s="150" t="s">
        <v>292</v>
      </c>
      <c r="E143" s="155" t="s">
        <v>1</v>
      </c>
      <c r="F143" s="156" t="s">
        <v>966</v>
      </c>
      <c r="H143" s="157">
        <v>510.5</v>
      </c>
      <c r="I143" s="158"/>
      <c r="L143" s="154"/>
      <c r="M143" s="159"/>
      <c r="T143" s="160"/>
      <c r="AT143" s="155" t="s">
        <v>292</v>
      </c>
      <c r="AU143" s="155" t="s">
        <v>91</v>
      </c>
      <c r="AV143" s="12" t="s">
        <v>91</v>
      </c>
      <c r="AW143" s="12" t="s">
        <v>36</v>
      </c>
      <c r="AX143" s="12" t="s">
        <v>78</v>
      </c>
      <c r="AY143" s="155" t="s">
        <v>209</v>
      </c>
    </row>
    <row r="144" spans="2:65" s="13" customFormat="1" x14ac:dyDescent="0.2">
      <c r="B144" s="164"/>
      <c r="D144" s="150" t="s">
        <v>292</v>
      </c>
      <c r="E144" s="165" t="s">
        <v>1</v>
      </c>
      <c r="F144" s="166" t="s">
        <v>351</v>
      </c>
      <c r="H144" s="167">
        <v>510.5</v>
      </c>
      <c r="I144" s="168"/>
      <c r="L144" s="164"/>
      <c r="M144" s="169"/>
      <c r="T144" s="170"/>
      <c r="AT144" s="165" t="s">
        <v>292</v>
      </c>
      <c r="AU144" s="165" t="s">
        <v>91</v>
      </c>
      <c r="AV144" s="13" t="s">
        <v>156</v>
      </c>
      <c r="AW144" s="13" t="s">
        <v>4</v>
      </c>
      <c r="AX144" s="13" t="s">
        <v>85</v>
      </c>
      <c r="AY144" s="165" t="s">
        <v>209</v>
      </c>
    </row>
    <row r="145" spans="2:65" s="1" customFormat="1" ht="24.2" customHeight="1" x14ac:dyDescent="0.2">
      <c r="B145" s="30"/>
      <c r="C145" s="136" t="s">
        <v>148</v>
      </c>
      <c r="D145" s="136" t="s">
        <v>210</v>
      </c>
      <c r="E145" s="137" t="s">
        <v>352</v>
      </c>
      <c r="F145" s="138" t="s">
        <v>353</v>
      </c>
      <c r="G145" s="139" t="s">
        <v>342</v>
      </c>
      <c r="H145" s="140">
        <v>543.20000000000005</v>
      </c>
      <c r="I145" s="141"/>
      <c r="J145" s="142">
        <f>ROUND(I145*H145,2)</f>
        <v>0</v>
      </c>
      <c r="K145" s="143"/>
      <c r="L145" s="30"/>
      <c r="M145" s="144" t="s">
        <v>1</v>
      </c>
      <c r="N145" s="145" t="s">
        <v>43</v>
      </c>
      <c r="P145" s="146">
        <f>O145*H145</f>
        <v>0</v>
      </c>
      <c r="Q145" s="146">
        <v>1.0000000000000001E-5</v>
      </c>
      <c r="R145" s="146">
        <f>Q145*H145</f>
        <v>5.4320000000000011E-3</v>
      </c>
      <c r="S145" s="146">
        <v>0.115</v>
      </c>
      <c r="T145" s="147">
        <f>S145*H145</f>
        <v>62.468000000000011</v>
      </c>
      <c r="AR145" s="148" t="s">
        <v>156</v>
      </c>
      <c r="AT145" s="148" t="s">
        <v>210</v>
      </c>
      <c r="AU145" s="148" t="s">
        <v>91</v>
      </c>
      <c r="AY145" s="15" t="s">
        <v>209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5" t="s">
        <v>85</v>
      </c>
      <c r="BK145" s="149">
        <f>ROUND(I145*H145,2)</f>
        <v>0</v>
      </c>
      <c r="BL145" s="15" t="s">
        <v>156</v>
      </c>
      <c r="BM145" s="148" t="s">
        <v>967</v>
      </c>
    </row>
    <row r="146" spans="2:65" s="1" customFormat="1" ht="29.25" x14ac:dyDescent="0.2">
      <c r="B146" s="30"/>
      <c r="D146" s="150" t="s">
        <v>216</v>
      </c>
      <c r="F146" s="151" t="s">
        <v>355</v>
      </c>
      <c r="I146" s="152"/>
      <c r="L146" s="30"/>
      <c r="M146" s="153"/>
      <c r="T146" s="54"/>
      <c r="AT146" s="15" t="s">
        <v>216</v>
      </c>
      <c r="AU146" s="15" t="s">
        <v>91</v>
      </c>
    </row>
    <row r="147" spans="2:65" s="12" customFormat="1" x14ac:dyDescent="0.2">
      <c r="B147" s="154"/>
      <c r="D147" s="150" t="s">
        <v>292</v>
      </c>
      <c r="E147" s="155" t="s">
        <v>1</v>
      </c>
      <c r="F147" s="156" t="s">
        <v>968</v>
      </c>
      <c r="H147" s="157">
        <v>543.20000000000005</v>
      </c>
      <c r="I147" s="158"/>
      <c r="L147" s="154"/>
      <c r="M147" s="159"/>
      <c r="T147" s="160"/>
      <c r="AT147" s="155" t="s">
        <v>292</v>
      </c>
      <c r="AU147" s="155" t="s">
        <v>91</v>
      </c>
      <c r="AV147" s="12" t="s">
        <v>91</v>
      </c>
      <c r="AW147" s="12" t="s">
        <v>36</v>
      </c>
      <c r="AX147" s="12" t="s">
        <v>85</v>
      </c>
      <c r="AY147" s="155" t="s">
        <v>209</v>
      </c>
    </row>
    <row r="148" spans="2:65" s="1" customFormat="1" ht="16.5" customHeight="1" x14ac:dyDescent="0.2">
      <c r="B148" s="30"/>
      <c r="C148" s="136" t="s">
        <v>156</v>
      </c>
      <c r="D148" s="136" t="s">
        <v>210</v>
      </c>
      <c r="E148" s="137" t="s">
        <v>357</v>
      </c>
      <c r="F148" s="138" t="s">
        <v>358</v>
      </c>
      <c r="G148" s="139" t="s">
        <v>359</v>
      </c>
      <c r="H148" s="140">
        <v>100</v>
      </c>
      <c r="I148" s="141"/>
      <c r="J148" s="142">
        <f>ROUND(I148*H148,2)</f>
        <v>0</v>
      </c>
      <c r="K148" s="143"/>
      <c r="L148" s="30"/>
      <c r="M148" s="144" t="s">
        <v>1</v>
      </c>
      <c r="N148" s="145" t="s">
        <v>43</v>
      </c>
      <c r="P148" s="146">
        <f>O148*H148</f>
        <v>0</v>
      </c>
      <c r="Q148" s="146">
        <v>7.1900000000000002E-3</v>
      </c>
      <c r="R148" s="146">
        <f>Q148*H148</f>
        <v>0.71899999999999997</v>
      </c>
      <c r="S148" s="146">
        <v>0</v>
      </c>
      <c r="T148" s="147">
        <f>S148*H148</f>
        <v>0</v>
      </c>
      <c r="AR148" s="148" t="s">
        <v>156</v>
      </c>
      <c r="AT148" s="148" t="s">
        <v>210</v>
      </c>
      <c r="AU148" s="148" t="s">
        <v>91</v>
      </c>
      <c r="AY148" s="15" t="s">
        <v>209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5" t="s">
        <v>85</v>
      </c>
      <c r="BK148" s="149">
        <f>ROUND(I148*H148,2)</f>
        <v>0</v>
      </c>
      <c r="BL148" s="15" t="s">
        <v>156</v>
      </c>
      <c r="BM148" s="148" t="s">
        <v>969</v>
      </c>
    </row>
    <row r="149" spans="2:65" s="1" customFormat="1" x14ac:dyDescent="0.2">
      <c r="B149" s="30"/>
      <c r="D149" s="150" t="s">
        <v>216</v>
      </c>
      <c r="F149" s="151" t="s">
        <v>361</v>
      </c>
      <c r="I149" s="152"/>
      <c r="L149" s="30"/>
      <c r="M149" s="153"/>
      <c r="T149" s="54"/>
      <c r="AT149" s="15" t="s">
        <v>216</v>
      </c>
      <c r="AU149" s="15" t="s">
        <v>91</v>
      </c>
    </row>
    <row r="150" spans="2:65" s="12" customFormat="1" x14ac:dyDescent="0.2">
      <c r="B150" s="154"/>
      <c r="D150" s="150" t="s">
        <v>292</v>
      </c>
      <c r="E150" s="155" t="s">
        <v>1</v>
      </c>
      <c r="F150" s="156" t="s">
        <v>379</v>
      </c>
      <c r="H150" s="157">
        <v>100</v>
      </c>
      <c r="I150" s="158"/>
      <c r="L150" s="154"/>
      <c r="M150" s="159"/>
      <c r="T150" s="160"/>
      <c r="AT150" s="155" t="s">
        <v>292</v>
      </c>
      <c r="AU150" s="155" t="s">
        <v>91</v>
      </c>
      <c r="AV150" s="12" t="s">
        <v>91</v>
      </c>
      <c r="AW150" s="12" t="s">
        <v>36</v>
      </c>
      <c r="AX150" s="12" t="s">
        <v>85</v>
      </c>
      <c r="AY150" s="155" t="s">
        <v>209</v>
      </c>
    </row>
    <row r="151" spans="2:65" s="1" customFormat="1" ht="24.2" customHeight="1" x14ac:dyDescent="0.2">
      <c r="B151" s="30"/>
      <c r="C151" s="136" t="s">
        <v>208</v>
      </c>
      <c r="D151" s="136" t="s">
        <v>210</v>
      </c>
      <c r="E151" s="137" t="s">
        <v>363</v>
      </c>
      <c r="F151" s="138" t="s">
        <v>364</v>
      </c>
      <c r="G151" s="139" t="s">
        <v>365</v>
      </c>
      <c r="H151" s="140">
        <v>80</v>
      </c>
      <c r="I151" s="141"/>
      <c r="J151" s="142">
        <f>ROUND(I151*H151,2)</f>
        <v>0</v>
      </c>
      <c r="K151" s="143"/>
      <c r="L151" s="30"/>
      <c r="M151" s="144" t="s">
        <v>1</v>
      </c>
      <c r="N151" s="145" t="s">
        <v>43</v>
      </c>
      <c r="P151" s="146">
        <f>O151*H151</f>
        <v>0</v>
      </c>
      <c r="Q151" s="146">
        <v>4.0000000000000003E-5</v>
      </c>
      <c r="R151" s="146">
        <f>Q151*H151</f>
        <v>3.2000000000000002E-3</v>
      </c>
      <c r="S151" s="146">
        <v>0</v>
      </c>
      <c r="T151" s="147">
        <f>S151*H151</f>
        <v>0</v>
      </c>
      <c r="AR151" s="148" t="s">
        <v>156</v>
      </c>
      <c r="AT151" s="148" t="s">
        <v>210</v>
      </c>
      <c r="AU151" s="148" t="s">
        <v>91</v>
      </c>
      <c r="AY151" s="15" t="s">
        <v>209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5" t="s">
        <v>85</v>
      </c>
      <c r="BK151" s="149">
        <f>ROUND(I151*H151,2)</f>
        <v>0</v>
      </c>
      <c r="BL151" s="15" t="s">
        <v>156</v>
      </c>
      <c r="BM151" s="148" t="s">
        <v>970</v>
      </c>
    </row>
    <row r="152" spans="2:65" s="1" customFormat="1" ht="19.5" x14ac:dyDescent="0.2">
      <c r="B152" s="30"/>
      <c r="D152" s="150" t="s">
        <v>216</v>
      </c>
      <c r="F152" s="151" t="s">
        <v>367</v>
      </c>
      <c r="I152" s="152"/>
      <c r="L152" s="30"/>
      <c r="M152" s="153"/>
      <c r="T152" s="54"/>
      <c r="AT152" s="15" t="s">
        <v>216</v>
      </c>
      <c r="AU152" s="15" t="s">
        <v>91</v>
      </c>
    </row>
    <row r="153" spans="2:65" s="12" customFormat="1" x14ac:dyDescent="0.2">
      <c r="B153" s="154"/>
      <c r="D153" s="150" t="s">
        <v>292</v>
      </c>
      <c r="E153" s="155" t="s">
        <v>1</v>
      </c>
      <c r="F153" s="156" t="s">
        <v>971</v>
      </c>
      <c r="H153" s="157">
        <v>80</v>
      </c>
      <c r="I153" s="158"/>
      <c r="L153" s="154"/>
      <c r="M153" s="159"/>
      <c r="T153" s="160"/>
      <c r="AT153" s="155" t="s">
        <v>292</v>
      </c>
      <c r="AU153" s="155" t="s">
        <v>91</v>
      </c>
      <c r="AV153" s="12" t="s">
        <v>91</v>
      </c>
      <c r="AW153" s="12" t="s">
        <v>36</v>
      </c>
      <c r="AX153" s="12" t="s">
        <v>85</v>
      </c>
      <c r="AY153" s="155" t="s">
        <v>209</v>
      </c>
    </row>
    <row r="154" spans="2:65" s="1" customFormat="1" ht="24.2" customHeight="1" x14ac:dyDescent="0.2">
      <c r="B154" s="30"/>
      <c r="C154" s="136" t="s">
        <v>234</v>
      </c>
      <c r="D154" s="136" t="s">
        <v>210</v>
      </c>
      <c r="E154" s="137" t="s">
        <v>369</v>
      </c>
      <c r="F154" s="138" t="s">
        <v>370</v>
      </c>
      <c r="G154" s="139" t="s">
        <v>371</v>
      </c>
      <c r="H154" s="140">
        <v>15</v>
      </c>
      <c r="I154" s="141"/>
      <c r="J154" s="142">
        <f>ROUND(I154*H154,2)</f>
        <v>0</v>
      </c>
      <c r="K154" s="143"/>
      <c r="L154" s="30"/>
      <c r="M154" s="144" t="s">
        <v>1</v>
      </c>
      <c r="N154" s="145" t="s">
        <v>43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156</v>
      </c>
      <c r="AT154" s="148" t="s">
        <v>210</v>
      </c>
      <c r="AU154" s="148" t="s">
        <v>91</v>
      </c>
      <c r="AY154" s="15" t="s">
        <v>209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5" t="s">
        <v>85</v>
      </c>
      <c r="BK154" s="149">
        <f>ROUND(I154*H154,2)</f>
        <v>0</v>
      </c>
      <c r="BL154" s="15" t="s">
        <v>156</v>
      </c>
      <c r="BM154" s="148" t="s">
        <v>972</v>
      </c>
    </row>
    <row r="155" spans="2:65" s="1" customFormat="1" ht="19.5" x14ac:dyDescent="0.2">
      <c r="B155" s="30"/>
      <c r="D155" s="150" t="s">
        <v>216</v>
      </c>
      <c r="F155" s="151" t="s">
        <v>373</v>
      </c>
      <c r="I155" s="152"/>
      <c r="L155" s="30"/>
      <c r="M155" s="153"/>
      <c r="T155" s="54"/>
      <c r="AT155" s="15" t="s">
        <v>216</v>
      </c>
      <c r="AU155" s="15" t="s">
        <v>91</v>
      </c>
    </row>
    <row r="156" spans="2:65" s="12" customFormat="1" x14ac:dyDescent="0.2">
      <c r="B156" s="154"/>
      <c r="D156" s="150" t="s">
        <v>292</v>
      </c>
      <c r="E156" s="155" t="s">
        <v>1</v>
      </c>
      <c r="F156" s="156" t="s">
        <v>280</v>
      </c>
      <c r="H156" s="157">
        <v>15</v>
      </c>
      <c r="I156" s="158"/>
      <c r="L156" s="154"/>
      <c r="M156" s="159"/>
      <c r="T156" s="160"/>
      <c r="AT156" s="155" t="s">
        <v>292</v>
      </c>
      <c r="AU156" s="155" t="s">
        <v>91</v>
      </c>
      <c r="AV156" s="12" t="s">
        <v>91</v>
      </c>
      <c r="AW156" s="12" t="s">
        <v>36</v>
      </c>
      <c r="AX156" s="12" t="s">
        <v>85</v>
      </c>
      <c r="AY156" s="155" t="s">
        <v>209</v>
      </c>
    </row>
    <row r="157" spans="2:65" s="1" customFormat="1" ht="24.2" customHeight="1" x14ac:dyDescent="0.2">
      <c r="B157" s="30"/>
      <c r="C157" s="136" t="s">
        <v>239</v>
      </c>
      <c r="D157" s="136" t="s">
        <v>210</v>
      </c>
      <c r="E157" s="137" t="s">
        <v>375</v>
      </c>
      <c r="F157" s="138" t="s">
        <v>376</v>
      </c>
      <c r="G157" s="139" t="s">
        <v>359</v>
      </c>
      <c r="H157" s="140">
        <v>30</v>
      </c>
      <c r="I157" s="141"/>
      <c r="J157" s="142">
        <f>ROUND(I157*H157,2)</f>
        <v>0</v>
      </c>
      <c r="K157" s="143"/>
      <c r="L157" s="30"/>
      <c r="M157" s="144" t="s">
        <v>1</v>
      </c>
      <c r="N157" s="145" t="s">
        <v>43</v>
      </c>
      <c r="P157" s="146">
        <f>O157*H157</f>
        <v>0</v>
      </c>
      <c r="Q157" s="146">
        <v>8.6800000000000002E-3</v>
      </c>
      <c r="R157" s="146">
        <f>Q157*H157</f>
        <v>0.26040000000000002</v>
      </c>
      <c r="S157" s="146">
        <v>0</v>
      </c>
      <c r="T157" s="147">
        <f>S157*H157</f>
        <v>0</v>
      </c>
      <c r="AR157" s="148" t="s">
        <v>156</v>
      </c>
      <c r="AT157" s="148" t="s">
        <v>210</v>
      </c>
      <c r="AU157" s="148" t="s">
        <v>91</v>
      </c>
      <c r="AY157" s="15" t="s">
        <v>209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5" t="s">
        <v>85</v>
      </c>
      <c r="BK157" s="149">
        <f>ROUND(I157*H157,2)</f>
        <v>0</v>
      </c>
      <c r="BL157" s="15" t="s">
        <v>156</v>
      </c>
      <c r="BM157" s="148" t="s">
        <v>973</v>
      </c>
    </row>
    <row r="158" spans="2:65" s="1" customFormat="1" ht="58.5" x14ac:dyDescent="0.2">
      <c r="B158" s="30"/>
      <c r="D158" s="150" t="s">
        <v>216</v>
      </c>
      <c r="F158" s="151" t="s">
        <v>378</v>
      </c>
      <c r="I158" s="152"/>
      <c r="L158" s="30"/>
      <c r="M158" s="153"/>
      <c r="T158" s="54"/>
      <c r="AT158" s="15" t="s">
        <v>216</v>
      </c>
      <c r="AU158" s="15" t="s">
        <v>91</v>
      </c>
    </row>
    <row r="159" spans="2:65" s="12" customFormat="1" x14ac:dyDescent="0.2">
      <c r="B159" s="154"/>
      <c r="D159" s="150" t="s">
        <v>292</v>
      </c>
      <c r="E159" s="155" t="s">
        <v>1</v>
      </c>
      <c r="F159" s="156" t="s">
        <v>374</v>
      </c>
      <c r="H159" s="157">
        <v>30</v>
      </c>
      <c r="I159" s="158"/>
      <c r="L159" s="154"/>
      <c r="M159" s="159"/>
      <c r="T159" s="160"/>
      <c r="AT159" s="155" t="s">
        <v>292</v>
      </c>
      <c r="AU159" s="155" t="s">
        <v>91</v>
      </c>
      <c r="AV159" s="12" t="s">
        <v>91</v>
      </c>
      <c r="AW159" s="12" t="s">
        <v>36</v>
      </c>
      <c r="AX159" s="12" t="s">
        <v>85</v>
      </c>
      <c r="AY159" s="155" t="s">
        <v>209</v>
      </c>
    </row>
    <row r="160" spans="2:65" s="1" customFormat="1" ht="16.5" customHeight="1" x14ac:dyDescent="0.2">
      <c r="B160" s="30"/>
      <c r="C160" s="171" t="s">
        <v>244</v>
      </c>
      <c r="D160" s="171" t="s">
        <v>449</v>
      </c>
      <c r="E160" s="172" t="s">
        <v>454</v>
      </c>
      <c r="F160" s="173" t="s">
        <v>455</v>
      </c>
      <c r="G160" s="174" t="s">
        <v>456</v>
      </c>
      <c r="H160" s="175">
        <v>16</v>
      </c>
      <c r="I160" s="176"/>
      <c r="J160" s="177">
        <f>ROUND(I160*H160,2)</f>
        <v>0</v>
      </c>
      <c r="K160" s="178"/>
      <c r="L160" s="179"/>
      <c r="M160" s="180" t="s">
        <v>1</v>
      </c>
      <c r="N160" s="181" t="s">
        <v>43</v>
      </c>
      <c r="P160" s="146">
        <f>O160*H160</f>
        <v>0</v>
      </c>
      <c r="Q160" s="146">
        <v>2.9999999999999997E-4</v>
      </c>
      <c r="R160" s="146">
        <f>Q160*H160</f>
        <v>4.7999999999999996E-3</v>
      </c>
      <c r="S160" s="146">
        <v>0</v>
      </c>
      <c r="T160" s="147">
        <f>S160*H160</f>
        <v>0</v>
      </c>
      <c r="AR160" s="148" t="s">
        <v>244</v>
      </c>
      <c r="AT160" s="148" t="s">
        <v>449</v>
      </c>
      <c r="AU160" s="148" t="s">
        <v>91</v>
      </c>
      <c r="AY160" s="15" t="s">
        <v>209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5" t="s">
        <v>85</v>
      </c>
      <c r="BK160" s="149">
        <f>ROUND(I160*H160,2)</f>
        <v>0</v>
      </c>
      <c r="BL160" s="15" t="s">
        <v>156</v>
      </c>
      <c r="BM160" s="148" t="s">
        <v>974</v>
      </c>
    </row>
    <row r="161" spans="2:65" s="1" customFormat="1" x14ac:dyDescent="0.2">
      <c r="B161" s="30"/>
      <c r="D161" s="150" t="s">
        <v>216</v>
      </c>
      <c r="F161" s="151" t="s">
        <v>455</v>
      </c>
      <c r="I161" s="152"/>
      <c r="L161" s="30"/>
      <c r="M161" s="153"/>
      <c r="T161" s="54"/>
      <c r="AT161" s="15" t="s">
        <v>216</v>
      </c>
      <c r="AU161" s="15" t="s">
        <v>91</v>
      </c>
    </row>
    <row r="162" spans="2:65" s="12" customFormat="1" x14ac:dyDescent="0.2">
      <c r="B162" s="154"/>
      <c r="D162" s="150" t="s">
        <v>292</v>
      </c>
      <c r="E162" s="155" t="s">
        <v>1</v>
      </c>
      <c r="F162" s="156" t="s">
        <v>975</v>
      </c>
      <c r="H162" s="157">
        <v>16</v>
      </c>
      <c r="I162" s="158"/>
      <c r="L162" s="154"/>
      <c r="M162" s="159"/>
      <c r="T162" s="160"/>
      <c r="AT162" s="155" t="s">
        <v>292</v>
      </c>
      <c r="AU162" s="155" t="s">
        <v>91</v>
      </c>
      <c r="AV162" s="12" t="s">
        <v>91</v>
      </c>
      <c r="AW162" s="12" t="s">
        <v>36</v>
      </c>
      <c r="AX162" s="12" t="s">
        <v>85</v>
      </c>
      <c r="AY162" s="155" t="s">
        <v>209</v>
      </c>
    </row>
    <row r="163" spans="2:65" s="1" customFormat="1" ht="24.2" customHeight="1" x14ac:dyDescent="0.2">
      <c r="B163" s="30"/>
      <c r="C163" s="171" t="s">
        <v>249</v>
      </c>
      <c r="D163" s="171" t="s">
        <v>449</v>
      </c>
      <c r="E163" s="172" t="s">
        <v>460</v>
      </c>
      <c r="F163" s="173" t="s">
        <v>461</v>
      </c>
      <c r="G163" s="174" t="s">
        <v>456</v>
      </c>
      <c r="H163" s="175">
        <v>2</v>
      </c>
      <c r="I163" s="176"/>
      <c r="J163" s="177">
        <f>ROUND(I163*H163,2)</f>
        <v>0</v>
      </c>
      <c r="K163" s="178"/>
      <c r="L163" s="179"/>
      <c r="M163" s="180" t="s">
        <v>1</v>
      </c>
      <c r="N163" s="181" t="s">
        <v>43</v>
      </c>
      <c r="P163" s="146">
        <f>O163*H163</f>
        <v>0</v>
      </c>
      <c r="Q163" s="146">
        <v>2.66E-3</v>
      </c>
      <c r="R163" s="146">
        <f>Q163*H163</f>
        <v>5.3200000000000001E-3</v>
      </c>
      <c r="S163" s="146">
        <v>0</v>
      </c>
      <c r="T163" s="147">
        <f>S163*H163</f>
        <v>0</v>
      </c>
      <c r="AR163" s="148" t="s">
        <v>244</v>
      </c>
      <c r="AT163" s="148" t="s">
        <v>449</v>
      </c>
      <c r="AU163" s="148" t="s">
        <v>91</v>
      </c>
      <c r="AY163" s="15" t="s">
        <v>209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5" t="s">
        <v>85</v>
      </c>
      <c r="BK163" s="149">
        <f>ROUND(I163*H163,2)</f>
        <v>0</v>
      </c>
      <c r="BL163" s="15" t="s">
        <v>156</v>
      </c>
      <c r="BM163" s="148" t="s">
        <v>976</v>
      </c>
    </row>
    <row r="164" spans="2:65" s="1" customFormat="1" x14ac:dyDescent="0.2">
      <c r="B164" s="30"/>
      <c r="D164" s="150" t="s">
        <v>216</v>
      </c>
      <c r="F164" s="151" t="s">
        <v>461</v>
      </c>
      <c r="I164" s="152"/>
      <c r="L164" s="30"/>
      <c r="M164" s="153"/>
      <c r="T164" s="54"/>
      <c r="AT164" s="15" t="s">
        <v>216</v>
      </c>
      <c r="AU164" s="15" t="s">
        <v>91</v>
      </c>
    </row>
    <row r="165" spans="2:65" s="12" customFormat="1" x14ac:dyDescent="0.2">
      <c r="B165" s="154"/>
      <c r="D165" s="150" t="s">
        <v>292</v>
      </c>
      <c r="E165" s="155" t="s">
        <v>1</v>
      </c>
      <c r="F165" s="156" t="s">
        <v>91</v>
      </c>
      <c r="H165" s="157">
        <v>2</v>
      </c>
      <c r="I165" s="158"/>
      <c r="L165" s="154"/>
      <c r="M165" s="159"/>
      <c r="T165" s="160"/>
      <c r="AT165" s="155" t="s">
        <v>292</v>
      </c>
      <c r="AU165" s="155" t="s">
        <v>91</v>
      </c>
      <c r="AV165" s="12" t="s">
        <v>91</v>
      </c>
      <c r="AW165" s="12" t="s">
        <v>36</v>
      </c>
      <c r="AX165" s="12" t="s">
        <v>85</v>
      </c>
      <c r="AY165" s="155" t="s">
        <v>209</v>
      </c>
    </row>
    <row r="166" spans="2:65" s="1" customFormat="1" ht="16.5" customHeight="1" x14ac:dyDescent="0.2">
      <c r="B166" s="30"/>
      <c r="C166" s="171" t="s">
        <v>254</v>
      </c>
      <c r="D166" s="171" t="s">
        <v>449</v>
      </c>
      <c r="E166" s="172" t="s">
        <v>577</v>
      </c>
      <c r="F166" s="173" t="s">
        <v>578</v>
      </c>
      <c r="G166" s="174" t="s">
        <v>554</v>
      </c>
      <c r="H166" s="175">
        <v>309.387</v>
      </c>
      <c r="I166" s="176"/>
      <c r="J166" s="177">
        <f>ROUND(I166*H166,2)</f>
        <v>0</v>
      </c>
      <c r="K166" s="178"/>
      <c r="L166" s="179"/>
      <c r="M166" s="180" t="s">
        <v>1</v>
      </c>
      <c r="N166" s="181" t="s">
        <v>43</v>
      </c>
      <c r="P166" s="146">
        <f>O166*H166</f>
        <v>0</v>
      </c>
      <c r="Q166" s="146">
        <v>1</v>
      </c>
      <c r="R166" s="146">
        <f>Q166*H166</f>
        <v>309.387</v>
      </c>
      <c r="S166" s="146">
        <v>0</v>
      </c>
      <c r="T166" s="147">
        <f>S166*H166</f>
        <v>0</v>
      </c>
      <c r="AR166" s="148" t="s">
        <v>244</v>
      </c>
      <c r="AT166" s="148" t="s">
        <v>449</v>
      </c>
      <c r="AU166" s="148" t="s">
        <v>91</v>
      </c>
      <c r="AY166" s="15" t="s">
        <v>209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5" t="s">
        <v>85</v>
      </c>
      <c r="BK166" s="149">
        <f>ROUND(I166*H166,2)</f>
        <v>0</v>
      </c>
      <c r="BL166" s="15" t="s">
        <v>156</v>
      </c>
      <c r="BM166" s="148" t="s">
        <v>977</v>
      </c>
    </row>
    <row r="167" spans="2:65" s="1" customFormat="1" x14ac:dyDescent="0.2">
      <c r="B167" s="30"/>
      <c r="D167" s="150" t="s">
        <v>216</v>
      </c>
      <c r="F167" s="151" t="s">
        <v>578</v>
      </c>
      <c r="I167" s="152"/>
      <c r="L167" s="30"/>
      <c r="M167" s="153"/>
      <c r="T167" s="54"/>
      <c r="AT167" s="15" t="s">
        <v>216</v>
      </c>
      <c r="AU167" s="15" t="s">
        <v>91</v>
      </c>
    </row>
    <row r="168" spans="2:65" s="12" customFormat="1" x14ac:dyDescent="0.2">
      <c r="B168" s="154"/>
      <c r="D168" s="150" t="s">
        <v>292</v>
      </c>
      <c r="E168" s="155" t="s">
        <v>1</v>
      </c>
      <c r="F168" s="156" t="s">
        <v>978</v>
      </c>
      <c r="H168" s="157">
        <v>-128.61314000000002</v>
      </c>
      <c r="I168" s="158"/>
      <c r="L168" s="154"/>
      <c r="M168" s="159"/>
      <c r="T168" s="160"/>
      <c r="AT168" s="155" t="s">
        <v>292</v>
      </c>
      <c r="AU168" s="155" t="s">
        <v>91</v>
      </c>
      <c r="AV168" s="12" t="s">
        <v>91</v>
      </c>
      <c r="AW168" s="12" t="s">
        <v>36</v>
      </c>
      <c r="AX168" s="12" t="s">
        <v>78</v>
      </c>
      <c r="AY168" s="155" t="s">
        <v>209</v>
      </c>
    </row>
    <row r="169" spans="2:65" s="12" customFormat="1" x14ac:dyDescent="0.2">
      <c r="B169" s="154"/>
      <c r="D169" s="150" t="s">
        <v>292</v>
      </c>
      <c r="E169" s="155" t="s">
        <v>1</v>
      </c>
      <c r="F169" s="156" t="s">
        <v>979</v>
      </c>
      <c r="H169" s="157">
        <v>438</v>
      </c>
      <c r="I169" s="158"/>
      <c r="L169" s="154"/>
      <c r="M169" s="159"/>
      <c r="T169" s="160"/>
      <c r="AT169" s="155" t="s">
        <v>292</v>
      </c>
      <c r="AU169" s="155" t="s">
        <v>91</v>
      </c>
      <c r="AV169" s="12" t="s">
        <v>91</v>
      </c>
      <c r="AW169" s="12" t="s">
        <v>36</v>
      </c>
      <c r="AX169" s="12" t="s">
        <v>78</v>
      </c>
      <c r="AY169" s="155" t="s">
        <v>209</v>
      </c>
    </row>
    <row r="170" spans="2:65" s="13" customFormat="1" x14ac:dyDescent="0.2">
      <c r="B170" s="164"/>
      <c r="D170" s="150" t="s">
        <v>292</v>
      </c>
      <c r="E170" s="165" t="s">
        <v>1</v>
      </c>
      <c r="F170" s="166" t="s">
        <v>351</v>
      </c>
      <c r="H170" s="167">
        <v>309.38685999999996</v>
      </c>
      <c r="I170" s="168"/>
      <c r="L170" s="164"/>
      <c r="M170" s="169"/>
      <c r="T170" s="170"/>
      <c r="AT170" s="165" t="s">
        <v>292</v>
      </c>
      <c r="AU170" s="165" t="s">
        <v>91</v>
      </c>
      <c r="AV170" s="13" t="s">
        <v>156</v>
      </c>
      <c r="AW170" s="13" t="s">
        <v>4</v>
      </c>
      <c r="AX170" s="13" t="s">
        <v>85</v>
      </c>
      <c r="AY170" s="165" t="s">
        <v>209</v>
      </c>
    </row>
    <row r="171" spans="2:65" s="1" customFormat="1" ht="24.2" customHeight="1" x14ac:dyDescent="0.2">
      <c r="B171" s="30"/>
      <c r="C171" s="136" t="s">
        <v>259</v>
      </c>
      <c r="D171" s="136" t="s">
        <v>210</v>
      </c>
      <c r="E171" s="137" t="s">
        <v>380</v>
      </c>
      <c r="F171" s="138" t="s">
        <v>381</v>
      </c>
      <c r="G171" s="139" t="s">
        <v>359</v>
      </c>
      <c r="H171" s="140">
        <v>80</v>
      </c>
      <c r="I171" s="141"/>
      <c r="J171" s="142">
        <f>ROUND(I171*H171,2)</f>
        <v>0</v>
      </c>
      <c r="K171" s="143"/>
      <c r="L171" s="30"/>
      <c r="M171" s="144" t="s">
        <v>1</v>
      </c>
      <c r="N171" s="145" t="s">
        <v>43</v>
      </c>
      <c r="P171" s="146">
        <f>O171*H171</f>
        <v>0</v>
      </c>
      <c r="Q171" s="146">
        <v>3.6900000000000002E-2</v>
      </c>
      <c r="R171" s="146">
        <f>Q171*H171</f>
        <v>2.952</v>
      </c>
      <c r="S171" s="146">
        <v>0</v>
      </c>
      <c r="T171" s="147">
        <f>S171*H171</f>
        <v>0</v>
      </c>
      <c r="AR171" s="148" t="s">
        <v>156</v>
      </c>
      <c r="AT171" s="148" t="s">
        <v>210</v>
      </c>
      <c r="AU171" s="148" t="s">
        <v>91</v>
      </c>
      <c r="AY171" s="15" t="s">
        <v>209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5" t="s">
        <v>85</v>
      </c>
      <c r="BK171" s="149">
        <f>ROUND(I171*H171,2)</f>
        <v>0</v>
      </c>
      <c r="BL171" s="15" t="s">
        <v>156</v>
      </c>
      <c r="BM171" s="148" t="s">
        <v>980</v>
      </c>
    </row>
    <row r="172" spans="2:65" s="1" customFormat="1" ht="58.5" x14ac:dyDescent="0.2">
      <c r="B172" s="30"/>
      <c r="D172" s="150" t="s">
        <v>216</v>
      </c>
      <c r="F172" s="151" t="s">
        <v>383</v>
      </c>
      <c r="I172" s="152"/>
      <c r="L172" s="30"/>
      <c r="M172" s="153"/>
      <c r="T172" s="54"/>
      <c r="AT172" s="15" t="s">
        <v>216</v>
      </c>
      <c r="AU172" s="15" t="s">
        <v>91</v>
      </c>
    </row>
    <row r="173" spans="2:65" s="12" customFormat="1" x14ac:dyDescent="0.2">
      <c r="B173" s="154"/>
      <c r="D173" s="150" t="s">
        <v>292</v>
      </c>
      <c r="E173" s="155" t="s">
        <v>1</v>
      </c>
      <c r="F173" s="156" t="s">
        <v>779</v>
      </c>
      <c r="H173" s="157">
        <v>80</v>
      </c>
      <c r="I173" s="158"/>
      <c r="L173" s="154"/>
      <c r="M173" s="159"/>
      <c r="T173" s="160"/>
      <c r="AT173" s="155" t="s">
        <v>292</v>
      </c>
      <c r="AU173" s="155" t="s">
        <v>91</v>
      </c>
      <c r="AV173" s="12" t="s">
        <v>91</v>
      </c>
      <c r="AW173" s="12" t="s">
        <v>36</v>
      </c>
      <c r="AX173" s="12" t="s">
        <v>85</v>
      </c>
      <c r="AY173" s="155" t="s">
        <v>209</v>
      </c>
    </row>
    <row r="174" spans="2:65" s="1" customFormat="1" ht="24.2" customHeight="1" x14ac:dyDescent="0.2">
      <c r="B174" s="30"/>
      <c r="C174" s="136" t="s">
        <v>8</v>
      </c>
      <c r="D174" s="136" t="s">
        <v>210</v>
      </c>
      <c r="E174" s="137" t="s">
        <v>385</v>
      </c>
      <c r="F174" s="138" t="s">
        <v>386</v>
      </c>
      <c r="G174" s="139" t="s">
        <v>387</v>
      </c>
      <c r="H174" s="140">
        <v>160</v>
      </c>
      <c r="I174" s="141"/>
      <c r="J174" s="142">
        <f>ROUND(I174*H174,2)</f>
        <v>0</v>
      </c>
      <c r="K174" s="143"/>
      <c r="L174" s="30"/>
      <c r="M174" s="144" t="s">
        <v>1</v>
      </c>
      <c r="N174" s="145" t="s">
        <v>43</v>
      </c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AR174" s="148" t="s">
        <v>156</v>
      </c>
      <c r="AT174" s="148" t="s">
        <v>210</v>
      </c>
      <c r="AU174" s="148" t="s">
        <v>91</v>
      </c>
      <c r="AY174" s="15" t="s">
        <v>209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5" t="s">
        <v>85</v>
      </c>
      <c r="BK174" s="149">
        <f>ROUND(I174*H174,2)</f>
        <v>0</v>
      </c>
      <c r="BL174" s="15" t="s">
        <v>156</v>
      </c>
      <c r="BM174" s="148" t="s">
        <v>981</v>
      </c>
    </row>
    <row r="175" spans="2:65" s="1" customFormat="1" ht="19.5" x14ac:dyDescent="0.2">
      <c r="B175" s="30"/>
      <c r="D175" s="150" t="s">
        <v>216</v>
      </c>
      <c r="F175" s="151" t="s">
        <v>389</v>
      </c>
      <c r="I175" s="152"/>
      <c r="L175" s="30"/>
      <c r="M175" s="153"/>
      <c r="T175" s="54"/>
      <c r="AT175" s="15" t="s">
        <v>216</v>
      </c>
      <c r="AU175" s="15" t="s">
        <v>91</v>
      </c>
    </row>
    <row r="176" spans="2:65" s="12" customFormat="1" x14ac:dyDescent="0.2">
      <c r="B176" s="154"/>
      <c r="D176" s="150" t="s">
        <v>292</v>
      </c>
      <c r="E176" s="155" t="s">
        <v>1</v>
      </c>
      <c r="F176" s="156" t="s">
        <v>982</v>
      </c>
      <c r="H176" s="157">
        <v>160</v>
      </c>
      <c r="I176" s="158"/>
      <c r="L176" s="154"/>
      <c r="M176" s="159"/>
      <c r="T176" s="160"/>
      <c r="AT176" s="155" t="s">
        <v>292</v>
      </c>
      <c r="AU176" s="155" t="s">
        <v>91</v>
      </c>
      <c r="AV176" s="12" t="s">
        <v>91</v>
      </c>
      <c r="AW176" s="12" t="s">
        <v>36</v>
      </c>
      <c r="AX176" s="12" t="s">
        <v>85</v>
      </c>
      <c r="AY176" s="155" t="s">
        <v>209</v>
      </c>
    </row>
    <row r="177" spans="2:65" s="1" customFormat="1" ht="24.2" customHeight="1" x14ac:dyDescent="0.2">
      <c r="B177" s="30"/>
      <c r="C177" s="136" t="s">
        <v>268</v>
      </c>
      <c r="D177" s="136" t="s">
        <v>210</v>
      </c>
      <c r="E177" s="137" t="s">
        <v>983</v>
      </c>
      <c r="F177" s="138" t="s">
        <v>984</v>
      </c>
      <c r="G177" s="139" t="s">
        <v>342</v>
      </c>
      <c r="H177" s="140">
        <v>33.4</v>
      </c>
      <c r="I177" s="141"/>
      <c r="J177" s="142">
        <f>ROUND(I177*H177,2)</f>
        <v>0</v>
      </c>
      <c r="K177" s="143"/>
      <c r="L177" s="30"/>
      <c r="M177" s="144" t="s">
        <v>1</v>
      </c>
      <c r="N177" s="145" t="s">
        <v>43</v>
      </c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AR177" s="148" t="s">
        <v>156</v>
      </c>
      <c r="AT177" s="148" t="s">
        <v>210</v>
      </c>
      <c r="AU177" s="148" t="s">
        <v>91</v>
      </c>
      <c r="AY177" s="15" t="s">
        <v>209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5" t="s">
        <v>85</v>
      </c>
      <c r="BK177" s="149">
        <f>ROUND(I177*H177,2)</f>
        <v>0</v>
      </c>
      <c r="BL177" s="15" t="s">
        <v>156</v>
      </c>
      <c r="BM177" s="148" t="s">
        <v>985</v>
      </c>
    </row>
    <row r="178" spans="2:65" s="1" customFormat="1" ht="19.5" x14ac:dyDescent="0.2">
      <c r="B178" s="30"/>
      <c r="D178" s="150" t="s">
        <v>216</v>
      </c>
      <c r="F178" s="151" t="s">
        <v>986</v>
      </c>
      <c r="I178" s="152"/>
      <c r="L178" s="30"/>
      <c r="M178" s="153"/>
      <c r="T178" s="54"/>
      <c r="AT178" s="15" t="s">
        <v>216</v>
      </c>
      <c r="AU178" s="15" t="s">
        <v>91</v>
      </c>
    </row>
    <row r="179" spans="2:65" s="12" customFormat="1" x14ac:dyDescent="0.2">
      <c r="B179" s="154"/>
      <c r="D179" s="150" t="s">
        <v>292</v>
      </c>
      <c r="E179" s="155" t="s">
        <v>1</v>
      </c>
      <c r="F179" s="156" t="s">
        <v>987</v>
      </c>
      <c r="H179" s="157">
        <v>33.4</v>
      </c>
      <c r="I179" s="158"/>
      <c r="L179" s="154"/>
      <c r="M179" s="159"/>
      <c r="T179" s="160"/>
      <c r="AT179" s="155" t="s">
        <v>292</v>
      </c>
      <c r="AU179" s="155" t="s">
        <v>91</v>
      </c>
      <c r="AV179" s="12" t="s">
        <v>91</v>
      </c>
      <c r="AW179" s="12" t="s">
        <v>36</v>
      </c>
      <c r="AX179" s="12" t="s">
        <v>85</v>
      </c>
      <c r="AY179" s="155" t="s">
        <v>209</v>
      </c>
    </row>
    <row r="180" spans="2:65" s="1" customFormat="1" ht="33" customHeight="1" x14ac:dyDescent="0.2">
      <c r="B180" s="30"/>
      <c r="C180" s="136" t="s">
        <v>273</v>
      </c>
      <c r="D180" s="136" t="s">
        <v>210</v>
      </c>
      <c r="E180" s="137" t="s">
        <v>988</v>
      </c>
      <c r="F180" s="138" t="s">
        <v>989</v>
      </c>
      <c r="G180" s="139" t="s">
        <v>387</v>
      </c>
      <c r="H180" s="140">
        <v>281.39999999999998</v>
      </c>
      <c r="I180" s="141"/>
      <c r="J180" s="142">
        <f>ROUND(I180*H180,2)</f>
        <v>0</v>
      </c>
      <c r="K180" s="143"/>
      <c r="L180" s="30"/>
      <c r="M180" s="144" t="s">
        <v>1</v>
      </c>
      <c r="N180" s="145" t="s">
        <v>43</v>
      </c>
      <c r="P180" s="146">
        <f>O180*H180</f>
        <v>0</v>
      </c>
      <c r="Q180" s="146">
        <v>0</v>
      </c>
      <c r="R180" s="146">
        <f>Q180*H180</f>
        <v>0</v>
      </c>
      <c r="S180" s="146">
        <v>0</v>
      </c>
      <c r="T180" s="147">
        <f>S180*H180</f>
        <v>0</v>
      </c>
      <c r="AR180" s="148" t="s">
        <v>156</v>
      </c>
      <c r="AT180" s="148" t="s">
        <v>210</v>
      </c>
      <c r="AU180" s="148" t="s">
        <v>91</v>
      </c>
      <c r="AY180" s="15" t="s">
        <v>209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5" t="s">
        <v>85</v>
      </c>
      <c r="BK180" s="149">
        <f>ROUND(I180*H180,2)</f>
        <v>0</v>
      </c>
      <c r="BL180" s="15" t="s">
        <v>156</v>
      </c>
      <c r="BM180" s="148" t="s">
        <v>990</v>
      </c>
    </row>
    <row r="181" spans="2:65" s="1" customFormat="1" ht="29.25" x14ac:dyDescent="0.2">
      <c r="B181" s="30"/>
      <c r="D181" s="150" t="s">
        <v>216</v>
      </c>
      <c r="F181" s="151" t="s">
        <v>991</v>
      </c>
      <c r="I181" s="152"/>
      <c r="L181" s="30"/>
      <c r="M181" s="153"/>
      <c r="T181" s="54"/>
      <c r="AT181" s="15" t="s">
        <v>216</v>
      </c>
      <c r="AU181" s="15" t="s">
        <v>91</v>
      </c>
    </row>
    <row r="182" spans="2:65" s="12" customFormat="1" ht="22.5" x14ac:dyDescent="0.2">
      <c r="B182" s="154"/>
      <c r="D182" s="150" t="s">
        <v>292</v>
      </c>
      <c r="E182" s="155" t="s">
        <v>1</v>
      </c>
      <c r="F182" s="156" t="s">
        <v>992</v>
      </c>
      <c r="H182" s="157">
        <v>331.42</v>
      </c>
      <c r="I182" s="158"/>
      <c r="L182" s="154"/>
      <c r="M182" s="159"/>
      <c r="T182" s="160"/>
      <c r="AT182" s="155" t="s">
        <v>292</v>
      </c>
      <c r="AU182" s="155" t="s">
        <v>91</v>
      </c>
      <c r="AV182" s="12" t="s">
        <v>91</v>
      </c>
      <c r="AW182" s="12" t="s">
        <v>36</v>
      </c>
      <c r="AX182" s="12" t="s">
        <v>78</v>
      </c>
      <c r="AY182" s="155" t="s">
        <v>209</v>
      </c>
    </row>
    <row r="183" spans="2:65" s="12" customFormat="1" ht="33.75" x14ac:dyDescent="0.2">
      <c r="B183" s="154"/>
      <c r="D183" s="150" t="s">
        <v>292</v>
      </c>
      <c r="E183" s="155" t="s">
        <v>1</v>
      </c>
      <c r="F183" s="156" t="s">
        <v>993</v>
      </c>
      <c r="H183" s="157">
        <v>-50.019999999999996</v>
      </c>
      <c r="I183" s="158"/>
      <c r="L183" s="154"/>
      <c r="M183" s="159"/>
      <c r="T183" s="160"/>
      <c r="AT183" s="155" t="s">
        <v>292</v>
      </c>
      <c r="AU183" s="155" t="s">
        <v>91</v>
      </c>
      <c r="AV183" s="12" t="s">
        <v>91</v>
      </c>
      <c r="AW183" s="12" t="s">
        <v>36</v>
      </c>
      <c r="AX183" s="12" t="s">
        <v>78</v>
      </c>
      <c r="AY183" s="155" t="s">
        <v>209</v>
      </c>
    </row>
    <row r="184" spans="2:65" s="13" customFormat="1" x14ac:dyDescent="0.2">
      <c r="B184" s="164"/>
      <c r="D184" s="150" t="s">
        <v>292</v>
      </c>
      <c r="E184" s="165" t="s">
        <v>1</v>
      </c>
      <c r="F184" s="166" t="s">
        <v>351</v>
      </c>
      <c r="H184" s="167">
        <v>281.40000000000003</v>
      </c>
      <c r="I184" s="168"/>
      <c r="L184" s="164"/>
      <c r="M184" s="169"/>
      <c r="T184" s="170"/>
      <c r="AT184" s="165" t="s">
        <v>292</v>
      </c>
      <c r="AU184" s="165" t="s">
        <v>91</v>
      </c>
      <c r="AV184" s="13" t="s">
        <v>156</v>
      </c>
      <c r="AW184" s="13" t="s">
        <v>4</v>
      </c>
      <c r="AX184" s="13" t="s">
        <v>85</v>
      </c>
      <c r="AY184" s="165" t="s">
        <v>209</v>
      </c>
    </row>
    <row r="185" spans="2:65" s="1" customFormat="1" ht="37.9" customHeight="1" x14ac:dyDescent="0.2">
      <c r="B185" s="30"/>
      <c r="C185" s="136" t="s">
        <v>280</v>
      </c>
      <c r="D185" s="136" t="s">
        <v>210</v>
      </c>
      <c r="E185" s="137" t="s">
        <v>417</v>
      </c>
      <c r="F185" s="138" t="s">
        <v>418</v>
      </c>
      <c r="G185" s="139" t="s">
        <v>387</v>
      </c>
      <c r="H185" s="140">
        <v>30</v>
      </c>
      <c r="I185" s="141"/>
      <c r="J185" s="142">
        <f>ROUND(I185*H185,2)</f>
        <v>0</v>
      </c>
      <c r="K185" s="143"/>
      <c r="L185" s="30"/>
      <c r="M185" s="144" t="s">
        <v>1</v>
      </c>
      <c r="N185" s="145" t="s">
        <v>43</v>
      </c>
      <c r="P185" s="146">
        <f>O185*H185</f>
        <v>0</v>
      </c>
      <c r="Q185" s="146">
        <v>0</v>
      </c>
      <c r="R185" s="146">
        <f>Q185*H185</f>
        <v>0</v>
      </c>
      <c r="S185" s="146">
        <v>0</v>
      </c>
      <c r="T185" s="147">
        <f>S185*H185</f>
        <v>0</v>
      </c>
      <c r="AR185" s="148" t="s">
        <v>156</v>
      </c>
      <c r="AT185" s="148" t="s">
        <v>210</v>
      </c>
      <c r="AU185" s="148" t="s">
        <v>91</v>
      </c>
      <c r="AY185" s="15" t="s">
        <v>209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5" t="s">
        <v>85</v>
      </c>
      <c r="BK185" s="149">
        <f>ROUND(I185*H185,2)</f>
        <v>0</v>
      </c>
      <c r="BL185" s="15" t="s">
        <v>156</v>
      </c>
      <c r="BM185" s="148" t="s">
        <v>994</v>
      </c>
    </row>
    <row r="186" spans="2:65" s="1" customFormat="1" ht="39" x14ac:dyDescent="0.2">
      <c r="B186" s="30"/>
      <c r="D186" s="150" t="s">
        <v>216</v>
      </c>
      <c r="F186" s="151" t="s">
        <v>420</v>
      </c>
      <c r="I186" s="152"/>
      <c r="L186" s="30"/>
      <c r="M186" s="153"/>
      <c r="T186" s="54"/>
      <c r="AT186" s="15" t="s">
        <v>216</v>
      </c>
      <c r="AU186" s="15" t="s">
        <v>91</v>
      </c>
    </row>
    <row r="187" spans="2:65" s="12" customFormat="1" x14ac:dyDescent="0.2">
      <c r="B187" s="154"/>
      <c r="D187" s="150" t="s">
        <v>292</v>
      </c>
      <c r="E187" s="155" t="s">
        <v>1</v>
      </c>
      <c r="F187" s="156" t="s">
        <v>374</v>
      </c>
      <c r="H187" s="157">
        <v>30</v>
      </c>
      <c r="I187" s="158"/>
      <c r="L187" s="154"/>
      <c r="M187" s="159"/>
      <c r="T187" s="160"/>
      <c r="AT187" s="155" t="s">
        <v>292</v>
      </c>
      <c r="AU187" s="155" t="s">
        <v>91</v>
      </c>
      <c r="AV187" s="12" t="s">
        <v>91</v>
      </c>
      <c r="AW187" s="12" t="s">
        <v>36</v>
      </c>
      <c r="AX187" s="12" t="s">
        <v>85</v>
      </c>
      <c r="AY187" s="155" t="s">
        <v>209</v>
      </c>
    </row>
    <row r="188" spans="2:65" s="1" customFormat="1" ht="33" customHeight="1" x14ac:dyDescent="0.2">
      <c r="B188" s="30"/>
      <c r="C188" s="136" t="s">
        <v>287</v>
      </c>
      <c r="D188" s="136" t="s">
        <v>210</v>
      </c>
      <c r="E188" s="137" t="s">
        <v>995</v>
      </c>
      <c r="F188" s="138" t="s">
        <v>996</v>
      </c>
      <c r="G188" s="139" t="s">
        <v>387</v>
      </c>
      <c r="H188" s="140">
        <v>321.75</v>
      </c>
      <c r="I188" s="141"/>
      <c r="J188" s="142">
        <f>ROUND(I188*H188,2)</f>
        <v>0</v>
      </c>
      <c r="K188" s="143"/>
      <c r="L188" s="30"/>
      <c r="M188" s="144" t="s">
        <v>1</v>
      </c>
      <c r="N188" s="145" t="s">
        <v>43</v>
      </c>
      <c r="P188" s="146">
        <f>O188*H188</f>
        <v>0</v>
      </c>
      <c r="Q188" s="146">
        <v>0</v>
      </c>
      <c r="R188" s="146">
        <f>Q188*H188</f>
        <v>0</v>
      </c>
      <c r="S188" s="146">
        <v>0</v>
      </c>
      <c r="T188" s="147">
        <f>S188*H188</f>
        <v>0</v>
      </c>
      <c r="AR188" s="148" t="s">
        <v>156</v>
      </c>
      <c r="AT188" s="148" t="s">
        <v>210</v>
      </c>
      <c r="AU188" s="148" t="s">
        <v>91</v>
      </c>
      <c r="AY188" s="15" t="s">
        <v>209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5" t="s">
        <v>85</v>
      </c>
      <c r="BK188" s="149">
        <f>ROUND(I188*H188,2)</f>
        <v>0</v>
      </c>
      <c r="BL188" s="15" t="s">
        <v>156</v>
      </c>
      <c r="BM188" s="148" t="s">
        <v>997</v>
      </c>
    </row>
    <row r="189" spans="2:65" s="1" customFormat="1" ht="29.25" x14ac:dyDescent="0.2">
      <c r="B189" s="30"/>
      <c r="D189" s="150" t="s">
        <v>216</v>
      </c>
      <c r="F189" s="151" t="s">
        <v>998</v>
      </c>
      <c r="I189" s="152"/>
      <c r="L189" s="30"/>
      <c r="M189" s="153"/>
      <c r="T189" s="54"/>
      <c r="AT189" s="15" t="s">
        <v>216</v>
      </c>
      <c r="AU189" s="15" t="s">
        <v>91</v>
      </c>
    </row>
    <row r="190" spans="2:65" s="12" customFormat="1" ht="22.5" x14ac:dyDescent="0.2">
      <c r="B190" s="154"/>
      <c r="D190" s="150" t="s">
        <v>292</v>
      </c>
      <c r="E190" s="155" t="s">
        <v>1</v>
      </c>
      <c r="F190" s="156" t="s">
        <v>999</v>
      </c>
      <c r="H190" s="157">
        <v>384.27499999999998</v>
      </c>
      <c r="I190" s="158"/>
      <c r="L190" s="154"/>
      <c r="M190" s="159"/>
      <c r="T190" s="160"/>
      <c r="AT190" s="155" t="s">
        <v>292</v>
      </c>
      <c r="AU190" s="155" t="s">
        <v>91</v>
      </c>
      <c r="AV190" s="12" t="s">
        <v>91</v>
      </c>
      <c r="AW190" s="12" t="s">
        <v>36</v>
      </c>
      <c r="AX190" s="12" t="s">
        <v>78</v>
      </c>
      <c r="AY190" s="155" t="s">
        <v>209</v>
      </c>
    </row>
    <row r="191" spans="2:65" s="12" customFormat="1" ht="33.75" x14ac:dyDescent="0.2">
      <c r="B191" s="154"/>
      <c r="D191" s="150" t="s">
        <v>292</v>
      </c>
      <c r="E191" s="155" t="s">
        <v>1</v>
      </c>
      <c r="F191" s="156" t="s">
        <v>1000</v>
      </c>
      <c r="H191" s="157">
        <v>-62.524999999999991</v>
      </c>
      <c r="I191" s="158"/>
      <c r="L191" s="154"/>
      <c r="M191" s="159"/>
      <c r="T191" s="160"/>
      <c r="AT191" s="155" t="s">
        <v>292</v>
      </c>
      <c r="AU191" s="155" t="s">
        <v>91</v>
      </c>
      <c r="AV191" s="12" t="s">
        <v>91</v>
      </c>
      <c r="AW191" s="12" t="s">
        <v>36</v>
      </c>
      <c r="AX191" s="12" t="s">
        <v>78</v>
      </c>
      <c r="AY191" s="155" t="s">
        <v>209</v>
      </c>
    </row>
    <row r="192" spans="2:65" s="13" customFormat="1" x14ac:dyDescent="0.2">
      <c r="B192" s="164"/>
      <c r="D192" s="150" t="s">
        <v>292</v>
      </c>
      <c r="E192" s="165" t="s">
        <v>1</v>
      </c>
      <c r="F192" s="166" t="s">
        <v>351</v>
      </c>
      <c r="H192" s="167">
        <v>321.75</v>
      </c>
      <c r="I192" s="168"/>
      <c r="L192" s="164"/>
      <c r="M192" s="169"/>
      <c r="T192" s="170"/>
      <c r="AT192" s="165" t="s">
        <v>292</v>
      </c>
      <c r="AU192" s="165" t="s">
        <v>91</v>
      </c>
      <c r="AV192" s="13" t="s">
        <v>156</v>
      </c>
      <c r="AW192" s="13" t="s">
        <v>4</v>
      </c>
      <c r="AX192" s="13" t="s">
        <v>85</v>
      </c>
      <c r="AY192" s="165" t="s">
        <v>209</v>
      </c>
    </row>
    <row r="193" spans="2:65" s="1" customFormat="1" ht="37.9" customHeight="1" x14ac:dyDescent="0.2">
      <c r="B193" s="30"/>
      <c r="C193" s="136" t="s">
        <v>295</v>
      </c>
      <c r="D193" s="136" t="s">
        <v>210</v>
      </c>
      <c r="E193" s="137" t="s">
        <v>428</v>
      </c>
      <c r="F193" s="138" t="s">
        <v>429</v>
      </c>
      <c r="G193" s="139" t="s">
        <v>387</v>
      </c>
      <c r="H193" s="140">
        <v>10</v>
      </c>
      <c r="I193" s="141"/>
      <c r="J193" s="142">
        <f>ROUND(I193*H193,2)</f>
        <v>0</v>
      </c>
      <c r="K193" s="143"/>
      <c r="L193" s="30"/>
      <c r="M193" s="144" t="s">
        <v>1</v>
      </c>
      <c r="N193" s="145" t="s">
        <v>43</v>
      </c>
      <c r="P193" s="146">
        <f>O193*H193</f>
        <v>0</v>
      </c>
      <c r="Q193" s="146">
        <v>0</v>
      </c>
      <c r="R193" s="146">
        <f>Q193*H193</f>
        <v>0</v>
      </c>
      <c r="S193" s="146">
        <v>0</v>
      </c>
      <c r="T193" s="147">
        <f>S193*H193</f>
        <v>0</v>
      </c>
      <c r="AR193" s="148" t="s">
        <v>156</v>
      </c>
      <c r="AT193" s="148" t="s">
        <v>210</v>
      </c>
      <c r="AU193" s="148" t="s">
        <v>91</v>
      </c>
      <c r="AY193" s="15" t="s">
        <v>209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5" t="s">
        <v>85</v>
      </c>
      <c r="BK193" s="149">
        <f>ROUND(I193*H193,2)</f>
        <v>0</v>
      </c>
      <c r="BL193" s="15" t="s">
        <v>156</v>
      </c>
      <c r="BM193" s="148" t="s">
        <v>1001</v>
      </c>
    </row>
    <row r="194" spans="2:65" s="1" customFormat="1" ht="39" x14ac:dyDescent="0.2">
      <c r="B194" s="30"/>
      <c r="D194" s="150" t="s">
        <v>216</v>
      </c>
      <c r="F194" s="151" t="s">
        <v>431</v>
      </c>
      <c r="I194" s="152"/>
      <c r="L194" s="30"/>
      <c r="M194" s="153"/>
      <c r="T194" s="54"/>
      <c r="AT194" s="15" t="s">
        <v>216</v>
      </c>
      <c r="AU194" s="15" t="s">
        <v>91</v>
      </c>
    </row>
    <row r="195" spans="2:65" s="12" customFormat="1" x14ac:dyDescent="0.2">
      <c r="B195" s="154"/>
      <c r="D195" s="150" t="s">
        <v>292</v>
      </c>
      <c r="E195" s="155" t="s">
        <v>1</v>
      </c>
      <c r="F195" s="156" t="s">
        <v>254</v>
      </c>
      <c r="H195" s="157">
        <v>10</v>
      </c>
      <c r="I195" s="158"/>
      <c r="L195" s="154"/>
      <c r="M195" s="159"/>
      <c r="T195" s="160"/>
      <c r="AT195" s="155" t="s">
        <v>292</v>
      </c>
      <c r="AU195" s="155" t="s">
        <v>91</v>
      </c>
      <c r="AV195" s="12" t="s">
        <v>91</v>
      </c>
      <c r="AW195" s="12" t="s">
        <v>36</v>
      </c>
      <c r="AX195" s="12" t="s">
        <v>85</v>
      </c>
      <c r="AY195" s="155" t="s">
        <v>209</v>
      </c>
    </row>
    <row r="196" spans="2:65" s="1" customFormat="1" ht="33" customHeight="1" x14ac:dyDescent="0.2">
      <c r="B196" s="30"/>
      <c r="C196" s="136" t="s">
        <v>302</v>
      </c>
      <c r="D196" s="136" t="s">
        <v>210</v>
      </c>
      <c r="E196" s="137" t="s">
        <v>433</v>
      </c>
      <c r="F196" s="138" t="s">
        <v>434</v>
      </c>
      <c r="G196" s="139" t="s">
        <v>387</v>
      </c>
      <c r="H196" s="140">
        <v>31.175000000000001</v>
      </c>
      <c r="I196" s="141"/>
      <c r="J196" s="142">
        <f>ROUND(I196*H196,2)</f>
        <v>0</v>
      </c>
      <c r="K196" s="143"/>
      <c r="L196" s="30"/>
      <c r="M196" s="144" t="s">
        <v>1</v>
      </c>
      <c r="N196" s="145" t="s">
        <v>43</v>
      </c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AR196" s="148" t="s">
        <v>156</v>
      </c>
      <c r="AT196" s="148" t="s">
        <v>210</v>
      </c>
      <c r="AU196" s="148" t="s">
        <v>91</v>
      </c>
      <c r="AY196" s="15" t="s">
        <v>209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5" t="s">
        <v>85</v>
      </c>
      <c r="BK196" s="149">
        <f>ROUND(I196*H196,2)</f>
        <v>0</v>
      </c>
      <c r="BL196" s="15" t="s">
        <v>156</v>
      </c>
      <c r="BM196" s="148" t="s">
        <v>1002</v>
      </c>
    </row>
    <row r="197" spans="2:65" s="1" customFormat="1" ht="29.25" x14ac:dyDescent="0.2">
      <c r="B197" s="30"/>
      <c r="D197" s="150" t="s">
        <v>216</v>
      </c>
      <c r="F197" s="151" t="s">
        <v>436</v>
      </c>
      <c r="I197" s="152"/>
      <c r="L197" s="30"/>
      <c r="M197" s="153"/>
      <c r="T197" s="54"/>
      <c r="AT197" s="15" t="s">
        <v>216</v>
      </c>
      <c r="AU197" s="15" t="s">
        <v>91</v>
      </c>
    </row>
    <row r="198" spans="2:65" s="12" customFormat="1" ht="22.5" x14ac:dyDescent="0.2">
      <c r="B198" s="154"/>
      <c r="D198" s="150" t="s">
        <v>292</v>
      </c>
      <c r="E198" s="155" t="s">
        <v>1</v>
      </c>
      <c r="F198" s="156" t="s">
        <v>1003</v>
      </c>
      <c r="H198" s="157">
        <v>37.427500000000002</v>
      </c>
      <c r="I198" s="158"/>
      <c r="L198" s="154"/>
      <c r="M198" s="159"/>
      <c r="T198" s="160"/>
      <c r="AT198" s="155" t="s">
        <v>292</v>
      </c>
      <c r="AU198" s="155" t="s">
        <v>91</v>
      </c>
      <c r="AV198" s="12" t="s">
        <v>91</v>
      </c>
      <c r="AW198" s="12" t="s">
        <v>36</v>
      </c>
      <c r="AX198" s="12" t="s">
        <v>78</v>
      </c>
      <c r="AY198" s="155" t="s">
        <v>209</v>
      </c>
    </row>
    <row r="199" spans="2:65" s="12" customFormat="1" ht="33.75" x14ac:dyDescent="0.2">
      <c r="B199" s="154"/>
      <c r="D199" s="150" t="s">
        <v>292</v>
      </c>
      <c r="E199" s="155" t="s">
        <v>1</v>
      </c>
      <c r="F199" s="156" t="s">
        <v>1004</v>
      </c>
      <c r="H199" s="157">
        <v>-6.2524999999999995</v>
      </c>
      <c r="I199" s="158"/>
      <c r="L199" s="154"/>
      <c r="M199" s="159"/>
      <c r="T199" s="160"/>
      <c r="AT199" s="155" t="s">
        <v>292</v>
      </c>
      <c r="AU199" s="155" t="s">
        <v>91</v>
      </c>
      <c r="AV199" s="12" t="s">
        <v>91</v>
      </c>
      <c r="AW199" s="12" t="s">
        <v>36</v>
      </c>
      <c r="AX199" s="12" t="s">
        <v>78</v>
      </c>
      <c r="AY199" s="155" t="s">
        <v>209</v>
      </c>
    </row>
    <row r="200" spans="2:65" s="13" customFormat="1" x14ac:dyDescent="0.2">
      <c r="B200" s="164"/>
      <c r="D200" s="150" t="s">
        <v>292</v>
      </c>
      <c r="E200" s="165" t="s">
        <v>1</v>
      </c>
      <c r="F200" s="166" t="s">
        <v>351</v>
      </c>
      <c r="H200" s="167">
        <v>31.175000000000004</v>
      </c>
      <c r="I200" s="168"/>
      <c r="L200" s="164"/>
      <c r="M200" s="169"/>
      <c r="T200" s="170"/>
      <c r="AT200" s="165" t="s">
        <v>292</v>
      </c>
      <c r="AU200" s="165" t="s">
        <v>91</v>
      </c>
      <c r="AV200" s="13" t="s">
        <v>156</v>
      </c>
      <c r="AW200" s="13" t="s">
        <v>4</v>
      </c>
      <c r="AX200" s="13" t="s">
        <v>85</v>
      </c>
      <c r="AY200" s="165" t="s">
        <v>209</v>
      </c>
    </row>
    <row r="201" spans="2:65" s="1" customFormat="1" ht="33" customHeight="1" x14ac:dyDescent="0.2">
      <c r="B201" s="30"/>
      <c r="C201" s="136" t="s">
        <v>307</v>
      </c>
      <c r="D201" s="136" t="s">
        <v>210</v>
      </c>
      <c r="E201" s="137" t="s">
        <v>439</v>
      </c>
      <c r="F201" s="138" t="s">
        <v>440</v>
      </c>
      <c r="G201" s="139" t="s">
        <v>387</v>
      </c>
      <c r="H201" s="140">
        <v>35.174999999999997</v>
      </c>
      <c r="I201" s="141"/>
      <c r="J201" s="142">
        <f>ROUND(I201*H201,2)</f>
        <v>0</v>
      </c>
      <c r="K201" s="143"/>
      <c r="L201" s="30"/>
      <c r="M201" s="144" t="s">
        <v>1</v>
      </c>
      <c r="N201" s="145" t="s">
        <v>43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156</v>
      </c>
      <c r="AT201" s="148" t="s">
        <v>210</v>
      </c>
      <c r="AU201" s="148" t="s">
        <v>91</v>
      </c>
      <c r="AY201" s="15" t="s">
        <v>209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5" t="s">
        <v>85</v>
      </c>
      <c r="BK201" s="149">
        <f>ROUND(I201*H201,2)</f>
        <v>0</v>
      </c>
      <c r="BL201" s="15" t="s">
        <v>156</v>
      </c>
      <c r="BM201" s="148" t="s">
        <v>1005</v>
      </c>
    </row>
    <row r="202" spans="2:65" s="1" customFormat="1" ht="29.25" x14ac:dyDescent="0.2">
      <c r="B202" s="30"/>
      <c r="D202" s="150" t="s">
        <v>216</v>
      </c>
      <c r="F202" s="151" t="s">
        <v>442</v>
      </c>
      <c r="I202" s="152"/>
      <c r="L202" s="30"/>
      <c r="M202" s="153"/>
      <c r="T202" s="54"/>
      <c r="AT202" s="15" t="s">
        <v>216</v>
      </c>
      <c r="AU202" s="15" t="s">
        <v>91</v>
      </c>
    </row>
    <row r="203" spans="2:65" s="12" customFormat="1" ht="22.5" x14ac:dyDescent="0.2">
      <c r="B203" s="154"/>
      <c r="D203" s="150" t="s">
        <v>292</v>
      </c>
      <c r="E203" s="155" t="s">
        <v>1</v>
      </c>
      <c r="F203" s="156" t="s">
        <v>1006</v>
      </c>
      <c r="H203" s="157">
        <v>41.427500000000002</v>
      </c>
      <c r="I203" s="158"/>
      <c r="L203" s="154"/>
      <c r="M203" s="159"/>
      <c r="T203" s="160"/>
      <c r="AT203" s="155" t="s">
        <v>292</v>
      </c>
      <c r="AU203" s="155" t="s">
        <v>91</v>
      </c>
      <c r="AV203" s="12" t="s">
        <v>91</v>
      </c>
      <c r="AW203" s="12" t="s">
        <v>36</v>
      </c>
      <c r="AX203" s="12" t="s">
        <v>78</v>
      </c>
      <c r="AY203" s="155" t="s">
        <v>209</v>
      </c>
    </row>
    <row r="204" spans="2:65" s="12" customFormat="1" ht="33.75" x14ac:dyDescent="0.2">
      <c r="B204" s="154"/>
      <c r="D204" s="150" t="s">
        <v>292</v>
      </c>
      <c r="E204" s="155" t="s">
        <v>1</v>
      </c>
      <c r="F204" s="156" t="s">
        <v>1004</v>
      </c>
      <c r="H204" s="157">
        <v>-6.2524999999999995</v>
      </c>
      <c r="I204" s="158"/>
      <c r="L204" s="154"/>
      <c r="M204" s="159"/>
      <c r="T204" s="160"/>
      <c r="AT204" s="155" t="s">
        <v>292</v>
      </c>
      <c r="AU204" s="155" t="s">
        <v>91</v>
      </c>
      <c r="AV204" s="12" t="s">
        <v>91</v>
      </c>
      <c r="AW204" s="12" t="s">
        <v>36</v>
      </c>
      <c r="AX204" s="12" t="s">
        <v>78</v>
      </c>
      <c r="AY204" s="155" t="s">
        <v>209</v>
      </c>
    </row>
    <row r="205" spans="2:65" s="13" customFormat="1" x14ac:dyDescent="0.2">
      <c r="B205" s="164"/>
      <c r="D205" s="150" t="s">
        <v>292</v>
      </c>
      <c r="E205" s="165" t="s">
        <v>1</v>
      </c>
      <c r="F205" s="166" t="s">
        <v>351</v>
      </c>
      <c r="H205" s="167">
        <v>35.175000000000004</v>
      </c>
      <c r="I205" s="168"/>
      <c r="L205" s="164"/>
      <c r="M205" s="169"/>
      <c r="T205" s="170"/>
      <c r="AT205" s="165" t="s">
        <v>292</v>
      </c>
      <c r="AU205" s="165" t="s">
        <v>91</v>
      </c>
      <c r="AV205" s="13" t="s">
        <v>156</v>
      </c>
      <c r="AW205" s="13" t="s">
        <v>4</v>
      </c>
      <c r="AX205" s="13" t="s">
        <v>85</v>
      </c>
      <c r="AY205" s="165" t="s">
        <v>209</v>
      </c>
    </row>
    <row r="206" spans="2:65" s="1" customFormat="1" ht="44.25" customHeight="1" x14ac:dyDescent="0.2">
      <c r="B206" s="30"/>
      <c r="C206" s="136" t="s">
        <v>312</v>
      </c>
      <c r="D206" s="136" t="s">
        <v>210</v>
      </c>
      <c r="E206" s="137" t="s">
        <v>444</v>
      </c>
      <c r="F206" s="138" t="s">
        <v>445</v>
      </c>
      <c r="G206" s="139" t="s">
        <v>359</v>
      </c>
      <c r="H206" s="140">
        <v>5</v>
      </c>
      <c r="I206" s="141"/>
      <c r="J206" s="142">
        <f>ROUND(I206*H206,2)</f>
        <v>0</v>
      </c>
      <c r="K206" s="143"/>
      <c r="L206" s="30"/>
      <c r="M206" s="144" t="s">
        <v>1</v>
      </c>
      <c r="N206" s="145" t="s">
        <v>43</v>
      </c>
      <c r="P206" s="146">
        <f>O206*H206</f>
        <v>0</v>
      </c>
      <c r="Q206" s="146">
        <v>1.4E-2</v>
      </c>
      <c r="R206" s="146">
        <f>Q206*H206</f>
        <v>7.0000000000000007E-2</v>
      </c>
      <c r="S206" s="146">
        <v>0</v>
      </c>
      <c r="T206" s="147">
        <f>S206*H206</f>
        <v>0</v>
      </c>
      <c r="AR206" s="148" t="s">
        <v>156</v>
      </c>
      <c r="AT206" s="148" t="s">
        <v>210</v>
      </c>
      <c r="AU206" s="148" t="s">
        <v>91</v>
      </c>
      <c r="AY206" s="15" t="s">
        <v>209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5" t="s">
        <v>85</v>
      </c>
      <c r="BK206" s="149">
        <f>ROUND(I206*H206,2)</f>
        <v>0</v>
      </c>
      <c r="BL206" s="15" t="s">
        <v>156</v>
      </c>
      <c r="BM206" s="148" t="s">
        <v>1007</v>
      </c>
    </row>
    <row r="207" spans="2:65" s="1" customFormat="1" ht="29.25" x14ac:dyDescent="0.2">
      <c r="B207" s="30"/>
      <c r="D207" s="150" t="s">
        <v>216</v>
      </c>
      <c r="F207" s="151" t="s">
        <v>447</v>
      </c>
      <c r="I207" s="152"/>
      <c r="L207" s="30"/>
      <c r="M207" s="153"/>
      <c r="T207" s="54"/>
      <c r="AT207" s="15" t="s">
        <v>216</v>
      </c>
      <c r="AU207" s="15" t="s">
        <v>91</v>
      </c>
    </row>
    <row r="208" spans="2:65" s="12" customFormat="1" x14ac:dyDescent="0.2">
      <c r="B208" s="154"/>
      <c r="D208" s="150" t="s">
        <v>292</v>
      </c>
      <c r="E208" s="155" t="s">
        <v>1</v>
      </c>
      <c r="F208" s="156" t="s">
        <v>208</v>
      </c>
      <c r="H208" s="157">
        <v>5</v>
      </c>
      <c r="I208" s="158"/>
      <c r="L208" s="154"/>
      <c r="M208" s="159"/>
      <c r="T208" s="160"/>
      <c r="AT208" s="155" t="s">
        <v>292</v>
      </c>
      <c r="AU208" s="155" t="s">
        <v>91</v>
      </c>
      <c r="AV208" s="12" t="s">
        <v>91</v>
      </c>
      <c r="AW208" s="12" t="s">
        <v>36</v>
      </c>
      <c r="AX208" s="12" t="s">
        <v>85</v>
      </c>
      <c r="AY208" s="155" t="s">
        <v>209</v>
      </c>
    </row>
    <row r="209" spans="2:65" s="1" customFormat="1" ht="37.9" customHeight="1" x14ac:dyDescent="0.2">
      <c r="B209" s="30"/>
      <c r="C209" s="171" t="s">
        <v>7</v>
      </c>
      <c r="D209" s="171" t="s">
        <v>449</v>
      </c>
      <c r="E209" s="172" t="s">
        <v>450</v>
      </c>
      <c r="F209" s="173" t="s">
        <v>1008</v>
      </c>
      <c r="G209" s="174" t="s">
        <v>359</v>
      </c>
      <c r="H209" s="175">
        <v>5</v>
      </c>
      <c r="I209" s="176"/>
      <c r="J209" s="177">
        <f>ROUND(I209*H209,2)</f>
        <v>0</v>
      </c>
      <c r="K209" s="178"/>
      <c r="L209" s="179"/>
      <c r="M209" s="180" t="s">
        <v>1</v>
      </c>
      <c r="N209" s="181" t="s">
        <v>43</v>
      </c>
      <c r="P209" s="146">
        <f>O209*H209</f>
        <v>0</v>
      </c>
      <c r="Q209" s="146">
        <v>6.2399999999999997E-2</v>
      </c>
      <c r="R209" s="146">
        <f>Q209*H209</f>
        <v>0.312</v>
      </c>
      <c r="S209" s="146">
        <v>0</v>
      </c>
      <c r="T209" s="147">
        <f>S209*H209</f>
        <v>0</v>
      </c>
      <c r="AR209" s="148" t="s">
        <v>244</v>
      </c>
      <c r="AT209" s="148" t="s">
        <v>449</v>
      </c>
      <c r="AU209" s="148" t="s">
        <v>91</v>
      </c>
      <c r="AY209" s="15" t="s">
        <v>209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5" t="s">
        <v>85</v>
      </c>
      <c r="BK209" s="149">
        <f>ROUND(I209*H209,2)</f>
        <v>0</v>
      </c>
      <c r="BL209" s="15" t="s">
        <v>156</v>
      </c>
      <c r="BM209" s="148" t="s">
        <v>1009</v>
      </c>
    </row>
    <row r="210" spans="2:65" s="1" customFormat="1" ht="19.5" x14ac:dyDescent="0.2">
      <c r="B210" s="30"/>
      <c r="D210" s="150" t="s">
        <v>216</v>
      </c>
      <c r="F210" s="151" t="s">
        <v>1008</v>
      </c>
      <c r="I210" s="152"/>
      <c r="L210" s="30"/>
      <c r="M210" s="153"/>
      <c r="T210" s="54"/>
      <c r="AT210" s="15" t="s">
        <v>216</v>
      </c>
      <c r="AU210" s="15" t="s">
        <v>91</v>
      </c>
    </row>
    <row r="211" spans="2:65" s="12" customFormat="1" x14ac:dyDescent="0.2">
      <c r="B211" s="154"/>
      <c r="D211" s="150" t="s">
        <v>292</v>
      </c>
      <c r="E211" s="155" t="s">
        <v>1</v>
      </c>
      <c r="F211" s="156" t="s">
        <v>208</v>
      </c>
      <c r="H211" s="157">
        <v>5</v>
      </c>
      <c r="I211" s="158"/>
      <c r="L211" s="154"/>
      <c r="M211" s="159"/>
      <c r="T211" s="160"/>
      <c r="AT211" s="155" t="s">
        <v>292</v>
      </c>
      <c r="AU211" s="155" t="s">
        <v>91</v>
      </c>
      <c r="AV211" s="12" t="s">
        <v>91</v>
      </c>
      <c r="AW211" s="12" t="s">
        <v>36</v>
      </c>
      <c r="AX211" s="12" t="s">
        <v>85</v>
      </c>
      <c r="AY211" s="155" t="s">
        <v>209</v>
      </c>
    </row>
    <row r="212" spans="2:65" s="1" customFormat="1" ht="21.75" customHeight="1" x14ac:dyDescent="0.2">
      <c r="B212" s="30"/>
      <c r="C212" s="136" t="s">
        <v>453</v>
      </c>
      <c r="D212" s="136" t="s">
        <v>210</v>
      </c>
      <c r="E212" s="137" t="s">
        <v>492</v>
      </c>
      <c r="F212" s="138" t="s">
        <v>493</v>
      </c>
      <c r="G212" s="139" t="s">
        <v>342</v>
      </c>
      <c r="H212" s="140">
        <v>1566.3</v>
      </c>
      <c r="I212" s="141"/>
      <c r="J212" s="142">
        <f>ROUND(I212*H212,2)</f>
        <v>0</v>
      </c>
      <c r="K212" s="143"/>
      <c r="L212" s="30"/>
      <c r="M212" s="144" t="s">
        <v>1</v>
      </c>
      <c r="N212" s="145" t="s">
        <v>43</v>
      </c>
      <c r="P212" s="146">
        <f>O212*H212</f>
        <v>0</v>
      </c>
      <c r="Q212" s="146">
        <v>5.8E-4</v>
      </c>
      <c r="R212" s="146">
        <f>Q212*H212</f>
        <v>0.90845399999999998</v>
      </c>
      <c r="S212" s="146">
        <v>0</v>
      </c>
      <c r="T212" s="147">
        <f>S212*H212</f>
        <v>0</v>
      </c>
      <c r="AR212" s="148" t="s">
        <v>156</v>
      </c>
      <c r="AT212" s="148" t="s">
        <v>210</v>
      </c>
      <c r="AU212" s="148" t="s">
        <v>91</v>
      </c>
      <c r="AY212" s="15" t="s">
        <v>209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5" t="s">
        <v>85</v>
      </c>
      <c r="BK212" s="149">
        <f>ROUND(I212*H212,2)</f>
        <v>0</v>
      </c>
      <c r="BL212" s="15" t="s">
        <v>156</v>
      </c>
      <c r="BM212" s="148" t="s">
        <v>1010</v>
      </c>
    </row>
    <row r="213" spans="2:65" s="1" customFormat="1" ht="19.5" x14ac:dyDescent="0.2">
      <c r="B213" s="30"/>
      <c r="D213" s="150" t="s">
        <v>216</v>
      </c>
      <c r="F213" s="151" t="s">
        <v>495</v>
      </c>
      <c r="I213" s="152"/>
      <c r="L213" s="30"/>
      <c r="M213" s="153"/>
      <c r="T213" s="54"/>
      <c r="AT213" s="15" t="s">
        <v>216</v>
      </c>
      <c r="AU213" s="15" t="s">
        <v>91</v>
      </c>
    </row>
    <row r="214" spans="2:65" s="12" customFormat="1" x14ac:dyDescent="0.2">
      <c r="B214" s="154"/>
      <c r="D214" s="150" t="s">
        <v>292</v>
      </c>
      <c r="E214" s="155" t="s">
        <v>1</v>
      </c>
      <c r="F214" s="156" t="s">
        <v>1011</v>
      </c>
      <c r="H214" s="157">
        <v>1566.3</v>
      </c>
      <c r="I214" s="158"/>
      <c r="L214" s="154"/>
      <c r="M214" s="159"/>
      <c r="T214" s="160"/>
      <c r="AT214" s="155" t="s">
        <v>292</v>
      </c>
      <c r="AU214" s="155" t="s">
        <v>91</v>
      </c>
      <c r="AV214" s="12" t="s">
        <v>91</v>
      </c>
      <c r="AW214" s="12" t="s">
        <v>36</v>
      </c>
      <c r="AX214" s="12" t="s">
        <v>85</v>
      </c>
      <c r="AY214" s="155" t="s">
        <v>209</v>
      </c>
    </row>
    <row r="215" spans="2:65" s="1" customFormat="1" ht="21.75" customHeight="1" x14ac:dyDescent="0.2">
      <c r="B215" s="30"/>
      <c r="C215" s="136" t="s">
        <v>459</v>
      </c>
      <c r="D215" s="136" t="s">
        <v>210</v>
      </c>
      <c r="E215" s="137" t="s">
        <v>497</v>
      </c>
      <c r="F215" s="138" t="s">
        <v>498</v>
      </c>
      <c r="G215" s="139" t="s">
        <v>342</v>
      </c>
      <c r="H215" s="140">
        <v>1566.3</v>
      </c>
      <c r="I215" s="141"/>
      <c r="J215" s="142">
        <f>ROUND(I215*H215,2)</f>
        <v>0</v>
      </c>
      <c r="K215" s="143"/>
      <c r="L215" s="30"/>
      <c r="M215" s="144" t="s">
        <v>1</v>
      </c>
      <c r="N215" s="145" t="s">
        <v>43</v>
      </c>
      <c r="P215" s="146">
        <f>O215*H215</f>
        <v>0</v>
      </c>
      <c r="Q215" s="146">
        <v>0</v>
      </c>
      <c r="R215" s="146">
        <f>Q215*H215</f>
        <v>0</v>
      </c>
      <c r="S215" s="146">
        <v>0</v>
      </c>
      <c r="T215" s="147">
        <f>S215*H215</f>
        <v>0</v>
      </c>
      <c r="AR215" s="148" t="s">
        <v>156</v>
      </c>
      <c r="AT215" s="148" t="s">
        <v>210</v>
      </c>
      <c r="AU215" s="148" t="s">
        <v>91</v>
      </c>
      <c r="AY215" s="15" t="s">
        <v>209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5" t="s">
        <v>85</v>
      </c>
      <c r="BK215" s="149">
        <f>ROUND(I215*H215,2)</f>
        <v>0</v>
      </c>
      <c r="BL215" s="15" t="s">
        <v>156</v>
      </c>
      <c r="BM215" s="148" t="s">
        <v>1012</v>
      </c>
    </row>
    <row r="216" spans="2:65" s="1" customFormat="1" ht="19.5" x14ac:dyDescent="0.2">
      <c r="B216" s="30"/>
      <c r="D216" s="150" t="s">
        <v>216</v>
      </c>
      <c r="F216" s="151" t="s">
        <v>500</v>
      </c>
      <c r="I216" s="152"/>
      <c r="L216" s="30"/>
      <c r="M216" s="153"/>
      <c r="T216" s="54"/>
      <c r="AT216" s="15" t="s">
        <v>216</v>
      </c>
      <c r="AU216" s="15" t="s">
        <v>91</v>
      </c>
    </row>
    <row r="217" spans="2:65" s="12" customFormat="1" x14ac:dyDescent="0.2">
      <c r="B217" s="154"/>
      <c r="D217" s="150" t="s">
        <v>292</v>
      </c>
      <c r="E217" s="155" t="s">
        <v>1</v>
      </c>
      <c r="F217" s="156" t="s">
        <v>1011</v>
      </c>
      <c r="H217" s="157">
        <v>1566.3</v>
      </c>
      <c r="I217" s="158"/>
      <c r="L217" s="154"/>
      <c r="M217" s="159"/>
      <c r="T217" s="160"/>
      <c r="AT217" s="155" t="s">
        <v>292</v>
      </c>
      <c r="AU217" s="155" t="s">
        <v>91</v>
      </c>
      <c r="AV217" s="12" t="s">
        <v>91</v>
      </c>
      <c r="AW217" s="12" t="s">
        <v>36</v>
      </c>
      <c r="AX217" s="12" t="s">
        <v>85</v>
      </c>
      <c r="AY217" s="155" t="s">
        <v>209</v>
      </c>
    </row>
    <row r="218" spans="2:65" s="1" customFormat="1" ht="24.2" customHeight="1" x14ac:dyDescent="0.2">
      <c r="B218" s="30"/>
      <c r="C218" s="136" t="s">
        <v>463</v>
      </c>
      <c r="D218" s="136" t="s">
        <v>210</v>
      </c>
      <c r="E218" s="137" t="s">
        <v>502</v>
      </c>
      <c r="F218" s="138" t="s">
        <v>503</v>
      </c>
      <c r="G218" s="139" t="s">
        <v>387</v>
      </c>
      <c r="H218" s="140">
        <v>1266.3</v>
      </c>
      <c r="I218" s="141"/>
      <c r="J218" s="142">
        <f>ROUND(I218*H218,2)</f>
        <v>0</v>
      </c>
      <c r="K218" s="143"/>
      <c r="L218" s="30"/>
      <c r="M218" s="144" t="s">
        <v>1</v>
      </c>
      <c r="N218" s="145" t="s">
        <v>43</v>
      </c>
      <c r="P218" s="146">
        <f>O218*H218</f>
        <v>0</v>
      </c>
      <c r="Q218" s="146">
        <v>0</v>
      </c>
      <c r="R218" s="146">
        <f>Q218*H218</f>
        <v>0</v>
      </c>
      <c r="S218" s="146">
        <v>0</v>
      </c>
      <c r="T218" s="147">
        <f>S218*H218</f>
        <v>0</v>
      </c>
      <c r="AR218" s="148" t="s">
        <v>156</v>
      </c>
      <c r="AT218" s="148" t="s">
        <v>210</v>
      </c>
      <c r="AU218" s="148" t="s">
        <v>91</v>
      </c>
      <c r="AY218" s="15" t="s">
        <v>209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5" t="s">
        <v>85</v>
      </c>
      <c r="BK218" s="149">
        <f>ROUND(I218*H218,2)</f>
        <v>0</v>
      </c>
      <c r="BL218" s="15" t="s">
        <v>156</v>
      </c>
      <c r="BM218" s="148" t="s">
        <v>1013</v>
      </c>
    </row>
    <row r="219" spans="2:65" s="1" customFormat="1" ht="39" x14ac:dyDescent="0.2">
      <c r="B219" s="30"/>
      <c r="D219" s="150" t="s">
        <v>216</v>
      </c>
      <c r="F219" s="151" t="s">
        <v>505</v>
      </c>
      <c r="I219" s="152"/>
      <c r="L219" s="30"/>
      <c r="M219" s="153"/>
      <c r="T219" s="54"/>
      <c r="AT219" s="15" t="s">
        <v>216</v>
      </c>
      <c r="AU219" s="15" t="s">
        <v>91</v>
      </c>
    </row>
    <row r="220" spans="2:65" s="12" customFormat="1" ht="22.5" x14ac:dyDescent="0.2">
      <c r="B220" s="154"/>
      <c r="D220" s="150" t="s">
        <v>292</v>
      </c>
      <c r="E220" s="155" t="s">
        <v>1</v>
      </c>
      <c r="F220" s="156" t="s">
        <v>1014</v>
      </c>
      <c r="H220" s="157">
        <v>1491.39</v>
      </c>
      <c r="I220" s="158"/>
      <c r="L220" s="154"/>
      <c r="M220" s="159"/>
      <c r="T220" s="160"/>
      <c r="AT220" s="155" t="s">
        <v>292</v>
      </c>
      <c r="AU220" s="155" t="s">
        <v>91</v>
      </c>
      <c r="AV220" s="12" t="s">
        <v>91</v>
      </c>
      <c r="AW220" s="12" t="s">
        <v>36</v>
      </c>
      <c r="AX220" s="12" t="s">
        <v>78</v>
      </c>
      <c r="AY220" s="155" t="s">
        <v>209</v>
      </c>
    </row>
    <row r="221" spans="2:65" s="12" customFormat="1" ht="33.75" x14ac:dyDescent="0.2">
      <c r="B221" s="154"/>
      <c r="D221" s="150" t="s">
        <v>292</v>
      </c>
      <c r="E221" s="155" t="s">
        <v>1</v>
      </c>
      <c r="F221" s="156" t="s">
        <v>1015</v>
      </c>
      <c r="H221" s="157">
        <v>-225.08999999999997</v>
      </c>
      <c r="I221" s="158"/>
      <c r="L221" s="154"/>
      <c r="M221" s="159"/>
      <c r="T221" s="160"/>
      <c r="AT221" s="155" t="s">
        <v>292</v>
      </c>
      <c r="AU221" s="155" t="s">
        <v>91</v>
      </c>
      <c r="AV221" s="12" t="s">
        <v>91</v>
      </c>
      <c r="AW221" s="12" t="s">
        <v>36</v>
      </c>
      <c r="AX221" s="12" t="s">
        <v>78</v>
      </c>
      <c r="AY221" s="155" t="s">
        <v>209</v>
      </c>
    </row>
    <row r="222" spans="2:65" s="13" customFormat="1" x14ac:dyDescent="0.2">
      <c r="B222" s="164"/>
      <c r="D222" s="150" t="s">
        <v>292</v>
      </c>
      <c r="E222" s="165" t="s">
        <v>1</v>
      </c>
      <c r="F222" s="166" t="s">
        <v>351</v>
      </c>
      <c r="H222" s="167">
        <v>1266.3000000000002</v>
      </c>
      <c r="I222" s="168"/>
      <c r="L222" s="164"/>
      <c r="M222" s="169"/>
      <c r="T222" s="170"/>
      <c r="AT222" s="165" t="s">
        <v>292</v>
      </c>
      <c r="AU222" s="165" t="s">
        <v>91</v>
      </c>
      <c r="AV222" s="13" t="s">
        <v>156</v>
      </c>
      <c r="AW222" s="13" t="s">
        <v>4</v>
      </c>
      <c r="AX222" s="13" t="s">
        <v>85</v>
      </c>
      <c r="AY222" s="165" t="s">
        <v>209</v>
      </c>
    </row>
    <row r="223" spans="2:65" s="1" customFormat="1" ht="24.2" customHeight="1" x14ac:dyDescent="0.2">
      <c r="B223" s="30"/>
      <c r="C223" s="136" t="s">
        <v>469</v>
      </c>
      <c r="D223" s="136" t="s">
        <v>210</v>
      </c>
      <c r="E223" s="137" t="s">
        <v>510</v>
      </c>
      <c r="F223" s="138" t="s">
        <v>511</v>
      </c>
      <c r="G223" s="139" t="s">
        <v>387</v>
      </c>
      <c r="H223" s="140">
        <v>152.69999999999999</v>
      </c>
      <c r="I223" s="141"/>
      <c r="J223" s="142">
        <f>ROUND(I223*H223,2)</f>
        <v>0</v>
      </c>
      <c r="K223" s="143"/>
      <c r="L223" s="30"/>
      <c r="M223" s="144" t="s">
        <v>1</v>
      </c>
      <c r="N223" s="145" t="s">
        <v>43</v>
      </c>
      <c r="P223" s="146">
        <f>O223*H223</f>
        <v>0</v>
      </c>
      <c r="Q223" s="146">
        <v>0</v>
      </c>
      <c r="R223" s="146">
        <f>Q223*H223</f>
        <v>0</v>
      </c>
      <c r="S223" s="146">
        <v>0</v>
      </c>
      <c r="T223" s="147">
        <f>S223*H223</f>
        <v>0</v>
      </c>
      <c r="AR223" s="148" t="s">
        <v>156</v>
      </c>
      <c r="AT223" s="148" t="s">
        <v>210</v>
      </c>
      <c r="AU223" s="148" t="s">
        <v>91</v>
      </c>
      <c r="AY223" s="15" t="s">
        <v>209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5" t="s">
        <v>85</v>
      </c>
      <c r="BK223" s="149">
        <f>ROUND(I223*H223,2)</f>
        <v>0</v>
      </c>
      <c r="BL223" s="15" t="s">
        <v>156</v>
      </c>
      <c r="BM223" s="148" t="s">
        <v>1016</v>
      </c>
    </row>
    <row r="224" spans="2:65" s="1" customFormat="1" ht="39" x14ac:dyDescent="0.2">
      <c r="B224" s="30"/>
      <c r="D224" s="150" t="s">
        <v>216</v>
      </c>
      <c r="F224" s="151" t="s">
        <v>513</v>
      </c>
      <c r="I224" s="152"/>
      <c r="L224" s="30"/>
      <c r="M224" s="153"/>
      <c r="T224" s="54"/>
      <c r="AT224" s="15" t="s">
        <v>216</v>
      </c>
      <c r="AU224" s="15" t="s">
        <v>91</v>
      </c>
    </row>
    <row r="225" spans="2:65" s="12" customFormat="1" ht="22.5" x14ac:dyDescent="0.2">
      <c r="B225" s="154"/>
      <c r="D225" s="150" t="s">
        <v>292</v>
      </c>
      <c r="E225" s="155" t="s">
        <v>1</v>
      </c>
      <c r="F225" s="156" t="s">
        <v>1017</v>
      </c>
      <c r="H225" s="157">
        <v>177.71</v>
      </c>
      <c r="I225" s="158"/>
      <c r="L225" s="154"/>
      <c r="M225" s="159"/>
      <c r="T225" s="160"/>
      <c r="AT225" s="155" t="s">
        <v>292</v>
      </c>
      <c r="AU225" s="155" t="s">
        <v>91</v>
      </c>
      <c r="AV225" s="12" t="s">
        <v>91</v>
      </c>
      <c r="AW225" s="12" t="s">
        <v>36</v>
      </c>
      <c r="AX225" s="12" t="s">
        <v>78</v>
      </c>
      <c r="AY225" s="155" t="s">
        <v>209</v>
      </c>
    </row>
    <row r="226" spans="2:65" s="12" customFormat="1" ht="33.75" x14ac:dyDescent="0.2">
      <c r="B226" s="154"/>
      <c r="D226" s="150" t="s">
        <v>292</v>
      </c>
      <c r="E226" s="155" t="s">
        <v>1</v>
      </c>
      <c r="F226" s="156" t="s">
        <v>1018</v>
      </c>
      <c r="H226" s="157">
        <v>-25.009999999999998</v>
      </c>
      <c r="I226" s="158"/>
      <c r="L226" s="154"/>
      <c r="M226" s="159"/>
      <c r="T226" s="160"/>
      <c r="AT226" s="155" t="s">
        <v>292</v>
      </c>
      <c r="AU226" s="155" t="s">
        <v>91</v>
      </c>
      <c r="AV226" s="12" t="s">
        <v>91</v>
      </c>
      <c r="AW226" s="12" t="s">
        <v>36</v>
      </c>
      <c r="AX226" s="12" t="s">
        <v>78</v>
      </c>
      <c r="AY226" s="155" t="s">
        <v>209</v>
      </c>
    </row>
    <row r="227" spans="2:65" s="13" customFormat="1" x14ac:dyDescent="0.2">
      <c r="B227" s="164"/>
      <c r="D227" s="150" t="s">
        <v>292</v>
      </c>
      <c r="E227" s="165" t="s">
        <v>1</v>
      </c>
      <c r="F227" s="166" t="s">
        <v>351</v>
      </c>
      <c r="H227" s="167">
        <v>152.70000000000002</v>
      </c>
      <c r="I227" s="168"/>
      <c r="L227" s="164"/>
      <c r="M227" s="169"/>
      <c r="T227" s="170"/>
      <c r="AT227" s="165" t="s">
        <v>292</v>
      </c>
      <c r="AU227" s="165" t="s">
        <v>91</v>
      </c>
      <c r="AV227" s="13" t="s">
        <v>156</v>
      </c>
      <c r="AW227" s="13" t="s">
        <v>4</v>
      </c>
      <c r="AX227" s="13" t="s">
        <v>85</v>
      </c>
      <c r="AY227" s="165" t="s">
        <v>209</v>
      </c>
    </row>
    <row r="228" spans="2:65" s="1" customFormat="1" ht="33" customHeight="1" x14ac:dyDescent="0.2">
      <c r="B228" s="30"/>
      <c r="C228" s="136" t="s">
        <v>474</v>
      </c>
      <c r="D228" s="136" t="s">
        <v>210</v>
      </c>
      <c r="E228" s="137" t="s">
        <v>518</v>
      </c>
      <c r="F228" s="138" t="s">
        <v>519</v>
      </c>
      <c r="G228" s="139" t="s">
        <v>387</v>
      </c>
      <c r="H228" s="140">
        <v>1266.3</v>
      </c>
      <c r="I228" s="141"/>
      <c r="J228" s="142">
        <f>ROUND(I228*H228,2)</f>
        <v>0</v>
      </c>
      <c r="K228" s="143"/>
      <c r="L228" s="30"/>
      <c r="M228" s="144" t="s">
        <v>1</v>
      </c>
      <c r="N228" s="145" t="s">
        <v>43</v>
      </c>
      <c r="P228" s="146">
        <f>O228*H228</f>
        <v>0</v>
      </c>
      <c r="Q228" s="146">
        <v>0</v>
      </c>
      <c r="R228" s="146">
        <f>Q228*H228</f>
        <v>0</v>
      </c>
      <c r="S228" s="146">
        <v>0</v>
      </c>
      <c r="T228" s="147">
        <f>S228*H228</f>
        <v>0</v>
      </c>
      <c r="AR228" s="148" t="s">
        <v>156</v>
      </c>
      <c r="AT228" s="148" t="s">
        <v>210</v>
      </c>
      <c r="AU228" s="148" t="s">
        <v>91</v>
      </c>
      <c r="AY228" s="15" t="s">
        <v>209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5" t="s">
        <v>85</v>
      </c>
      <c r="BK228" s="149">
        <f>ROUND(I228*H228,2)</f>
        <v>0</v>
      </c>
      <c r="BL228" s="15" t="s">
        <v>156</v>
      </c>
      <c r="BM228" s="148" t="s">
        <v>1019</v>
      </c>
    </row>
    <row r="229" spans="2:65" s="1" customFormat="1" ht="39" x14ac:dyDescent="0.2">
      <c r="B229" s="30"/>
      <c r="D229" s="150" t="s">
        <v>216</v>
      </c>
      <c r="F229" s="151" t="s">
        <v>521</v>
      </c>
      <c r="I229" s="152"/>
      <c r="L229" s="30"/>
      <c r="M229" s="153"/>
      <c r="T229" s="54"/>
      <c r="AT229" s="15" t="s">
        <v>216</v>
      </c>
      <c r="AU229" s="15" t="s">
        <v>91</v>
      </c>
    </row>
    <row r="230" spans="2:65" s="12" customFormat="1" ht="22.5" x14ac:dyDescent="0.2">
      <c r="B230" s="154"/>
      <c r="D230" s="150" t="s">
        <v>292</v>
      </c>
      <c r="E230" s="155" t="s">
        <v>1</v>
      </c>
      <c r="F230" s="156" t="s">
        <v>1014</v>
      </c>
      <c r="H230" s="157">
        <v>1491.39</v>
      </c>
      <c r="I230" s="158"/>
      <c r="L230" s="154"/>
      <c r="M230" s="159"/>
      <c r="T230" s="160"/>
      <c r="AT230" s="155" t="s">
        <v>292</v>
      </c>
      <c r="AU230" s="155" t="s">
        <v>91</v>
      </c>
      <c r="AV230" s="12" t="s">
        <v>91</v>
      </c>
      <c r="AW230" s="12" t="s">
        <v>36</v>
      </c>
      <c r="AX230" s="12" t="s">
        <v>78</v>
      </c>
      <c r="AY230" s="155" t="s">
        <v>209</v>
      </c>
    </row>
    <row r="231" spans="2:65" s="12" customFormat="1" ht="33.75" x14ac:dyDescent="0.2">
      <c r="B231" s="154"/>
      <c r="D231" s="150" t="s">
        <v>292</v>
      </c>
      <c r="E231" s="155" t="s">
        <v>1</v>
      </c>
      <c r="F231" s="156" t="s">
        <v>1015</v>
      </c>
      <c r="H231" s="157">
        <v>-225.08999999999997</v>
      </c>
      <c r="I231" s="158"/>
      <c r="L231" s="154"/>
      <c r="M231" s="159"/>
      <c r="T231" s="160"/>
      <c r="AT231" s="155" t="s">
        <v>292</v>
      </c>
      <c r="AU231" s="155" t="s">
        <v>91</v>
      </c>
      <c r="AV231" s="12" t="s">
        <v>91</v>
      </c>
      <c r="AW231" s="12" t="s">
        <v>36</v>
      </c>
      <c r="AX231" s="12" t="s">
        <v>78</v>
      </c>
      <c r="AY231" s="155" t="s">
        <v>209</v>
      </c>
    </row>
    <row r="232" spans="2:65" s="13" customFormat="1" x14ac:dyDescent="0.2">
      <c r="B232" s="164"/>
      <c r="D232" s="150" t="s">
        <v>292</v>
      </c>
      <c r="E232" s="165" t="s">
        <v>1</v>
      </c>
      <c r="F232" s="166" t="s">
        <v>351</v>
      </c>
      <c r="H232" s="167">
        <v>1266.3000000000002</v>
      </c>
      <c r="I232" s="168"/>
      <c r="L232" s="164"/>
      <c r="M232" s="169"/>
      <c r="T232" s="170"/>
      <c r="AT232" s="165" t="s">
        <v>292</v>
      </c>
      <c r="AU232" s="165" t="s">
        <v>91</v>
      </c>
      <c r="AV232" s="13" t="s">
        <v>156</v>
      </c>
      <c r="AW232" s="13" t="s">
        <v>4</v>
      </c>
      <c r="AX232" s="13" t="s">
        <v>85</v>
      </c>
      <c r="AY232" s="165" t="s">
        <v>209</v>
      </c>
    </row>
    <row r="233" spans="2:65" s="1" customFormat="1" ht="33" customHeight="1" x14ac:dyDescent="0.2">
      <c r="B233" s="30"/>
      <c r="C233" s="136" t="s">
        <v>480</v>
      </c>
      <c r="D233" s="136" t="s">
        <v>210</v>
      </c>
      <c r="E233" s="137" t="s">
        <v>523</v>
      </c>
      <c r="F233" s="138" t="s">
        <v>524</v>
      </c>
      <c r="G233" s="139" t="s">
        <v>387</v>
      </c>
      <c r="H233" s="140">
        <v>80.89</v>
      </c>
      <c r="I233" s="141"/>
      <c r="J233" s="142">
        <f>ROUND(I233*H233,2)</f>
        <v>0</v>
      </c>
      <c r="K233" s="143"/>
      <c r="L233" s="30"/>
      <c r="M233" s="144" t="s">
        <v>1</v>
      </c>
      <c r="N233" s="145" t="s">
        <v>43</v>
      </c>
      <c r="P233" s="146">
        <f>O233*H233</f>
        <v>0</v>
      </c>
      <c r="Q233" s="146">
        <v>0</v>
      </c>
      <c r="R233" s="146">
        <f>Q233*H233</f>
        <v>0</v>
      </c>
      <c r="S233" s="146">
        <v>0</v>
      </c>
      <c r="T233" s="147">
        <f>S233*H233</f>
        <v>0</v>
      </c>
      <c r="AR233" s="148" t="s">
        <v>156</v>
      </c>
      <c r="AT233" s="148" t="s">
        <v>210</v>
      </c>
      <c r="AU233" s="148" t="s">
        <v>91</v>
      </c>
      <c r="AY233" s="15" t="s">
        <v>209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5" t="s">
        <v>85</v>
      </c>
      <c r="BK233" s="149">
        <f>ROUND(I233*H233,2)</f>
        <v>0</v>
      </c>
      <c r="BL233" s="15" t="s">
        <v>156</v>
      </c>
      <c r="BM233" s="148" t="s">
        <v>1020</v>
      </c>
    </row>
    <row r="234" spans="2:65" s="1" customFormat="1" ht="39" x14ac:dyDescent="0.2">
      <c r="B234" s="30"/>
      <c r="D234" s="150" t="s">
        <v>216</v>
      </c>
      <c r="F234" s="151" t="s">
        <v>526</v>
      </c>
      <c r="I234" s="152"/>
      <c r="L234" s="30"/>
      <c r="M234" s="153"/>
      <c r="T234" s="54"/>
      <c r="AT234" s="15" t="s">
        <v>216</v>
      </c>
      <c r="AU234" s="15" t="s">
        <v>91</v>
      </c>
    </row>
    <row r="235" spans="2:65" s="12" customFormat="1" ht="22.5" x14ac:dyDescent="0.2">
      <c r="B235" s="154"/>
      <c r="D235" s="150" t="s">
        <v>292</v>
      </c>
      <c r="E235" s="155" t="s">
        <v>1</v>
      </c>
      <c r="F235" s="156" t="s">
        <v>1021</v>
      </c>
      <c r="H235" s="157">
        <v>93.394999999999996</v>
      </c>
      <c r="I235" s="158"/>
      <c r="L235" s="154"/>
      <c r="M235" s="159"/>
      <c r="T235" s="160"/>
      <c r="AT235" s="155" t="s">
        <v>292</v>
      </c>
      <c r="AU235" s="155" t="s">
        <v>91</v>
      </c>
      <c r="AV235" s="12" t="s">
        <v>91</v>
      </c>
      <c r="AW235" s="12" t="s">
        <v>36</v>
      </c>
      <c r="AX235" s="12" t="s">
        <v>78</v>
      </c>
      <c r="AY235" s="155" t="s">
        <v>209</v>
      </c>
    </row>
    <row r="236" spans="2:65" s="12" customFormat="1" ht="33.75" x14ac:dyDescent="0.2">
      <c r="B236" s="154"/>
      <c r="D236" s="150" t="s">
        <v>292</v>
      </c>
      <c r="E236" s="155" t="s">
        <v>1</v>
      </c>
      <c r="F236" s="156" t="s">
        <v>1022</v>
      </c>
      <c r="H236" s="157">
        <v>-12.504999999999999</v>
      </c>
      <c r="I236" s="158"/>
      <c r="L236" s="154"/>
      <c r="M236" s="159"/>
      <c r="T236" s="160"/>
      <c r="AT236" s="155" t="s">
        <v>292</v>
      </c>
      <c r="AU236" s="155" t="s">
        <v>91</v>
      </c>
      <c r="AV236" s="12" t="s">
        <v>91</v>
      </c>
      <c r="AW236" s="12" t="s">
        <v>36</v>
      </c>
      <c r="AX236" s="12" t="s">
        <v>78</v>
      </c>
      <c r="AY236" s="155" t="s">
        <v>209</v>
      </c>
    </row>
    <row r="237" spans="2:65" s="13" customFormat="1" x14ac:dyDescent="0.2">
      <c r="B237" s="164"/>
      <c r="D237" s="150" t="s">
        <v>292</v>
      </c>
      <c r="E237" s="165" t="s">
        <v>1</v>
      </c>
      <c r="F237" s="166" t="s">
        <v>351</v>
      </c>
      <c r="H237" s="167">
        <v>80.89</v>
      </c>
      <c r="I237" s="168"/>
      <c r="L237" s="164"/>
      <c r="M237" s="169"/>
      <c r="T237" s="170"/>
      <c r="AT237" s="165" t="s">
        <v>292</v>
      </c>
      <c r="AU237" s="165" t="s">
        <v>91</v>
      </c>
      <c r="AV237" s="13" t="s">
        <v>156</v>
      </c>
      <c r="AW237" s="13" t="s">
        <v>4</v>
      </c>
      <c r="AX237" s="13" t="s">
        <v>85</v>
      </c>
      <c r="AY237" s="165" t="s">
        <v>209</v>
      </c>
    </row>
    <row r="238" spans="2:65" s="1" customFormat="1" ht="37.9" customHeight="1" x14ac:dyDescent="0.2">
      <c r="B238" s="30"/>
      <c r="C238" s="136" t="s">
        <v>485</v>
      </c>
      <c r="D238" s="136" t="s">
        <v>210</v>
      </c>
      <c r="E238" s="137" t="s">
        <v>1023</v>
      </c>
      <c r="F238" s="138" t="s">
        <v>1024</v>
      </c>
      <c r="G238" s="139" t="s">
        <v>387</v>
      </c>
      <c r="H238" s="140">
        <v>334.57</v>
      </c>
      <c r="I238" s="141"/>
      <c r="J238" s="142">
        <f>ROUND(I238*H238,2)</f>
        <v>0</v>
      </c>
      <c r="K238" s="143"/>
      <c r="L238" s="30"/>
      <c r="M238" s="144" t="s">
        <v>1</v>
      </c>
      <c r="N238" s="145" t="s">
        <v>43</v>
      </c>
      <c r="P238" s="146">
        <f>O238*H238</f>
        <v>0</v>
      </c>
      <c r="Q238" s="146">
        <v>0</v>
      </c>
      <c r="R238" s="146">
        <f>Q238*H238</f>
        <v>0</v>
      </c>
      <c r="S238" s="146">
        <v>0</v>
      </c>
      <c r="T238" s="147">
        <f>S238*H238</f>
        <v>0</v>
      </c>
      <c r="AR238" s="148" t="s">
        <v>156</v>
      </c>
      <c r="AT238" s="148" t="s">
        <v>210</v>
      </c>
      <c r="AU238" s="148" t="s">
        <v>91</v>
      </c>
      <c r="AY238" s="15" t="s">
        <v>209</v>
      </c>
      <c r="BE238" s="149">
        <f>IF(N238="základní",J238,0)</f>
        <v>0</v>
      </c>
      <c r="BF238" s="149">
        <f>IF(N238="snížená",J238,0)</f>
        <v>0</v>
      </c>
      <c r="BG238" s="149">
        <f>IF(N238="zákl. přenesená",J238,0)</f>
        <v>0</v>
      </c>
      <c r="BH238" s="149">
        <f>IF(N238="sníž. přenesená",J238,0)</f>
        <v>0</v>
      </c>
      <c r="BI238" s="149">
        <f>IF(N238="nulová",J238,0)</f>
        <v>0</v>
      </c>
      <c r="BJ238" s="15" t="s">
        <v>85</v>
      </c>
      <c r="BK238" s="149">
        <f>ROUND(I238*H238,2)</f>
        <v>0</v>
      </c>
      <c r="BL238" s="15" t="s">
        <v>156</v>
      </c>
      <c r="BM238" s="148" t="s">
        <v>1025</v>
      </c>
    </row>
    <row r="239" spans="2:65" s="1" customFormat="1" ht="39" x14ac:dyDescent="0.2">
      <c r="B239" s="30"/>
      <c r="D239" s="150" t="s">
        <v>216</v>
      </c>
      <c r="F239" s="151" t="s">
        <v>1026</v>
      </c>
      <c r="I239" s="152"/>
      <c r="L239" s="30"/>
      <c r="M239" s="153"/>
      <c r="T239" s="54"/>
      <c r="AT239" s="15" t="s">
        <v>216</v>
      </c>
      <c r="AU239" s="15" t="s">
        <v>91</v>
      </c>
    </row>
    <row r="240" spans="2:65" s="12" customFormat="1" x14ac:dyDescent="0.2">
      <c r="B240" s="154"/>
      <c r="D240" s="150" t="s">
        <v>292</v>
      </c>
      <c r="E240" s="155" t="s">
        <v>1</v>
      </c>
      <c r="F240" s="156" t="s">
        <v>1027</v>
      </c>
      <c r="H240" s="157">
        <v>334.57</v>
      </c>
      <c r="I240" s="158"/>
      <c r="L240" s="154"/>
      <c r="M240" s="159"/>
      <c r="T240" s="160"/>
      <c r="AT240" s="155" t="s">
        <v>292</v>
      </c>
      <c r="AU240" s="155" t="s">
        <v>91</v>
      </c>
      <c r="AV240" s="12" t="s">
        <v>91</v>
      </c>
      <c r="AW240" s="12" t="s">
        <v>36</v>
      </c>
      <c r="AX240" s="12" t="s">
        <v>85</v>
      </c>
      <c r="AY240" s="155" t="s">
        <v>209</v>
      </c>
    </row>
    <row r="241" spans="2:65" s="1" customFormat="1" ht="37.9" customHeight="1" x14ac:dyDescent="0.2">
      <c r="B241" s="30"/>
      <c r="C241" s="136" t="s">
        <v>491</v>
      </c>
      <c r="D241" s="136" t="s">
        <v>210</v>
      </c>
      <c r="E241" s="137" t="s">
        <v>1028</v>
      </c>
      <c r="F241" s="138" t="s">
        <v>1029</v>
      </c>
      <c r="G241" s="139" t="s">
        <v>387</v>
      </c>
      <c r="H241" s="140">
        <v>80.89</v>
      </c>
      <c r="I241" s="141"/>
      <c r="J241" s="142">
        <f>ROUND(I241*H241,2)</f>
        <v>0</v>
      </c>
      <c r="K241" s="143"/>
      <c r="L241" s="30"/>
      <c r="M241" s="144" t="s">
        <v>1</v>
      </c>
      <c r="N241" s="145" t="s">
        <v>43</v>
      </c>
      <c r="P241" s="146">
        <f>O241*H241</f>
        <v>0</v>
      </c>
      <c r="Q241" s="146">
        <v>0</v>
      </c>
      <c r="R241" s="146">
        <f>Q241*H241</f>
        <v>0</v>
      </c>
      <c r="S241" s="146">
        <v>0</v>
      </c>
      <c r="T241" s="147">
        <f>S241*H241</f>
        <v>0</v>
      </c>
      <c r="AR241" s="148" t="s">
        <v>156</v>
      </c>
      <c r="AT241" s="148" t="s">
        <v>210</v>
      </c>
      <c r="AU241" s="148" t="s">
        <v>91</v>
      </c>
      <c r="AY241" s="15" t="s">
        <v>209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5" t="s">
        <v>85</v>
      </c>
      <c r="BK241" s="149">
        <f>ROUND(I241*H241,2)</f>
        <v>0</v>
      </c>
      <c r="BL241" s="15" t="s">
        <v>156</v>
      </c>
      <c r="BM241" s="148" t="s">
        <v>1030</v>
      </c>
    </row>
    <row r="242" spans="2:65" s="1" customFormat="1" ht="39" x14ac:dyDescent="0.2">
      <c r="B242" s="30"/>
      <c r="D242" s="150" t="s">
        <v>216</v>
      </c>
      <c r="F242" s="151" t="s">
        <v>1031</v>
      </c>
      <c r="I242" s="152"/>
      <c r="L242" s="30"/>
      <c r="M242" s="153"/>
      <c r="T242" s="54"/>
      <c r="AT242" s="15" t="s">
        <v>216</v>
      </c>
      <c r="AU242" s="15" t="s">
        <v>91</v>
      </c>
    </row>
    <row r="243" spans="2:65" s="12" customFormat="1" ht="22.5" x14ac:dyDescent="0.2">
      <c r="B243" s="154"/>
      <c r="D243" s="150" t="s">
        <v>292</v>
      </c>
      <c r="E243" s="155" t="s">
        <v>1</v>
      </c>
      <c r="F243" s="156" t="s">
        <v>1021</v>
      </c>
      <c r="H243" s="157">
        <v>93.394999999999996</v>
      </c>
      <c r="I243" s="158"/>
      <c r="L243" s="154"/>
      <c r="M243" s="159"/>
      <c r="T243" s="160"/>
      <c r="AT243" s="155" t="s">
        <v>292</v>
      </c>
      <c r="AU243" s="155" t="s">
        <v>91</v>
      </c>
      <c r="AV243" s="12" t="s">
        <v>91</v>
      </c>
      <c r="AW243" s="12" t="s">
        <v>36</v>
      </c>
      <c r="AX243" s="12" t="s">
        <v>78</v>
      </c>
      <c r="AY243" s="155" t="s">
        <v>209</v>
      </c>
    </row>
    <row r="244" spans="2:65" s="12" customFormat="1" ht="33.75" x14ac:dyDescent="0.2">
      <c r="B244" s="154"/>
      <c r="D244" s="150" t="s">
        <v>292</v>
      </c>
      <c r="E244" s="155" t="s">
        <v>1</v>
      </c>
      <c r="F244" s="156" t="s">
        <v>1022</v>
      </c>
      <c r="H244" s="157">
        <v>-12.504999999999999</v>
      </c>
      <c r="I244" s="158"/>
      <c r="L244" s="154"/>
      <c r="M244" s="159"/>
      <c r="T244" s="160"/>
      <c r="AT244" s="155" t="s">
        <v>292</v>
      </c>
      <c r="AU244" s="155" t="s">
        <v>91</v>
      </c>
      <c r="AV244" s="12" t="s">
        <v>91</v>
      </c>
      <c r="AW244" s="12" t="s">
        <v>36</v>
      </c>
      <c r="AX244" s="12" t="s">
        <v>78</v>
      </c>
      <c r="AY244" s="155" t="s">
        <v>209</v>
      </c>
    </row>
    <row r="245" spans="2:65" s="13" customFormat="1" x14ac:dyDescent="0.2">
      <c r="B245" s="164"/>
      <c r="D245" s="150" t="s">
        <v>292</v>
      </c>
      <c r="E245" s="165" t="s">
        <v>1</v>
      </c>
      <c r="F245" s="166" t="s">
        <v>351</v>
      </c>
      <c r="H245" s="167">
        <v>80.89</v>
      </c>
      <c r="I245" s="168"/>
      <c r="L245" s="164"/>
      <c r="M245" s="169"/>
      <c r="T245" s="170"/>
      <c r="AT245" s="165" t="s">
        <v>292</v>
      </c>
      <c r="AU245" s="165" t="s">
        <v>91</v>
      </c>
      <c r="AV245" s="13" t="s">
        <v>156</v>
      </c>
      <c r="AW245" s="13" t="s">
        <v>4</v>
      </c>
      <c r="AX245" s="13" t="s">
        <v>85</v>
      </c>
      <c r="AY245" s="165" t="s">
        <v>209</v>
      </c>
    </row>
    <row r="246" spans="2:65" s="1" customFormat="1" ht="24.2" customHeight="1" x14ac:dyDescent="0.2">
      <c r="B246" s="30"/>
      <c r="C246" s="136" t="s">
        <v>374</v>
      </c>
      <c r="D246" s="136" t="s">
        <v>210</v>
      </c>
      <c r="E246" s="137" t="s">
        <v>1032</v>
      </c>
      <c r="F246" s="138" t="s">
        <v>1033</v>
      </c>
      <c r="G246" s="139" t="s">
        <v>387</v>
      </c>
      <c r="H246" s="140">
        <v>1266.3</v>
      </c>
      <c r="I246" s="141"/>
      <c r="J246" s="142">
        <f>ROUND(I246*H246,2)</f>
        <v>0</v>
      </c>
      <c r="K246" s="143"/>
      <c r="L246" s="30"/>
      <c r="M246" s="144" t="s">
        <v>1</v>
      </c>
      <c r="N246" s="145" t="s">
        <v>43</v>
      </c>
      <c r="P246" s="146">
        <f>O246*H246</f>
        <v>0</v>
      </c>
      <c r="Q246" s="146">
        <v>0</v>
      </c>
      <c r="R246" s="146">
        <f>Q246*H246</f>
        <v>0</v>
      </c>
      <c r="S246" s="146">
        <v>0</v>
      </c>
      <c r="T246" s="147">
        <f>S246*H246</f>
        <v>0</v>
      </c>
      <c r="AR246" s="148" t="s">
        <v>156</v>
      </c>
      <c r="AT246" s="148" t="s">
        <v>210</v>
      </c>
      <c r="AU246" s="148" t="s">
        <v>91</v>
      </c>
      <c r="AY246" s="15" t="s">
        <v>209</v>
      </c>
      <c r="BE246" s="149">
        <f>IF(N246="základní",J246,0)</f>
        <v>0</v>
      </c>
      <c r="BF246" s="149">
        <f>IF(N246="snížená",J246,0)</f>
        <v>0</v>
      </c>
      <c r="BG246" s="149">
        <f>IF(N246="zákl. přenesená",J246,0)</f>
        <v>0</v>
      </c>
      <c r="BH246" s="149">
        <f>IF(N246="sníž. přenesená",J246,0)</f>
        <v>0</v>
      </c>
      <c r="BI246" s="149">
        <f>IF(N246="nulová",J246,0)</f>
        <v>0</v>
      </c>
      <c r="BJ246" s="15" t="s">
        <v>85</v>
      </c>
      <c r="BK246" s="149">
        <f>ROUND(I246*H246,2)</f>
        <v>0</v>
      </c>
      <c r="BL246" s="15" t="s">
        <v>156</v>
      </c>
      <c r="BM246" s="148" t="s">
        <v>1034</v>
      </c>
    </row>
    <row r="247" spans="2:65" s="1" customFormat="1" ht="29.25" x14ac:dyDescent="0.2">
      <c r="B247" s="30"/>
      <c r="D247" s="150" t="s">
        <v>216</v>
      </c>
      <c r="F247" s="151" t="s">
        <v>1035</v>
      </c>
      <c r="I247" s="152"/>
      <c r="L247" s="30"/>
      <c r="M247" s="153"/>
      <c r="T247" s="54"/>
      <c r="AT247" s="15" t="s">
        <v>216</v>
      </c>
      <c r="AU247" s="15" t="s">
        <v>91</v>
      </c>
    </row>
    <row r="248" spans="2:65" s="12" customFormat="1" ht="22.5" x14ac:dyDescent="0.2">
      <c r="B248" s="154"/>
      <c r="D248" s="150" t="s">
        <v>292</v>
      </c>
      <c r="E248" s="155" t="s">
        <v>1</v>
      </c>
      <c r="F248" s="156" t="s">
        <v>1014</v>
      </c>
      <c r="H248" s="157">
        <v>1491.39</v>
      </c>
      <c r="I248" s="158"/>
      <c r="L248" s="154"/>
      <c r="M248" s="159"/>
      <c r="T248" s="160"/>
      <c r="AT248" s="155" t="s">
        <v>292</v>
      </c>
      <c r="AU248" s="155" t="s">
        <v>91</v>
      </c>
      <c r="AV248" s="12" t="s">
        <v>91</v>
      </c>
      <c r="AW248" s="12" t="s">
        <v>36</v>
      </c>
      <c r="AX248" s="12" t="s">
        <v>78</v>
      </c>
      <c r="AY248" s="155" t="s">
        <v>209</v>
      </c>
    </row>
    <row r="249" spans="2:65" s="12" customFormat="1" ht="33.75" x14ac:dyDescent="0.2">
      <c r="B249" s="154"/>
      <c r="D249" s="150" t="s">
        <v>292</v>
      </c>
      <c r="E249" s="155" t="s">
        <v>1</v>
      </c>
      <c r="F249" s="156" t="s">
        <v>1015</v>
      </c>
      <c r="H249" s="157">
        <v>-225.08999999999997</v>
      </c>
      <c r="I249" s="158"/>
      <c r="L249" s="154"/>
      <c r="M249" s="159"/>
      <c r="T249" s="160"/>
      <c r="AT249" s="155" t="s">
        <v>292</v>
      </c>
      <c r="AU249" s="155" t="s">
        <v>91</v>
      </c>
      <c r="AV249" s="12" t="s">
        <v>91</v>
      </c>
      <c r="AW249" s="12" t="s">
        <v>36</v>
      </c>
      <c r="AX249" s="12" t="s">
        <v>78</v>
      </c>
      <c r="AY249" s="155" t="s">
        <v>209</v>
      </c>
    </row>
    <row r="250" spans="2:65" s="13" customFormat="1" x14ac:dyDescent="0.2">
      <c r="B250" s="164"/>
      <c r="D250" s="150" t="s">
        <v>292</v>
      </c>
      <c r="E250" s="165" t="s">
        <v>1</v>
      </c>
      <c r="F250" s="166" t="s">
        <v>351</v>
      </c>
      <c r="H250" s="167">
        <v>1266.3000000000002</v>
      </c>
      <c r="I250" s="168"/>
      <c r="L250" s="164"/>
      <c r="M250" s="169"/>
      <c r="T250" s="170"/>
      <c r="AT250" s="165" t="s">
        <v>292</v>
      </c>
      <c r="AU250" s="165" t="s">
        <v>91</v>
      </c>
      <c r="AV250" s="13" t="s">
        <v>156</v>
      </c>
      <c r="AW250" s="13" t="s">
        <v>4</v>
      </c>
      <c r="AX250" s="13" t="s">
        <v>85</v>
      </c>
      <c r="AY250" s="165" t="s">
        <v>209</v>
      </c>
    </row>
    <row r="251" spans="2:65" s="1" customFormat="1" ht="24.2" customHeight="1" x14ac:dyDescent="0.2">
      <c r="B251" s="30"/>
      <c r="C251" s="136" t="s">
        <v>501</v>
      </c>
      <c r="D251" s="136" t="s">
        <v>210</v>
      </c>
      <c r="E251" s="137" t="s">
        <v>539</v>
      </c>
      <c r="F251" s="138" t="s">
        <v>540</v>
      </c>
      <c r="G251" s="139" t="s">
        <v>387</v>
      </c>
      <c r="H251" s="140">
        <v>80.89</v>
      </c>
      <c r="I251" s="141"/>
      <c r="J251" s="142">
        <f>ROUND(I251*H251,2)</f>
        <v>0</v>
      </c>
      <c r="K251" s="143"/>
      <c r="L251" s="30"/>
      <c r="M251" s="144" t="s">
        <v>1</v>
      </c>
      <c r="N251" s="145" t="s">
        <v>43</v>
      </c>
      <c r="P251" s="146">
        <f>O251*H251</f>
        <v>0</v>
      </c>
      <c r="Q251" s="146">
        <v>0</v>
      </c>
      <c r="R251" s="146">
        <f>Q251*H251</f>
        <v>0</v>
      </c>
      <c r="S251" s="146">
        <v>0</v>
      </c>
      <c r="T251" s="147">
        <f>S251*H251</f>
        <v>0</v>
      </c>
      <c r="AR251" s="148" t="s">
        <v>156</v>
      </c>
      <c r="AT251" s="148" t="s">
        <v>210</v>
      </c>
      <c r="AU251" s="148" t="s">
        <v>91</v>
      </c>
      <c r="AY251" s="15" t="s">
        <v>209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5" t="s">
        <v>85</v>
      </c>
      <c r="BK251" s="149">
        <f>ROUND(I251*H251,2)</f>
        <v>0</v>
      </c>
      <c r="BL251" s="15" t="s">
        <v>156</v>
      </c>
      <c r="BM251" s="148" t="s">
        <v>1036</v>
      </c>
    </row>
    <row r="252" spans="2:65" s="1" customFormat="1" ht="29.25" x14ac:dyDescent="0.2">
      <c r="B252" s="30"/>
      <c r="D252" s="150" t="s">
        <v>216</v>
      </c>
      <c r="F252" s="151" t="s">
        <v>542</v>
      </c>
      <c r="I252" s="152"/>
      <c r="L252" s="30"/>
      <c r="M252" s="153"/>
      <c r="T252" s="54"/>
      <c r="AT252" s="15" t="s">
        <v>216</v>
      </c>
      <c r="AU252" s="15" t="s">
        <v>91</v>
      </c>
    </row>
    <row r="253" spans="2:65" s="12" customFormat="1" ht="22.5" x14ac:dyDescent="0.2">
      <c r="B253" s="154"/>
      <c r="D253" s="150" t="s">
        <v>292</v>
      </c>
      <c r="E253" s="155" t="s">
        <v>1</v>
      </c>
      <c r="F253" s="156" t="s">
        <v>1021</v>
      </c>
      <c r="H253" s="157">
        <v>93.394999999999996</v>
      </c>
      <c r="I253" s="158"/>
      <c r="L253" s="154"/>
      <c r="M253" s="159"/>
      <c r="T253" s="160"/>
      <c r="AT253" s="155" t="s">
        <v>292</v>
      </c>
      <c r="AU253" s="155" t="s">
        <v>91</v>
      </c>
      <c r="AV253" s="12" t="s">
        <v>91</v>
      </c>
      <c r="AW253" s="12" t="s">
        <v>36</v>
      </c>
      <c r="AX253" s="12" t="s">
        <v>78</v>
      </c>
      <c r="AY253" s="155" t="s">
        <v>209</v>
      </c>
    </row>
    <row r="254" spans="2:65" s="12" customFormat="1" ht="33.75" x14ac:dyDescent="0.2">
      <c r="B254" s="154"/>
      <c r="D254" s="150" t="s">
        <v>292</v>
      </c>
      <c r="E254" s="155" t="s">
        <v>1</v>
      </c>
      <c r="F254" s="156" t="s">
        <v>1022</v>
      </c>
      <c r="H254" s="157">
        <v>-12.504999999999999</v>
      </c>
      <c r="I254" s="158"/>
      <c r="L254" s="154"/>
      <c r="M254" s="159"/>
      <c r="T254" s="160"/>
      <c r="AT254" s="155" t="s">
        <v>292</v>
      </c>
      <c r="AU254" s="155" t="s">
        <v>91</v>
      </c>
      <c r="AV254" s="12" t="s">
        <v>91</v>
      </c>
      <c r="AW254" s="12" t="s">
        <v>36</v>
      </c>
      <c r="AX254" s="12" t="s">
        <v>78</v>
      </c>
      <c r="AY254" s="155" t="s">
        <v>209</v>
      </c>
    </row>
    <row r="255" spans="2:65" s="13" customFormat="1" x14ac:dyDescent="0.2">
      <c r="B255" s="164"/>
      <c r="D255" s="150" t="s">
        <v>292</v>
      </c>
      <c r="E255" s="165" t="s">
        <v>1</v>
      </c>
      <c r="F255" s="166" t="s">
        <v>351</v>
      </c>
      <c r="H255" s="167">
        <v>80.89</v>
      </c>
      <c r="I255" s="168"/>
      <c r="L255" s="164"/>
      <c r="M255" s="169"/>
      <c r="T255" s="170"/>
      <c r="AT255" s="165" t="s">
        <v>292</v>
      </c>
      <c r="AU255" s="165" t="s">
        <v>91</v>
      </c>
      <c r="AV255" s="13" t="s">
        <v>156</v>
      </c>
      <c r="AW255" s="13" t="s">
        <v>4</v>
      </c>
      <c r="AX255" s="13" t="s">
        <v>85</v>
      </c>
      <c r="AY255" s="165" t="s">
        <v>209</v>
      </c>
    </row>
    <row r="256" spans="2:65" s="1" customFormat="1" ht="16.5" customHeight="1" x14ac:dyDescent="0.2">
      <c r="B256" s="30"/>
      <c r="C256" s="136" t="s">
        <v>509</v>
      </c>
      <c r="D256" s="136" t="s">
        <v>210</v>
      </c>
      <c r="E256" s="137" t="s">
        <v>545</v>
      </c>
      <c r="F256" s="138" t="s">
        <v>546</v>
      </c>
      <c r="G256" s="139" t="s">
        <v>387</v>
      </c>
      <c r="H256" s="140">
        <v>415.46</v>
      </c>
      <c r="I256" s="141"/>
      <c r="J256" s="142">
        <f>ROUND(I256*H256,2)</f>
        <v>0</v>
      </c>
      <c r="K256" s="143"/>
      <c r="L256" s="30"/>
      <c r="M256" s="144" t="s">
        <v>1</v>
      </c>
      <c r="N256" s="145" t="s">
        <v>43</v>
      </c>
      <c r="P256" s="146">
        <f>O256*H256</f>
        <v>0</v>
      </c>
      <c r="Q256" s="146">
        <v>0</v>
      </c>
      <c r="R256" s="146">
        <f>Q256*H256</f>
        <v>0</v>
      </c>
      <c r="S256" s="146">
        <v>0</v>
      </c>
      <c r="T256" s="147">
        <f>S256*H256</f>
        <v>0</v>
      </c>
      <c r="AR256" s="148" t="s">
        <v>156</v>
      </c>
      <c r="AT256" s="148" t="s">
        <v>210</v>
      </c>
      <c r="AU256" s="148" t="s">
        <v>91</v>
      </c>
      <c r="AY256" s="15" t="s">
        <v>209</v>
      </c>
      <c r="BE256" s="149">
        <f>IF(N256="základní",J256,0)</f>
        <v>0</v>
      </c>
      <c r="BF256" s="149">
        <f>IF(N256="snížená",J256,0)</f>
        <v>0</v>
      </c>
      <c r="BG256" s="149">
        <f>IF(N256="zákl. přenesená",J256,0)</f>
        <v>0</v>
      </c>
      <c r="BH256" s="149">
        <f>IF(N256="sníž. přenesená",J256,0)</f>
        <v>0</v>
      </c>
      <c r="BI256" s="149">
        <f>IF(N256="nulová",J256,0)</f>
        <v>0</v>
      </c>
      <c r="BJ256" s="15" t="s">
        <v>85</v>
      </c>
      <c r="BK256" s="149">
        <f>ROUND(I256*H256,2)</f>
        <v>0</v>
      </c>
      <c r="BL256" s="15" t="s">
        <v>156</v>
      </c>
      <c r="BM256" s="148" t="s">
        <v>1037</v>
      </c>
    </row>
    <row r="257" spans="2:65" s="1" customFormat="1" ht="19.5" x14ac:dyDescent="0.2">
      <c r="B257" s="30"/>
      <c r="D257" s="150" t="s">
        <v>216</v>
      </c>
      <c r="F257" s="151" t="s">
        <v>548</v>
      </c>
      <c r="I257" s="152"/>
      <c r="L257" s="30"/>
      <c r="M257" s="153"/>
      <c r="T257" s="54"/>
      <c r="AT257" s="15" t="s">
        <v>216</v>
      </c>
      <c r="AU257" s="15" t="s">
        <v>91</v>
      </c>
    </row>
    <row r="258" spans="2:65" s="12" customFormat="1" ht="33.75" x14ac:dyDescent="0.2">
      <c r="B258" s="154"/>
      <c r="D258" s="150" t="s">
        <v>292</v>
      </c>
      <c r="E258" s="155" t="s">
        <v>1</v>
      </c>
      <c r="F258" s="156" t="s">
        <v>1038</v>
      </c>
      <c r="H258" s="157">
        <v>415.46</v>
      </c>
      <c r="I258" s="158"/>
      <c r="L258" s="154"/>
      <c r="M258" s="159"/>
      <c r="T258" s="160"/>
      <c r="AT258" s="155" t="s">
        <v>292</v>
      </c>
      <c r="AU258" s="155" t="s">
        <v>91</v>
      </c>
      <c r="AV258" s="12" t="s">
        <v>91</v>
      </c>
      <c r="AW258" s="12" t="s">
        <v>36</v>
      </c>
      <c r="AX258" s="12" t="s">
        <v>85</v>
      </c>
      <c r="AY258" s="155" t="s">
        <v>209</v>
      </c>
    </row>
    <row r="259" spans="2:65" s="1" customFormat="1" ht="33" customHeight="1" x14ac:dyDescent="0.2">
      <c r="B259" s="30"/>
      <c r="C259" s="136" t="s">
        <v>517</v>
      </c>
      <c r="D259" s="136" t="s">
        <v>210</v>
      </c>
      <c r="E259" s="137" t="s">
        <v>552</v>
      </c>
      <c r="F259" s="138" t="s">
        <v>553</v>
      </c>
      <c r="G259" s="139" t="s">
        <v>554</v>
      </c>
      <c r="H259" s="140">
        <v>802.92</v>
      </c>
      <c r="I259" s="141"/>
      <c r="J259" s="142">
        <f>ROUND(I259*H259,2)</f>
        <v>0</v>
      </c>
      <c r="K259" s="143"/>
      <c r="L259" s="30"/>
      <c r="M259" s="144" t="s">
        <v>1</v>
      </c>
      <c r="N259" s="145" t="s">
        <v>43</v>
      </c>
      <c r="P259" s="146">
        <f>O259*H259</f>
        <v>0</v>
      </c>
      <c r="Q259" s="146">
        <v>0</v>
      </c>
      <c r="R259" s="146">
        <f>Q259*H259</f>
        <v>0</v>
      </c>
      <c r="S259" s="146">
        <v>0</v>
      </c>
      <c r="T259" s="147">
        <f>S259*H259</f>
        <v>0</v>
      </c>
      <c r="AR259" s="148" t="s">
        <v>156</v>
      </c>
      <c r="AT259" s="148" t="s">
        <v>210</v>
      </c>
      <c r="AU259" s="148" t="s">
        <v>91</v>
      </c>
      <c r="AY259" s="15" t="s">
        <v>209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5" t="s">
        <v>85</v>
      </c>
      <c r="BK259" s="149">
        <f>ROUND(I259*H259,2)</f>
        <v>0</v>
      </c>
      <c r="BL259" s="15" t="s">
        <v>156</v>
      </c>
      <c r="BM259" s="148" t="s">
        <v>1039</v>
      </c>
    </row>
    <row r="260" spans="2:65" s="1" customFormat="1" ht="29.25" x14ac:dyDescent="0.2">
      <c r="B260" s="30"/>
      <c r="D260" s="150" t="s">
        <v>216</v>
      </c>
      <c r="F260" s="151" t="s">
        <v>556</v>
      </c>
      <c r="I260" s="152"/>
      <c r="L260" s="30"/>
      <c r="M260" s="153"/>
      <c r="T260" s="54"/>
      <c r="AT260" s="15" t="s">
        <v>216</v>
      </c>
      <c r="AU260" s="15" t="s">
        <v>91</v>
      </c>
    </row>
    <row r="261" spans="2:65" s="12" customFormat="1" x14ac:dyDescent="0.2">
      <c r="B261" s="154"/>
      <c r="D261" s="150" t="s">
        <v>292</v>
      </c>
      <c r="E261" s="155" t="s">
        <v>1</v>
      </c>
      <c r="F261" s="156" t="s">
        <v>1040</v>
      </c>
      <c r="H261" s="157">
        <v>802.92</v>
      </c>
      <c r="I261" s="158"/>
      <c r="L261" s="154"/>
      <c r="M261" s="159"/>
      <c r="T261" s="160"/>
      <c r="AT261" s="155" t="s">
        <v>292</v>
      </c>
      <c r="AU261" s="155" t="s">
        <v>91</v>
      </c>
      <c r="AV261" s="12" t="s">
        <v>91</v>
      </c>
      <c r="AW261" s="12" t="s">
        <v>36</v>
      </c>
      <c r="AX261" s="12" t="s">
        <v>85</v>
      </c>
      <c r="AY261" s="155" t="s">
        <v>209</v>
      </c>
    </row>
    <row r="262" spans="2:65" s="1" customFormat="1" ht="24.2" customHeight="1" x14ac:dyDescent="0.2">
      <c r="B262" s="30"/>
      <c r="C262" s="136" t="s">
        <v>522</v>
      </c>
      <c r="D262" s="136" t="s">
        <v>210</v>
      </c>
      <c r="E262" s="137" t="s">
        <v>559</v>
      </c>
      <c r="F262" s="138" t="s">
        <v>560</v>
      </c>
      <c r="G262" s="139" t="s">
        <v>387</v>
      </c>
      <c r="H262" s="140">
        <v>301.04000000000002</v>
      </c>
      <c r="I262" s="141"/>
      <c r="J262" s="142">
        <f>ROUND(I262*H262,2)</f>
        <v>0</v>
      </c>
      <c r="K262" s="143"/>
      <c r="L262" s="30"/>
      <c r="M262" s="144" t="s">
        <v>1</v>
      </c>
      <c r="N262" s="145" t="s">
        <v>43</v>
      </c>
      <c r="P262" s="146">
        <f>O262*H262</f>
        <v>0</v>
      </c>
      <c r="Q262" s="146">
        <v>0</v>
      </c>
      <c r="R262" s="146">
        <f>Q262*H262</f>
        <v>0</v>
      </c>
      <c r="S262" s="146">
        <v>0</v>
      </c>
      <c r="T262" s="147">
        <f>S262*H262</f>
        <v>0</v>
      </c>
      <c r="AR262" s="148" t="s">
        <v>156</v>
      </c>
      <c r="AT262" s="148" t="s">
        <v>210</v>
      </c>
      <c r="AU262" s="148" t="s">
        <v>91</v>
      </c>
      <c r="AY262" s="15" t="s">
        <v>209</v>
      </c>
      <c r="BE262" s="149">
        <f>IF(N262="základní",J262,0)</f>
        <v>0</v>
      </c>
      <c r="BF262" s="149">
        <f>IF(N262="snížená",J262,0)</f>
        <v>0</v>
      </c>
      <c r="BG262" s="149">
        <f>IF(N262="zákl. přenesená",J262,0)</f>
        <v>0</v>
      </c>
      <c r="BH262" s="149">
        <f>IF(N262="sníž. přenesená",J262,0)</f>
        <v>0</v>
      </c>
      <c r="BI262" s="149">
        <f>IF(N262="nulová",J262,0)</f>
        <v>0</v>
      </c>
      <c r="BJ262" s="15" t="s">
        <v>85</v>
      </c>
      <c r="BK262" s="149">
        <f>ROUND(I262*H262,2)</f>
        <v>0</v>
      </c>
      <c r="BL262" s="15" t="s">
        <v>156</v>
      </c>
      <c r="BM262" s="148" t="s">
        <v>1041</v>
      </c>
    </row>
    <row r="263" spans="2:65" s="1" customFormat="1" ht="29.25" x14ac:dyDescent="0.2">
      <c r="B263" s="30"/>
      <c r="D263" s="150" t="s">
        <v>216</v>
      </c>
      <c r="F263" s="151" t="s">
        <v>562</v>
      </c>
      <c r="I263" s="152"/>
      <c r="L263" s="30"/>
      <c r="M263" s="153"/>
      <c r="T263" s="54"/>
      <c r="AT263" s="15" t="s">
        <v>216</v>
      </c>
      <c r="AU263" s="15" t="s">
        <v>91</v>
      </c>
    </row>
    <row r="264" spans="2:65" s="12" customFormat="1" ht="22.5" x14ac:dyDescent="0.2">
      <c r="B264" s="154"/>
      <c r="D264" s="150" t="s">
        <v>292</v>
      </c>
      <c r="E264" s="155" t="s">
        <v>1</v>
      </c>
      <c r="F264" s="156" t="s">
        <v>1042</v>
      </c>
      <c r="H264" s="157">
        <v>828.55</v>
      </c>
      <c r="I264" s="158"/>
      <c r="L264" s="154"/>
      <c r="M264" s="159"/>
      <c r="T264" s="160"/>
      <c r="AT264" s="155" t="s">
        <v>292</v>
      </c>
      <c r="AU264" s="155" t="s">
        <v>91</v>
      </c>
      <c r="AV264" s="12" t="s">
        <v>91</v>
      </c>
      <c r="AW264" s="12" t="s">
        <v>36</v>
      </c>
      <c r="AX264" s="12" t="s">
        <v>78</v>
      </c>
      <c r="AY264" s="155" t="s">
        <v>209</v>
      </c>
    </row>
    <row r="265" spans="2:65" s="12" customFormat="1" ht="22.5" x14ac:dyDescent="0.2">
      <c r="B265" s="154"/>
      <c r="D265" s="150" t="s">
        <v>292</v>
      </c>
      <c r="E265" s="155" t="s">
        <v>1</v>
      </c>
      <c r="F265" s="156" t="s">
        <v>1043</v>
      </c>
      <c r="H265" s="157">
        <v>-246.76</v>
      </c>
      <c r="I265" s="158"/>
      <c r="L265" s="154"/>
      <c r="M265" s="159"/>
      <c r="T265" s="160"/>
      <c r="AT265" s="155" t="s">
        <v>292</v>
      </c>
      <c r="AU265" s="155" t="s">
        <v>91</v>
      </c>
      <c r="AV265" s="12" t="s">
        <v>91</v>
      </c>
      <c r="AW265" s="12" t="s">
        <v>36</v>
      </c>
      <c r="AX265" s="12" t="s">
        <v>78</v>
      </c>
      <c r="AY265" s="155" t="s">
        <v>209</v>
      </c>
    </row>
    <row r="266" spans="2:65" s="12" customFormat="1" x14ac:dyDescent="0.2">
      <c r="B266" s="154"/>
      <c r="D266" s="150" t="s">
        <v>292</v>
      </c>
      <c r="E266" s="155" t="s">
        <v>1</v>
      </c>
      <c r="F266" s="156" t="s">
        <v>1044</v>
      </c>
      <c r="H266" s="157">
        <v>-273.75</v>
      </c>
      <c r="I266" s="158"/>
      <c r="L266" s="154"/>
      <c r="M266" s="159"/>
      <c r="T266" s="160"/>
      <c r="AT266" s="155" t="s">
        <v>292</v>
      </c>
      <c r="AU266" s="155" t="s">
        <v>91</v>
      </c>
      <c r="AV266" s="12" t="s">
        <v>91</v>
      </c>
      <c r="AW266" s="12" t="s">
        <v>36</v>
      </c>
      <c r="AX266" s="12" t="s">
        <v>78</v>
      </c>
      <c r="AY266" s="155" t="s">
        <v>209</v>
      </c>
    </row>
    <row r="267" spans="2:65" s="12" customFormat="1" x14ac:dyDescent="0.2">
      <c r="B267" s="154"/>
      <c r="D267" s="150" t="s">
        <v>292</v>
      </c>
      <c r="E267" s="155" t="s">
        <v>1</v>
      </c>
      <c r="F267" s="156" t="s">
        <v>1045</v>
      </c>
      <c r="H267" s="157">
        <v>-7</v>
      </c>
      <c r="I267" s="158"/>
      <c r="L267" s="154"/>
      <c r="M267" s="159"/>
      <c r="T267" s="160"/>
      <c r="AT267" s="155" t="s">
        <v>292</v>
      </c>
      <c r="AU267" s="155" t="s">
        <v>91</v>
      </c>
      <c r="AV267" s="12" t="s">
        <v>91</v>
      </c>
      <c r="AW267" s="12" t="s">
        <v>36</v>
      </c>
      <c r="AX267" s="12" t="s">
        <v>78</v>
      </c>
      <c r="AY267" s="155" t="s">
        <v>209</v>
      </c>
    </row>
    <row r="268" spans="2:65" s="13" customFormat="1" x14ac:dyDescent="0.2">
      <c r="B268" s="164"/>
      <c r="D268" s="150" t="s">
        <v>292</v>
      </c>
      <c r="E268" s="165" t="s">
        <v>1</v>
      </c>
      <c r="F268" s="166" t="s">
        <v>351</v>
      </c>
      <c r="H268" s="167">
        <v>301.03999999999996</v>
      </c>
      <c r="I268" s="168"/>
      <c r="L268" s="164"/>
      <c r="M268" s="169"/>
      <c r="T268" s="170"/>
      <c r="AT268" s="165" t="s">
        <v>292</v>
      </c>
      <c r="AU268" s="165" t="s">
        <v>91</v>
      </c>
      <c r="AV268" s="13" t="s">
        <v>156</v>
      </c>
      <c r="AW268" s="13" t="s">
        <v>4</v>
      </c>
      <c r="AX268" s="13" t="s">
        <v>85</v>
      </c>
      <c r="AY268" s="165" t="s">
        <v>209</v>
      </c>
    </row>
    <row r="269" spans="2:65" s="1" customFormat="1" ht="24.2" customHeight="1" x14ac:dyDescent="0.2">
      <c r="B269" s="30"/>
      <c r="C269" s="136" t="s">
        <v>527</v>
      </c>
      <c r="D269" s="136" t="s">
        <v>210</v>
      </c>
      <c r="E269" s="137" t="s">
        <v>569</v>
      </c>
      <c r="F269" s="138" t="s">
        <v>570</v>
      </c>
      <c r="G269" s="139" t="s">
        <v>387</v>
      </c>
      <c r="H269" s="140">
        <v>154.69300000000001</v>
      </c>
      <c r="I269" s="141"/>
      <c r="J269" s="142">
        <f>ROUND(I269*H269,2)</f>
        <v>0</v>
      </c>
      <c r="K269" s="143"/>
      <c r="L269" s="30"/>
      <c r="M269" s="144" t="s">
        <v>1</v>
      </c>
      <c r="N269" s="145" t="s">
        <v>43</v>
      </c>
      <c r="P269" s="146">
        <f>O269*H269</f>
        <v>0</v>
      </c>
      <c r="Q269" s="146">
        <v>0</v>
      </c>
      <c r="R269" s="146">
        <f>Q269*H269</f>
        <v>0</v>
      </c>
      <c r="S269" s="146">
        <v>0</v>
      </c>
      <c r="T269" s="147">
        <f>S269*H269</f>
        <v>0</v>
      </c>
      <c r="AR269" s="148" t="s">
        <v>156</v>
      </c>
      <c r="AT269" s="148" t="s">
        <v>210</v>
      </c>
      <c r="AU269" s="148" t="s">
        <v>91</v>
      </c>
      <c r="AY269" s="15" t="s">
        <v>209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5" t="s">
        <v>85</v>
      </c>
      <c r="BK269" s="149">
        <f>ROUND(I269*H269,2)</f>
        <v>0</v>
      </c>
      <c r="BL269" s="15" t="s">
        <v>156</v>
      </c>
      <c r="BM269" s="148" t="s">
        <v>1046</v>
      </c>
    </row>
    <row r="270" spans="2:65" s="1" customFormat="1" ht="39" x14ac:dyDescent="0.2">
      <c r="B270" s="30"/>
      <c r="D270" s="150" t="s">
        <v>216</v>
      </c>
      <c r="F270" s="151" t="s">
        <v>572</v>
      </c>
      <c r="I270" s="152"/>
      <c r="L270" s="30"/>
      <c r="M270" s="153"/>
      <c r="T270" s="54"/>
      <c r="AT270" s="15" t="s">
        <v>216</v>
      </c>
      <c r="AU270" s="15" t="s">
        <v>91</v>
      </c>
    </row>
    <row r="271" spans="2:65" s="12" customFormat="1" x14ac:dyDescent="0.2">
      <c r="B271" s="154"/>
      <c r="D271" s="150" t="s">
        <v>292</v>
      </c>
      <c r="E271" s="155" t="s">
        <v>1</v>
      </c>
      <c r="F271" s="156" t="s">
        <v>1047</v>
      </c>
      <c r="H271" s="157">
        <v>-64.306570000000008</v>
      </c>
      <c r="I271" s="158"/>
      <c r="L271" s="154"/>
      <c r="M271" s="159"/>
      <c r="T271" s="160"/>
      <c r="AT271" s="155" t="s">
        <v>292</v>
      </c>
      <c r="AU271" s="155" t="s">
        <v>91</v>
      </c>
      <c r="AV271" s="12" t="s">
        <v>91</v>
      </c>
      <c r="AW271" s="12" t="s">
        <v>36</v>
      </c>
      <c r="AX271" s="12" t="s">
        <v>78</v>
      </c>
      <c r="AY271" s="155" t="s">
        <v>209</v>
      </c>
    </row>
    <row r="272" spans="2:65" s="12" customFormat="1" x14ac:dyDescent="0.2">
      <c r="B272" s="154"/>
      <c r="D272" s="150" t="s">
        <v>292</v>
      </c>
      <c r="E272" s="155" t="s">
        <v>1</v>
      </c>
      <c r="F272" s="156" t="s">
        <v>1048</v>
      </c>
      <c r="H272" s="157">
        <v>219</v>
      </c>
      <c r="I272" s="158"/>
      <c r="L272" s="154"/>
      <c r="M272" s="159"/>
      <c r="T272" s="160"/>
      <c r="AT272" s="155" t="s">
        <v>292</v>
      </c>
      <c r="AU272" s="155" t="s">
        <v>91</v>
      </c>
      <c r="AV272" s="12" t="s">
        <v>91</v>
      </c>
      <c r="AW272" s="12" t="s">
        <v>36</v>
      </c>
      <c r="AX272" s="12" t="s">
        <v>78</v>
      </c>
      <c r="AY272" s="155" t="s">
        <v>209</v>
      </c>
    </row>
    <row r="273" spans="2:65" s="13" customFormat="1" x14ac:dyDescent="0.2">
      <c r="B273" s="164"/>
      <c r="D273" s="150" t="s">
        <v>292</v>
      </c>
      <c r="E273" s="165" t="s">
        <v>1</v>
      </c>
      <c r="F273" s="166" t="s">
        <v>351</v>
      </c>
      <c r="H273" s="167">
        <v>154.69342999999998</v>
      </c>
      <c r="I273" s="168"/>
      <c r="L273" s="164"/>
      <c r="M273" s="169"/>
      <c r="T273" s="170"/>
      <c r="AT273" s="165" t="s">
        <v>292</v>
      </c>
      <c r="AU273" s="165" t="s">
        <v>91</v>
      </c>
      <c r="AV273" s="13" t="s">
        <v>156</v>
      </c>
      <c r="AW273" s="13" t="s">
        <v>4</v>
      </c>
      <c r="AX273" s="13" t="s">
        <v>85</v>
      </c>
      <c r="AY273" s="165" t="s">
        <v>209</v>
      </c>
    </row>
    <row r="274" spans="2:65" s="1" customFormat="1" ht="24.2" customHeight="1" x14ac:dyDescent="0.2">
      <c r="B274" s="30"/>
      <c r="C274" s="136" t="s">
        <v>533</v>
      </c>
      <c r="D274" s="136" t="s">
        <v>210</v>
      </c>
      <c r="E274" s="137" t="s">
        <v>1049</v>
      </c>
      <c r="F274" s="138" t="s">
        <v>1050</v>
      </c>
      <c r="G274" s="139" t="s">
        <v>342</v>
      </c>
      <c r="H274" s="140">
        <v>33.4</v>
      </c>
      <c r="I274" s="141"/>
      <c r="J274" s="142">
        <f>ROUND(I274*H274,2)</f>
        <v>0</v>
      </c>
      <c r="K274" s="143"/>
      <c r="L274" s="30"/>
      <c r="M274" s="144" t="s">
        <v>1</v>
      </c>
      <c r="N274" s="145" t="s">
        <v>43</v>
      </c>
      <c r="P274" s="146">
        <f>O274*H274</f>
        <v>0</v>
      </c>
      <c r="Q274" s="146">
        <v>0</v>
      </c>
      <c r="R274" s="146">
        <f>Q274*H274</f>
        <v>0</v>
      </c>
      <c r="S274" s="146">
        <v>0</v>
      </c>
      <c r="T274" s="147">
        <f>S274*H274</f>
        <v>0</v>
      </c>
      <c r="AR274" s="148" t="s">
        <v>156</v>
      </c>
      <c r="AT274" s="148" t="s">
        <v>210</v>
      </c>
      <c r="AU274" s="148" t="s">
        <v>91</v>
      </c>
      <c r="AY274" s="15" t="s">
        <v>209</v>
      </c>
      <c r="BE274" s="149">
        <f>IF(N274="základní",J274,0)</f>
        <v>0</v>
      </c>
      <c r="BF274" s="149">
        <f>IF(N274="snížená",J274,0)</f>
        <v>0</v>
      </c>
      <c r="BG274" s="149">
        <f>IF(N274="zákl. přenesená",J274,0)</f>
        <v>0</v>
      </c>
      <c r="BH274" s="149">
        <f>IF(N274="sníž. přenesená",J274,0)</f>
        <v>0</v>
      </c>
      <c r="BI274" s="149">
        <f>IF(N274="nulová",J274,0)</f>
        <v>0</v>
      </c>
      <c r="BJ274" s="15" t="s">
        <v>85</v>
      </c>
      <c r="BK274" s="149">
        <f>ROUND(I274*H274,2)</f>
        <v>0</v>
      </c>
      <c r="BL274" s="15" t="s">
        <v>156</v>
      </c>
      <c r="BM274" s="148" t="s">
        <v>1051</v>
      </c>
    </row>
    <row r="275" spans="2:65" s="1" customFormat="1" ht="19.5" x14ac:dyDescent="0.2">
      <c r="B275" s="30"/>
      <c r="D275" s="150" t="s">
        <v>216</v>
      </c>
      <c r="F275" s="151" t="s">
        <v>1052</v>
      </c>
      <c r="I275" s="152"/>
      <c r="L275" s="30"/>
      <c r="M275" s="153"/>
      <c r="T275" s="54"/>
      <c r="AT275" s="15" t="s">
        <v>216</v>
      </c>
      <c r="AU275" s="15" t="s">
        <v>91</v>
      </c>
    </row>
    <row r="276" spans="2:65" s="12" customFormat="1" x14ac:dyDescent="0.2">
      <c r="B276" s="154"/>
      <c r="D276" s="150" t="s">
        <v>292</v>
      </c>
      <c r="E276" s="155" t="s">
        <v>1</v>
      </c>
      <c r="F276" s="156" t="s">
        <v>987</v>
      </c>
      <c r="H276" s="157">
        <v>33.4</v>
      </c>
      <c r="I276" s="158"/>
      <c r="L276" s="154"/>
      <c r="M276" s="159"/>
      <c r="T276" s="160"/>
      <c r="AT276" s="155" t="s">
        <v>292</v>
      </c>
      <c r="AU276" s="155" t="s">
        <v>91</v>
      </c>
      <c r="AV276" s="12" t="s">
        <v>91</v>
      </c>
      <c r="AW276" s="12" t="s">
        <v>36</v>
      </c>
      <c r="AX276" s="12" t="s">
        <v>85</v>
      </c>
      <c r="AY276" s="155" t="s">
        <v>209</v>
      </c>
    </row>
    <row r="277" spans="2:65" s="1" customFormat="1" ht="16.5" customHeight="1" x14ac:dyDescent="0.2">
      <c r="B277" s="30"/>
      <c r="C277" s="171" t="s">
        <v>538</v>
      </c>
      <c r="D277" s="171" t="s">
        <v>449</v>
      </c>
      <c r="E277" s="172" t="s">
        <v>1053</v>
      </c>
      <c r="F277" s="173" t="s">
        <v>1054</v>
      </c>
      <c r="G277" s="174" t="s">
        <v>1055</v>
      </c>
      <c r="H277" s="175">
        <v>0.83499999999999996</v>
      </c>
      <c r="I277" s="176"/>
      <c r="J277" s="177">
        <f>ROUND(I277*H277,2)</f>
        <v>0</v>
      </c>
      <c r="K277" s="178"/>
      <c r="L277" s="179"/>
      <c r="M277" s="180" t="s">
        <v>1</v>
      </c>
      <c r="N277" s="181" t="s">
        <v>43</v>
      </c>
      <c r="P277" s="146">
        <f>O277*H277</f>
        <v>0</v>
      </c>
      <c r="Q277" s="146">
        <v>1E-3</v>
      </c>
      <c r="R277" s="146">
        <f>Q277*H277</f>
        <v>8.3500000000000002E-4</v>
      </c>
      <c r="S277" s="146">
        <v>0</v>
      </c>
      <c r="T277" s="147">
        <f>S277*H277</f>
        <v>0</v>
      </c>
      <c r="AR277" s="148" t="s">
        <v>244</v>
      </c>
      <c r="AT277" s="148" t="s">
        <v>449</v>
      </c>
      <c r="AU277" s="148" t="s">
        <v>91</v>
      </c>
      <c r="AY277" s="15" t="s">
        <v>209</v>
      </c>
      <c r="BE277" s="149">
        <f>IF(N277="základní",J277,0)</f>
        <v>0</v>
      </c>
      <c r="BF277" s="149">
        <f>IF(N277="snížená",J277,0)</f>
        <v>0</v>
      </c>
      <c r="BG277" s="149">
        <f>IF(N277="zákl. přenesená",J277,0)</f>
        <v>0</v>
      </c>
      <c r="BH277" s="149">
        <f>IF(N277="sníž. přenesená",J277,0)</f>
        <v>0</v>
      </c>
      <c r="BI277" s="149">
        <f>IF(N277="nulová",J277,0)</f>
        <v>0</v>
      </c>
      <c r="BJ277" s="15" t="s">
        <v>85</v>
      </c>
      <c r="BK277" s="149">
        <f>ROUND(I277*H277,2)</f>
        <v>0</v>
      </c>
      <c r="BL277" s="15" t="s">
        <v>156</v>
      </c>
      <c r="BM277" s="148" t="s">
        <v>1056</v>
      </c>
    </row>
    <row r="278" spans="2:65" s="1" customFormat="1" x14ac:dyDescent="0.2">
      <c r="B278" s="30"/>
      <c r="D278" s="150" t="s">
        <v>216</v>
      </c>
      <c r="F278" s="151" t="s">
        <v>1054</v>
      </c>
      <c r="I278" s="152"/>
      <c r="L278" s="30"/>
      <c r="M278" s="153"/>
      <c r="T278" s="54"/>
      <c r="AT278" s="15" t="s">
        <v>216</v>
      </c>
      <c r="AU278" s="15" t="s">
        <v>91</v>
      </c>
    </row>
    <row r="279" spans="2:65" s="12" customFormat="1" x14ac:dyDescent="0.2">
      <c r="B279" s="154"/>
      <c r="D279" s="150" t="s">
        <v>292</v>
      </c>
      <c r="E279" s="155" t="s">
        <v>1</v>
      </c>
      <c r="F279" s="156" t="s">
        <v>987</v>
      </c>
      <c r="H279" s="157">
        <v>33.4</v>
      </c>
      <c r="I279" s="158"/>
      <c r="L279" s="154"/>
      <c r="M279" s="159"/>
      <c r="T279" s="160"/>
      <c r="AT279" s="155" t="s">
        <v>292</v>
      </c>
      <c r="AU279" s="155" t="s">
        <v>91</v>
      </c>
      <c r="AV279" s="12" t="s">
        <v>91</v>
      </c>
      <c r="AW279" s="12" t="s">
        <v>36</v>
      </c>
      <c r="AX279" s="12" t="s">
        <v>78</v>
      </c>
      <c r="AY279" s="155" t="s">
        <v>209</v>
      </c>
    </row>
    <row r="280" spans="2:65" s="12" customFormat="1" x14ac:dyDescent="0.2">
      <c r="B280" s="154"/>
      <c r="D280" s="150" t="s">
        <v>292</v>
      </c>
      <c r="E280" s="155" t="s">
        <v>1</v>
      </c>
      <c r="F280" s="156" t="s">
        <v>1057</v>
      </c>
      <c r="H280" s="157">
        <v>0.83499999999999996</v>
      </c>
      <c r="I280" s="158"/>
      <c r="L280" s="154"/>
      <c r="M280" s="159"/>
      <c r="T280" s="160"/>
      <c r="AT280" s="155" t="s">
        <v>292</v>
      </c>
      <c r="AU280" s="155" t="s">
        <v>91</v>
      </c>
      <c r="AV280" s="12" t="s">
        <v>91</v>
      </c>
      <c r="AW280" s="12" t="s">
        <v>36</v>
      </c>
      <c r="AX280" s="12" t="s">
        <v>85</v>
      </c>
      <c r="AY280" s="155" t="s">
        <v>209</v>
      </c>
    </row>
    <row r="281" spans="2:65" s="11" customFormat="1" ht="22.9" customHeight="1" x14ac:dyDescent="0.2">
      <c r="B281" s="124"/>
      <c r="D281" s="125" t="s">
        <v>77</v>
      </c>
      <c r="E281" s="134" t="s">
        <v>91</v>
      </c>
      <c r="F281" s="134" t="s">
        <v>582</v>
      </c>
      <c r="I281" s="127"/>
      <c r="J281" s="135">
        <f>BK281</f>
        <v>0</v>
      </c>
      <c r="L281" s="124"/>
      <c r="M281" s="129"/>
      <c r="P281" s="130">
        <f>SUM(P282:P284)</f>
        <v>0</v>
      </c>
      <c r="R281" s="130">
        <f>SUM(R282:R284)</f>
        <v>0</v>
      </c>
      <c r="T281" s="131">
        <f>SUM(T282:T284)</f>
        <v>0</v>
      </c>
      <c r="AR281" s="125" t="s">
        <v>85</v>
      </c>
      <c r="AT281" s="132" t="s">
        <v>77</v>
      </c>
      <c r="AU281" s="132" t="s">
        <v>85</v>
      </c>
      <c r="AY281" s="125" t="s">
        <v>209</v>
      </c>
      <c r="BK281" s="133">
        <f>SUM(BK282:BK284)</f>
        <v>0</v>
      </c>
    </row>
    <row r="282" spans="2:65" s="1" customFormat="1" ht="16.5" customHeight="1" x14ac:dyDescent="0.2">
      <c r="B282" s="30"/>
      <c r="C282" s="136" t="s">
        <v>544</v>
      </c>
      <c r="D282" s="136" t="s">
        <v>210</v>
      </c>
      <c r="E282" s="137" t="s">
        <v>584</v>
      </c>
      <c r="F282" s="138" t="s">
        <v>585</v>
      </c>
      <c r="G282" s="139" t="s">
        <v>387</v>
      </c>
      <c r="H282" s="140">
        <v>54.75</v>
      </c>
      <c r="I282" s="141"/>
      <c r="J282" s="142">
        <f>ROUND(I282*H282,2)</f>
        <v>0</v>
      </c>
      <c r="K282" s="143"/>
      <c r="L282" s="30"/>
      <c r="M282" s="144" t="s">
        <v>1</v>
      </c>
      <c r="N282" s="145" t="s">
        <v>43</v>
      </c>
      <c r="P282" s="146">
        <f>O282*H282</f>
        <v>0</v>
      </c>
      <c r="Q282" s="146">
        <v>0</v>
      </c>
      <c r="R282" s="146">
        <f>Q282*H282</f>
        <v>0</v>
      </c>
      <c r="S282" s="146">
        <v>0</v>
      </c>
      <c r="T282" s="147">
        <f>S282*H282</f>
        <v>0</v>
      </c>
      <c r="AR282" s="148" t="s">
        <v>156</v>
      </c>
      <c r="AT282" s="148" t="s">
        <v>210</v>
      </c>
      <c r="AU282" s="148" t="s">
        <v>91</v>
      </c>
      <c r="AY282" s="15" t="s">
        <v>209</v>
      </c>
      <c r="BE282" s="149">
        <f>IF(N282="základní",J282,0)</f>
        <v>0</v>
      </c>
      <c r="BF282" s="149">
        <f>IF(N282="snížená",J282,0)</f>
        <v>0</v>
      </c>
      <c r="BG282" s="149">
        <f>IF(N282="zákl. přenesená",J282,0)</f>
        <v>0</v>
      </c>
      <c r="BH282" s="149">
        <f>IF(N282="sníž. přenesená",J282,0)</f>
        <v>0</v>
      </c>
      <c r="BI282" s="149">
        <f>IF(N282="nulová",J282,0)</f>
        <v>0</v>
      </c>
      <c r="BJ282" s="15" t="s">
        <v>85</v>
      </c>
      <c r="BK282" s="149">
        <f>ROUND(I282*H282,2)</f>
        <v>0</v>
      </c>
      <c r="BL282" s="15" t="s">
        <v>156</v>
      </c>
      <c r="BM282" s="148" t="s">
        <v>1058</v>
      </c>
    </row>
    <row r="283" spans="2:65" s="1" customFormat="1" x14ac:dyDescent="0.2">
      <c r="B283" s="30"/>
      <c r="D283" s="150" t="s">
        <v>216</v>
      </c>
      <c r="F283" s="151" t="s">
        <v>587</v>
      </c>
      <c r="I283" s="152"/>
      <c r="L283" s="30"/>
      <c r="M283" s="153"/>
      <c r="T283" s="54"/>
      <c r="AT283" s="15" t="s">
        <v>216</v>
      </c>
      <c r="AU283" s="15" t="s">
        <v>91</v>
      </c>
    </row>
    <row r="284" spans="2:65" s="12" customFormat="1" x14ac:dyDescent="0.2">
      <c r="B284" s="154"/>
      <c r="D284" s="150" t="s">
        <v>292</v>
      </c>
      <c r="E284" s="155" t="s">
        <v>1</v>
      </c>
      <c r="F284" s="156" t="s">
        <v>1059</v>
      </c>
      <c r="H284" s="157">
        <v>54.75</v>
      </c>
      <c r="I284" s="158"/>
      <c r="L284" s="154"/>
      <c r="M284" s="159"/>
      <c r="T284" s="160"/>
      <c r="AT284" s="155" t="s">
        <v>292</v>
      </c>
      <c r="AU284" s="155" t="s">
        <v>91</v>
      </c>
      <c r="AV284" s="12" t="s">
        <v>91</v>
      </c>
      <c r="AW284" s="12" t="s">
        <v>36</v>
      </c>
      <c r="AX284" s="12" t="s">
        <v>85</v>
      </c>
      <c r="AY284" s="155" t="s">
        <v>209</v>
      </c>
    </row>
    <row r="285" spans="2:65" s="11" customFormat="1" ht="22.9" customHeight="1" x14ac:dyDescent="0.2">
      <c r="B285" s="124"/>
      <c r="D285" s="125" t="s">
        <v>77</v>
      </c>
      <c r="E285" s="134" t="s">
        <v>148</v>
      </c>
      <c r="F285" s="134" t="s">
        <v>595</v>
      </c>
      <c r="I285" s="127"/>
      <c r="J285" s="135">
        <f>BK285</f>
        <v>0</v>
      </c>
      <c r="L285" s="124"/>
      <c r="M285" s="129"/>
      <c r="P285" s="130">
        <f>SUM(P286:P288)</f>
        <v>0</v>
      </c>
      <c r="R285" s="130">
        <f>SUM(R286:R288)</f>
        <v>0</v>
      </c>
      <c r="T285" s="131">
        <f>SUM(T286:T288)</f>
        <v>0</v>
      </c>
      <c r="AR285" s="125" t="s">
        <v>85</v>
      </c>
      <c r="AT285" s="132" t="s">
        <v>77</v>
      </c>
      <c r="AU285" s="132" t="s">
        <v>85</v>
      </c>
      <c r="AY285" s="125" t="s">
        <v>209</v>
      </c>
      <c r="BK285" s="133">
        <f>SUM(BK286:BK288)</f>
        <v>0</v>
      </c>
    </row>
    <row r="286" spans="2:65" s="1" customFormat="1" ht="21.75" customHeight="1" x14ac:dyDescent="0.2">
      <c r="B286" s="30"/>
      <c r="C286" s="136" t="s">
        <v>551</v>
      </c>
      <c r="D286" s="136" t="s">
        <v>210</v>
      </c>
      <c r="E286" s="137" t="s">
        <v>597</v>
      </c>
      <c r="F286" s="138" t="s">
        <v>598</v>
      </c>
      <c r="G286" s="139" t="s">
        <v>359</v>
      </c>
      <c r="H286" s="140">
        <v>345</v>
      </c>
      <c r="I286" s="141"/>
      <c r="J286" s="142">
        <f>ROUND(I286*H286,2)</f>
        <v>0</v>
      </c>
      <c r="K286" s="143"/>
      <c r="L286" s="30"/>
      <c r="M286" s="144" t="s">
        <v>1</v>
      </c>
      <c r="N286" s="145" t="s">
        <v>43</v>
      </c>
      <c r="P286" s="146">
        <f>O286*H286</f>
        <v>0</v>
      </c>
      <c r="Q286" s="146">
        <v>0</v>
      </c>
      <c r="R286" s="146">
        <f>Q286*H286</f>
        <v>0</v>
      </c>
      <c r="S286" s="146">
        <v>0</v>
      </c>
      <c r="T286" s="147">
        <f>S286*H286</f>
        <v>0</v>
      </c>
      <c r="AR286" s="148" t="s">
        <v>156</v>
      </c>
      <c r="AT286" s="148" t="s">
        <v>210</v>
      </c>
      <c r="AU286" s="148" t="s">
        <v>91</v>
      </c>
      <c r="AY286" s="15" t="s">
        <v>209</v>
      </c>
      <c r="BE286" s="149">
        <f>IF(N286="základní",J286,0)</f>
        <v>0</v>
      </c>
      <c r="BF286" s="149">
        <f>IF(N286="snížená",J286,0)</f>
        <v>0</v>
      </c>
      <c r="BG286" s="149">
        <f>IF(N286="zákl. přenesená",J286,0)</f>
        <v>0</v>
      </c>
      <c r="BH286" s="149">
        <f>IF(N286="sníž. přenesená",J286,0)</f>
        <v>0</v>
      </c>
      <c r="BI286" s="149">
        <f>IF(N286="nulová",J286,0)</f>
        <v>0</v>
      </c>
      <c r="BJ286" s="15" t="s">
        <v>85</v>
      </c>
      <c r="BK286" s="149">
        <f>ROUND(I286*H286,2)</f>
        <v>0</v>
      </c>
      <c r="BL286" s="15" t="s">
        <v>156</v>
      </c>
      <c r="BM286" s="148" t="s">
        <v>1060</v>
      </c>
    </row>
    <row r="287" spans="2:65" s="1" customFormat="1" x14ac:dyDescent="0.2">
      <c r="B287" s="30"/>
      <c r="D287" s="150" t="s">
        <v>216</v>
      </c>
      <c r="F287" s="151" t="s">
        <v>600</v>
      </c>
      <c r="I287" s="152"/>
      <c r="L287" s="30"/>
      <c r="M287" s="153"/>
      <c r="T287" s="54"/>
      <c r="AT287" s="15" t="s">
        <v>216</v>
      </c>
      <c r="AU287" s="15" t="s">
        <v>91</v>
      </c>
    </row>
    <row r="288" spans="2:65" s="12" customFormat="1" x14ac:dyDescent="0.2">
      <c r="B288" s="154"/>
      <c r="D288" s="150" t="s">
        <v>292</v>
      </c>
      <c r="E288" s="155" t="s">
        <v>1</v>
      </c>
      <c r="F288" s="156" t="s">
        <v>1061</v>
      </c>
      <c r="H288" s="157">
        <v>345</v>
      </c>
      <c r="I288" s="158"/>
      <c r="L288" s="154"/>
      <c r="M288" s="159"/>
      <c r="T288" s="160"/>
      <c r="AT288" s="155" t="s">
        <v>292</v>
      </c>
      <c r="AU288" s="155" t="s">
        <v>91</v>
      </c>
      <c r="AV288" s="12" t="s">
        <v>91</v>
      </c>
      <c r="AW288" s="12" t="s">
        <v>36</v>
      </c>
      <c r="AX288" s="12" t="s">
        <v>85</v>
      </c>
      <c r="AY288" s="155" t="s">
        <v>209</v>
      </c>
    </row>
    <row r="289" spans="2:65" s="11" customFormat="1" ht="22.9" customHeight="1" x14ac:dyDescent="0.2">
      <c r="B289" s="124"/>
      <c r="D289" s="125" t="s">
        <v>77</v>
      </c>
      <c r="E289" s="134" t="s">
        <v>156</v>
      </c>
      <c r="F289" s="134" t="s">
        <v>602</v>
      </c>
      <c r="I289" s="127"/>
      <c r="J289" s="135">
        <f>BK289</f>
        <v>0</v>
      </c>
      <c r="L289" s="124"/>
      <c r="M289" s="129"/>
      <c r="P289" s="130">
        <f>SUM(P290:P292)</f>
        <v>0</v>
      </c>
      <c r="R289" s="130">
        <f>SUM(R290:R292)</f>
        <v>0</v>
      </c>
      <c r="T289" s="131">
        <f>SUM(T290:T292)</f>
        <v>0</v>
      </c>
      <c r="AR289" s="125" t="s">
        <v>85</v>
      </c>
      <c r="AT289" s="132" t="s">
        <v>77</v>
      </c>
      <c r="AU289" s="132" t="s">
        <v>85</v>
      </c>
      <c r="AY289" s="125" t="s">
        <v>209</v>
      </c>
      <c r="BK289" s="133">
        <f>SUM(BK290:BK292)</f>
        <v>0</v>
      </c>
    </row>
    <row r="290" spans="2:65" s="1" customFormat="1" ht="16.5" customHeight="1" x14ac:dyDescent="0.2">
      <c r="B290" s="30"/>
      <c r="C290" s="136" t="s">
        <v>558</v>
      </c>
      <c r="D290" s="136" t="s">
        <v>210</v>
      </c>
      <c r="E290" s="137" t="s">
        <v>604</v>
      </c>
      <c r="F290" s="138" t="s">
        <v>605</v>
      </c>
      <c r="G290" s="139" t="s">
        <v>359</v>
      </c>
      <c r="H290" s="140">
        <v>345</v>
      </c>
      <c r="I290" s="141"/>
      <c r="J290" s="142">
        <f>ROUND(I290*H290,2)</f>
        <v>0</v>
      </c>
      <c r="K290" s="143"/>
      <c r="L290" s="30"/>
      <c r="M290" s="144" t="s">
        <v>1</v>
      </c>
      <c r="N290" s="145" t="s">
        <v>43</v>
      </c>
      <c r="P290" s="146">
        <f>O290*H290</f>
        <v>0</v>
      </c>
      <c r="Q290" s="146">
        <v>0</v>
      </c>
      <c r="R290" s="146">
        <f>Q290*H290</f>
        <v>0</v>
      </c>
      <c r="S290" s="146">
        <v>0</v>
      </c>
      <c r="T290" s="147">
        <f>S290*H290</f>
        <v>0</v>
      </c>
      <c r="AR290" s="148" t="s">
        <v>156</v>
      </c>
      <c r="AT290" s="148" t="s">
        <v>210</v>
      </c>
      <c r="AU290" s="148" t="s">
        <v>91</v>
      </c>
      <c r="AY290" s="15" t="s">
        <v>209</v>
      </c>
      <c r="BE290" s="149">
        <f>IF(N290="základní",J290,0)</f>
        <v>0</v>
      </c>
      <c r="BF290" s="149">
        <f>IF(N290="snížená",J290,0)</f>
        <v>0</v>
      </c>
      <c r="BG290" s="149">
        <f>IF(N290="zákl. přenesená",J290,0)</f>
        <v>0</v>
      </c>
      <c r="BH290" s="149">
        <f>IF(N290="sníž. přenesená",J290,0)</f>
        <v>0</v>
      </c>
      <c r="BI290" s="149">
        <f>IF(N290="nulová",J290,0)</f>
        <v>0</v>
      </c>
      <c r="BJ290" s="15" t="s">
        <v>85</v>
      </c>
      <c r="BK290" s="149">
        <f>ROUND(I290*H290,2)</f>
        <v>0</v>
      </c>
      <c r="BL290" s="15" t="s">
        <v>156</v>
      </c>
      <c r="BM290" s="148" t="s">
        <v>1062</v>
      </c>
    </row>
    <row r="291" spans="2:65" s="1" customFormat="1" x14ac:dyDescent="0.2">
      <c r="B291" s="30"/>
      <c r="D291" s="150" t="s">
        <v>216</v>
      </c>
      <c r="F291" s="151" t="s">
        <v>607</v>
      </c>
      <c r="I291" s="152"/>
      <c r="L291" s="30"/>
      <c r="M291" s="153"/>
      <c r="T291" s="54"/>
      <c r="AT291" s="15" t="s">
        <v>216</v>
      </c>
      <c r="AU291" s="15" t="s">
        <v>91</v>
      </c>
    </row>
    <row r="292" spans="2:65" s="12" customFormat="1" x14ac:dyDescent="0.2">
      <c r="B292" s="154"/>
      <c r="D292" s="150" t="s">
        <v>292</v>
      </c>
      <c r="E292" s="155" t="s">
        <v>1</v>
      </c>
      <c r="F292" s="156" t="s">
        <v>1061</v>
      </c>
      <c r="H292" s="157">
        <v>345</v>
      </c>
      <c r="I292" s="158"/>
      <c r="L292" s="154"/>
      <c r="M292" s="159"/>
      <c r="T292" s="160"/>
      <c r="AT292" s="155" t="s">
        <v>292</v>
      </c>
      <c r="AU292" s="155" t="s">
        <v>91</v>
      </c>
      <c r="AV292" s="12" t="s">
        <v>91</v>
      </c>
      <c r="AW292" s="12" t="s">
        <v>36</v>
      </c>
      <c r="AX292" s="12" t="s">
        <v>85</v>
      </c>
      <c r="AY292" s="155" t="s">
        <v>209</v>
      </c>
    </row>
    <row r="293" spans="2:65" s="11" customFormat="1" ht="22.9" customHeight="1" x14ac:dyDescent="0.2">
      <c r="B293" s="124"/>
      <c r="D293" s="125" t="s">
        <v>77</v>
      </c>
      <c r="E293" s="134" t="s">
        <v>208</v>
      </c>
      <c r="F293" s="134" t="s">
        <v>620</v>
      </c>
      <c r="I293" s="127"/>
      <c r="J293" s="135">
        <f>BK293</f>
        <v>0</v>
      </c>
      <c r="L293" s="124"/>
      <c r="M293" s="129"/>
      <c r="P293" s="130">
        <f>SUM(P294:P326)</f>
        <v>0</v>
      </c>
      <c r="R293" s="130">
        <f>SUM(R294:R326)</f>
        <v>79.176477000000006</v>
      </c>
      <c r="T293" s="131">
        <f>SUM(T294:T326)</f>
        <v>0</v>
      </c>
      <c r="AR293" s="125" t="s">
        <v>85</v>
      </c>
      <c r="AT293" s="132" t="s">
        <v>77</v>
      </c>
      <c r="AU293" s="132" t="s">
        <v>85</v>
      </c>
      <c r="AY293" s="125" t="s">
        <v>209</v>
      </c>
      <c r="BK293" s="133">
        <f>SUM(BK294:BK326)</f>
        <v>0</v>
      </c>
    </row>
    <row r="294" spans="2:65" s="1" customFormat="1" ht="24.2" customHeight="1" x14ac:dyDescent="0.2">
      <c r="B294" s="30"/>
      <c r="C294" s="136" t="s">
        <v>568</v>
      </c>
      <c r="D294" s="136" t="s">
        <v>210</v>
      </c>
      <c r="E294" s="137" t="s">
        <v>622</v>
      </c>
      <c r="F294" s="138" t="s">
        <v>623</v>
      </c>
      <c r="G294" s="139" t="s">
        <v>342</v>
      </c>
      <c r="H294" s="140">
        <v>696.6</v>
      </c>
      <c r="I294" s="141"/>
      <c r="J294" s="142">
        <f>ROUND(I294*H294,2)</f>
        <v>0</v>
      </c>
      <c r="K294" s="143"/>
      <c r="L294" s="30"/>
      <c r="M294" s="144" t="s">
        <v>1</v>
      </c>
      <c r="N294" s="145" t="s">
        <v>43</v>
      </c>
      <c r="P294" s="146">
        <f>O294*H294</f>
        <v>0</v>
      </c>
      <c r="Q294" s="146">
        <v>0</v>
      </c>
      <c r="R294" s="146">
        <f>Q294*H294</f>
        <v>0</v>
      </c>
      <c r="S294" s="146">
        <v>0</v>
      </c>
      <c r="T294" s="147">
        <f>S294*H294</f>
        <v>0</v>
      </c>
      <c r="AR294" s="148" t="s">
        <v>156</v>
      </c>
      <c r="AT294" s="148" t="s">
        <v>210</v>
      </c>
      <c r="AU294" s="148" t="s">
        <v>91</v>
      </c>
      <c r="AY294" s="15" t="s">
        <v>209</v>
      </c>
      <c r="BE294" s="149">
        <f>IF(N294="základní",J294,0)</f>
        <v>0</v>
      </c>
      <c r="BF294" s="149">
        <f>IF(N294="snížená",J294,0)</f>
        <v>0</v>
      </c>
      <c r="BG294" s="149">
        <f>IF(N294="zákl. přenesená",J294,0)</f>
        <v>0</v>
      </c>
      <c r="BH294" s="149">
        <f>IF(N294="sníž. přenesená",J294,0)</f>
        <v>0</v>
      </c>
      <c r="BI294" s="149">
        <f>IF(N294="nulová",J294,0)</f>
        <v>0</v>
      </c>
      <c r="BJ294" s="15" t="s">
        <v>85</v>
      </c>
      <c r="BK294" s="149">
        <f>ROUND(I294*H294,2)</f>
        <v>0</v>
      </c>
      <c r="BL294" s="15" t="s">
        <v>156</v>
      </c>
      <c r="BM294" s="148" t="s">
        <v>1063</v>
      </c>
    </row>
    <row r="295" spans="2:65" s="1" customFormat="1" ht="19.5" x14ac:dyDescent="0.2">
      <c r="B295" s="30"/>
      <c r="D295" s="150" t="s">
        <v>216</v>
      </c>
      <c r="F295" s="151" t="s">
        <v>625</v>
      </c>
      <c r="I295" s="152"/>
      <c r="L295" s="30"/>
      <c r="M295" s="153"/>
      <c r="T295" s="54"/>
      <c r="AT295" s="15" t="s">
        <v>216</v>
      </c>
      <c r="AU295" s="15" t="s">
        <v>91</v>
      </c>
    </row>
    <row r="296" spans="2:65" s="12" customFormat="1" x14ac:dyDescent="0.2">
      <c r="B296" s="154"/>
      <c r="D296" s="150" t="s">
        <v>292</v>
      </c>
      <c r="E296" s="155" t="s">
        <v>1</v>
      </c>
      <c r="F296" s="156" t="s">
        <v>1064</v>
      </c>
      <c r="H296" s="157">
        <v>696.6</v>
      </c>
      <c r="I296" s="158"/>
      <c r="L296" s="154"/>
      <c r="M296" s="159"/>
      <c r="T296" s="160"/>
      <c r="AT296" s="155" t="s">
        <v>292</v>
      </c>
      <c r="AU296" s="155" t="s">
        <v>91</v>
      </c>
      <c r="AV296" s="12" t="s">
        <v>91</v>
      </c>
      <c r="AW296" s="12" t="s">
        <v>36</v>
      </c>
      <c r="AX296" s="12" t="s">
        <v>85</v>
      </c>
      <c r="AY296" s="155" t="s">
        <v>209</v>
      </c>
    </row>
    <row r="297" spans="2:65" s="1" customFormat="1" ht="24.2" customHeight="1" x14ac:dyDescent="0.2">
      <c r="B297" s="30"/>
      <c r="C297" s="136" t="s">
        <v>576</v>
      </c>
      <c r="D297" s="136" t="s">
        <v>210</v>
      </c>
      <c r="E297" s="137" t="s">
        <v>627</v>
      </c>
      <c r="F297" s="138" t="s">
        <v>628</v>
      </c>
      <c r="G297" s="139" t="s">
        <v>342</v>
      </c>
      <c r="H297" s="140">
        <v>510.5</v>
      </c>
      <c r="I297" s="141"/>
      <c r="J297" s="142">
        <f>ROUND(I297*H297,2)</f>
        <v>0</v>
      </c>
      <c r="K297" s="143"/>
      <c r="L297" s="30"/>
      <c r="M297" s="144" t="s">
        <v>1</v>
      </c>
      <c r="N297" s="145" t="s">
        <v>43</v>
      </c>
      <c r="P297" s="146">
        <f>O297*H297</f>
        <v>0</v>
      </c>
      <c r="Q297" s="146">
        <v>0</v>
      </c>
      <c r="R297" s="146">
        <f>Q297*H297</f>
        <v>0</v>
      </c>
      <c r="S297" s="146">
        <v>0</v>
      </c>
      <c r="T297" s="147">
        <f>S297*H297</f>
        <v>0</v>
      </c>
      <c r="AR297" s="148" t="s">
        <v>156</v>
      </c>
      <c r="AT297" s="148" t="s">
        <v>210</v>
      </c>
      <c r="AU297" s="148" t="s">
        <v>91</v>
      </c>
      <c r="AY297" s="15" t="s">
        <v>209</v>
      </c>
      <c r="BE297" s="149">
        <f>IF(N297="základní",J297,0)</f>
        <v>0</v>
      </c>
      <c r="BF297" s="149">
        <f>IF(N297="snížená",J297,0)</f>
        <v>0</v>
      </c>
      <c r="BG297" s="149">
        <f>IF(N297="zákl. přenesená",J297,0)</f>
        <v>0</v>
      </c>
      <c r="BH297" s="149">
        <f>IF(N297="sníž. přenesená",J297,0)</f>
        <v>0</v>
      </c>
      <c r="BI297" s="149">
        <f>IF(N297="nulová",J297,0)</f>
        <v>0</v>
      </c>
      <c r="BJ297" s="15" t="s">
        <v>85</v>
      </c>
      <c r="BK297" s="149">
        <f>ROUND(I297*H297,2)</f>
        <v>0</v>
      </c>
      <c r="BL297" s="15" t="s">
        <v>156</v>
      </c>
      <c r="BM297" s="148" t="s">
        <v>1065</v>
      </c>
    </row>
    <row r="298" spans="2:65" s="1" customFormat="1" ht="29.25" x14ac:dyDescent="0.2">
      <c r="B298" s="30"/>
      <c r="D298" s="150" t="s">
        <v>216</v>
      </c>
      <c r="F298" s="151" t="s">
        <v>630</v>
      </c>
      <c r="I298" s="152"/>
      <c r="L298" s="30"/>
      <c r="M298" s="153"/>
      <c r="T298" s="54"/>
      <c r="AT298" s="15" t="s">
        <v>216</v>
      </c>
      <c r="AU298" s="15" t="s">
        <v>91</v>
      </c>
    </row>
    <row r="299" spans="2:65" s="12" customFormat="1" x14ac:dyDescent="0.2">
      <c r="B299" s="154"/>
      <c r="D299" s="150" t="s">
        <v>292</v>
      </c>
      <c r="E299" s="155" t="s">
        <v>1</v>
      </c>
      <c r="F299" s="156" t="s">
        <v>966</v>
      </c>
      <c r="H299" s="157">
        <v>510.5</v>
      </c>
      <c r="I299" s="158"/>
      <c r="L299" s="154"/>
      <c r="M299" s="159"/>
      <c r="T299" s="160"/>
      <c r="AT299" s="155" t="s">
        <v>292</v>
      </c>
      <c r="AU299" s="155" t="s">
        <v>91</v>
      </c>
      <c r="AV299" s="12" t="s">
        <v>91</v>
      </c>
      <c r="AW299" s="12" t="s">
        <v>36</v>
      </c>
      <c r="AX299" s="12" t="s">
        <v>85</v>
      </c>
      <c r="AY299" s="155" t="s">
        <v>209</v>
      </c>
    </row>
    <row r="300" spans="2:65" s="1" customFormat="1" ht="24.2" customHeight="1" x14ac:dyDescent="0.2">
      <c r="B300" s="30"/>
      <c r="C300" s="136" t="s">
        <v>583</v>
      </c>
      <c r="D300" s="136" t="s">
        <v>210</v>
      </c>
      <c r="E300" s="137" t="s">
        <v>633</v>
      </c>
      <c r="F300" s="138" t="s">
        <v>634</v>
      </c>
      <c r="G300" s="139" t="s">
        <v>342</v>
      </c>
      <c r="H300" s="140">
        <v>25</v>
      </c>
      <c r="I300" s="141"/>
      <c r="J300" s="142">
        <f>ROUND(I300*H300,2)</f>
        <v>0</v>
      </c>
      <c r="K300" s="143"/>
      <c r="L300" s="30"/>
      <c r="M300" s="144" t="s">
        <v>1</v>
      </c>
      <c r="N300" s="145" t="s">
        <v>43</v>
      </c>
      <c r="P300" s="146">
        <f>O300*H300</f>
        <v>0</v>
      </c>
      <c r="Q300" s="146">
        <v>0.23</v>
      </c>
      <c r="R300" s="146">
        <f>Q300*H300</f>
        <v>5.75</v>
      </c>
      <c r="S300" s="146">
        <v>0</v>
      </c>
      <c r="T300" s="147">
        <f>S300*H300</f>
        <v>0</v>
      </c>
      <c r="AR300" s="148" t="s">
        <v>156</v>
      </c>
      <c r="AT300" s="148" t="s">
        <v>210</v>
      </c>
      <c r="AU300" s="148" t="s">
        <v>91</v>
      </c>
      <c r="AY300" s="15" t="s">
        <v>209</v>
      </c>
      <c r="BE300" s="149">
        <f>IF(N300="základní",J300,0)</f>
        <v>0</v>
      </c>
      <c r="BF300" s="149">
        <f>IF(N300="snížená",J300,0)</f>
        <v>0</v>
      </c>
      <c r="BG300" s="149">
        <f>IF(N300="zákl. přenesená",J300,0)</f>
        <v>0</v>
      </c>
      <c r="BH300" s="149">
        <f>IF(N300="sníž. přenesená",J300,0)</f>
        <v>0</v>
      </c>
      <c r="BI300" s="149">
        <f>IF(N300="nulová",J300,0)</f>
        <v>0</v>
      </c>
      <c r="BJ300" s="15" t="s">
        <v>85</v>
      </c>
      <c r="BK300" s="149">
        <f>ROUND(I300*H300,2)</f>
        <v>0</v>
      </c>
      <c r="BL300" s="15" t="s">
        <v>156</v>
      </c>
      <c r="BM300" s="148" t="s">
        <v>1066</v>
      </c>
    </row>
    <row r="301" spans="2:65" s="1" customFormat="1" ht="29.25" x14ac:dyDescent="0.2">
      <c r="B301" s="30"/>
      <c r="D301" s="150" t="s">
        <v>216</v>
      </c>
      <c r="F301" s="151" t="s">
        <v>636</v>
      </c>
      <c r="I301" s="152"/>
      <c r="L301" s="30"/>
      <c r="M301" s="153"/>
      <c r="T301" s="54"/>
      <c r="AT301" s="15" t="s">
        <v>216</v>
      </c>
      <c r="AU301" s="15" t="s">
        <v>91</v>
      </c>
    </row>
    <row r="302" spans="2:65" s="12" customFormat="1" x14ac:dyDescent="0.2">
      <c r="B302" s="154"/>
      <c r="D302" s="150" t="s">
        <v>292</v>
      </c>
      <c r="E302" s="155" t="s">
        <v>1</v>
      </c>
      <c r="F302" s="156" t="s">
        <v>1067</v>
      </c>
      <c r="H302" s="157">
        <v>25</v>
      </c>
      <c r="I302" s="158"/>
      <c r="L302" s="154"/>
      <c r="M302" s="159"/>
      <c r="T302" s="160"/>
      <c r="AT302" s="155" t="s">
        <v>292</v>
      </c>
      <c r="AU302" s="155" t="s">
        <v>91</v>
      </c>
      <c r="AV302" s="12" t="s">
        <v>91</v>
      </c>
      <c r="AW302" s="12" t="s">
        <v>36</v>
      </c>
      <c r="AX302" s="12" t="s">
        <v>85</v>
      </c>
      <c r="AY302" s="155" t="s">
        <v>209</v>
      </c>
    </row>
    <row r="303" spans="2:65" s="1" customFormat="1" ht="24.2" customHeight="1" x14ac:dyDescent="0.2">
      <c r="B303" s="30"/>
      <c r="C303" s="136" t="s">
        <v>589</v>
      </c>
      <c r="D303" s="136" t="s">
        <v>210</v>
      </c>
      <c r="E303" s="137" t="s">
        <v>639</v>
      </c>
      <c r="F303" s="138" t="s">
        <v>640</v>
      </c>
      <c r="G303" s="139" t="s">
        <v>342</v>
      </c>
      <c r="H303" s="140">
        <v>510.5</v>
      </c>
      <c r="I303" s="141"/>
      <c r="J303" s="142">
        <f>ROUND(I303*H303,2)</f>
        <v>0</v>
      </c>
      <c r="K303" s="143"/>
      <c r="L303" s="30"/>
      <c r="M303" s="144" t="s">
        <v>1</v>
      </c>
      <c r="N303" s="145" t="s">
        <v>43</v>
      </c>
      <c r="P303" s="146">
        <f>O303*H303</f>
        <v>0</v>
      </c>
      <c r="Q303" s="146">
        <v>0.13800000000000001</v>
      </c>
      <c r="R303" s="146">
        <f>Q303*H303</f>
        <v>70.449000000000012</v>
      </c>
      <c r="S303" s="146">
        <v>0</v>
      </c>
      <c r="T303" s="147">
        <f>S303*H303</f>
        <v>0</v>
      </c>
      <c r="AR303" s="148" t="s">
        <v>156</v>
      </c>
      <c r="AT303" s="148" t="s">
        <v>210</v>
      </c>
      <c r="AU303" s="148" t="s">
        <v>91</v>
      </c>
      <c r="AY303" s="15" t="s">
        <v>209</v>
      </c>
      <c r="BE303" s="149">
        <f>IF(N303="základní",J303,0)</f>
        <v>0</v>
      </c>
      <c r="BF303" s="149">
        <f>IF(N303="snížená",J303,0)</f>
        <v>0</v>
      </c>
      <c r="BG303" s="149">
        <f>IF(N303="zákl. přenesená",J303,0)</f>
        <v>0</v>
      </c>
      <c r="BH303" s="149">
        <f>IF(N303="sníž. přenesená",J303,0)</f>
        <v>0</v>
      </c>
      <c r="BI303" s="149">
        <f>IF(N303="nulová",J303,0)</f>
        <v>0</v>
      </c>
      <c r="BJ303" s="15" t="s">
        <v>85</v>
      </c>
      <c r="BK303" s="149">
        <f>ROUND(I303*H303,2)</f>
        <v>0</v>
      </c>
      <c r="BL303" s="15" t="s">
        <v>156</v>
      </c>
      <c r="BM303" s="148" t="s">
        <v>1068</v>
      </c>
    </row>
    <row r="304" spans="2:65" s="1" customFormat="1" ht="19.5" x14ac:dyDescent="0.2">
      <c r="B304" s="30"/>
      <c r="D304" s="150" t="s">
        <v>216</v>
      </c>
      <c r="F304" s="151" t="s">
        <v>640</v>
      </c>
      <c r="I304" s="152"/>
      <c r="L304" s="30"/>
      <c r="M304" s="153"/>
      <c r="T304" s="54"/>
      <c r="AT304" s="15" t="s">
        <v>216</v>
      </c>
      <c r="AU304" s="15" t="s">
        <v>91</v>
      </c>
    </row>
    <row r="305" spans="2:65" s="12" customFormat="1" x14ac:dyDescent="0.2">
      <c r="B305" s="154"/>
      <c r="D305" s="150" t="s">
        <v>292</v>
      </c>
      <c r="E305" s="155" t="s">
        <v>1</v>
      </c>
      <c r="F305" s="156" t="s">
        <v>966</v>
      </c>
      <c r="H305" s="157">
        <v>510.5</v>
      </c>
      <c r="I305" s="158"/>
      <c r="L305" s="154"/>
      <c r="M305" s="159"/>
      <c r="T305" s="160"/>
      <c r="AT305" s="155" t="s">
        <v>292</v>
      </c>
      <c r="AU305" s="155" t="s">
        <v>91</v>
      </c>
      <c r="AV305" s="12" t="s">
        <v>91</v>
      </c>
      <c r="AW305" s="12" t="s">
        <v>36</v>
      </c>
      <c r="AX305" s="12" t="s">
        <v>85</v>
      </c>
      <c r="AY305" s="155" t="s">
        <v>209</v>
      </c>
    </row>
    <row r="306" spans="2:65" s="1" customFormat="1" ht="24.2" customHeight="1" x14ac:dyDescent="0.2">
      <c r="B306" s="30"/>
      <c r="C306" s="136" t="s">
        <v>596</v>
      </c>
      <c r="D306" s="136" t="s">
        <v>210</v>
      </c>
      <c r="E306" s="137" t="s">
        <v>644</v>
      </c>
      <c r="F306" s="138" t="s">
        <v>645</v>
      </c>
      <c r="G306" s="139" t="s">
        <v>342</v>
      </c>
      <c r="H306" s="140">
        <v>347</v>
      </c>
      <c r="I306" s="141"/>
      <c r="J306" s="142">
        <f>ROUND(I306*H306,2)</f>
        <v>0</v>
      </c>
      <c r="K306" s="143"/>
      <c r="L306" s="30"/>
      <c r="M306" s="144" t="s">
        <v>1</v>
      </c>
      <c r="N306" s="145" t="s">
        <v>43</v>
      </c>
      <c r="P306" s="146">
        <f>O306*H306</f>
        <v>0</v>
      </c>
      <c r="Q306" s="146">
        <v>6.0099999999999997E-3</v>
      </c>
      <c r="R306" s="146">
        <f>Q306*H306</f>
        <v>2.0854699999999999</v>
      </c>
      <c r="S306" s="146">
        <v>0</v>
      </c>
      <c r="T306" s="147">
        <f>S306*H306</f>
        <v>0</v>
      </c>
      <c r="AR306" s="148" t="s">
        <v>156</v>
      </c>
      <c r="AT306" s="148" t="s">
        <v>210</v>
      </c>
      <c r="AU306" s="148" t="s">
        <v>91</v>
      </c>
      <c r="AY306" s="15" t="s">
        <v>209</v>
      </c>
      <c r="BE306" s="149">
        <f>IF(N306="základní",J306,0)</f>
        <v>0</v>
      </c>
      <c r="BF306" s="149">
        <f>IF(N306="snížená",J306,0)</f>
        <v>0</v>
      </c>
      <c r="BG306" s="149">
        <f>IF(N306="zákl. přenesená",J306,0)</f>
        <v>0</v>
      </c>
      <c r="BH306" s="149">
        <f>IF(N306="sníž. přenesená",J306,0)</f>
        <v>0</v>
      </c>
      <c r="BI306" s="149">
        <f>IF(N306="nulová",J306,0)</f>
        <v>0</v>
      </c>
      <c r="BJ306" s="15" t="s">
        <v>85</v>
      </c>
      <c r="BK306" s="149">
        <f>ROUND(I306*H306,2)</f>
        <v>0</v>
      </c>
      <c r="BL306" s="15" t="s">
        <v>156</v>
      </c>
      <c r="BM306" s="148" t="s">
        <v>1069</v>
      </c>
    </row>
    <row r="307" spans="2:65" s="1" customFormat="1" ht="19.5" x14ac:dyDescent="0.2">
      <c r="B307" s="30"/>
      <c r="D307" s="150" t="s">
        <v>216</v>
      </c>
      <c r="F307" s="151" t="s">
        <v>647</v>
      </c>
      <c r="I307" s="152"/>
      <c r="L307" s="30"/>
      <c r="M307" s="153"/>
      <c r="T307" s="54"/>
      <c r="AT307" s="15" t="s">
        <v>216</v>
      </c>
      <c r="AU307" s="15" t="s">
        <v>91</v>
      </c>
    </row>
    <row r="308" spans="2:65" s="12" customFormat="1" x14ac:dyDescent="0.2">
      <c r="B308" s="154"/>
      <c r="D308" s="150" t="s">
        <v>292</v>
      </c>
      <c r="E308" s="155" t="s">
        <v>1</v>
      </c>
      <c r="F308" s="156" t="s">
        <v>1070</v>
      </c>
      <c r="H308" s="157">
        <v>347</v>
      </c>
      <c r="I308" s="158"/>
      <c r="L308" s="154"/>
      <c r="M308" s="159"/>
      <c r="T308" s="160"/>
      <c r="AT308" s="155" t="s">
        <v>292</v>
      </c>
      <c r="AU308" s="155" t="s">
        <v>91</v>
      </c>
      <c r="AV308" s="12" t="s">
        <v>91</v>
      </c>
      <c r="AW308" s="12" t="s">
        <v>36</v>
      </c>
      <c r="AX308" s="12" t="s">
        <v>85</v>
      </c>
      <c r="AY308" s="155" t="s">
        <v>209</v>
      </c>
    </row>
    <row r="309" spans="2:65" s="1" customFormat="1" ht="24.2" customHeight="1" x14ac:dyDescent="0.2">
      <c r="B309" s="30"/>
      <c r="C309" s="136" t="s">
        <v>603</v>
      </c>
      <c r="D309" s="136" t="s">
        <v>210</v>
      </c>
      <c r="E309" s="137" t="s">
        <v>650</v>
      </c>
      <c r="F309" s="138" t="s">
        <v>651</v>
      </c>
      <c r="G309" s="139" t="s">
        <v>342</v>
      </c>
      <c r="H309" s="140">
        <v>1053.7</v>
      </c>
      <c r="I309" s="141"/>
      <c r="J309" s="142">
        <f>ROUND(I309*H309,2)</f>
        <v>0</v>
      </c>
      <c r="K309" s="143"/>
      <c r="L309" s="30"/>
      <c r="M309" s="144" t="s">
        <v>1</v>
      </c>
      <c r="N309" s="145" t="s">
        <v>43</v>
      </c>
      <c r="P309" s="146">
        <f>O309*H309</f>
        <v>0</v>
      </c>
      <c r="Q309" s="146">
        <v>7.1000000000000002E-4</v>
      </c>
      <c r="R309" s="146">
        <f>Q309*H309</f>
        <v>0.7481270000000001</v>
      </c>
      <c r="S309" s="146">
        <v>0</v>
      </c>
      <c r="T309" s="147">
        <f>S309*H309</f>
        <v>0</v>
      </c>
      <c r="AR309" s="148" t="s">
        <v>156</v>
      </c>
      <c r="AT309" s="148" t="s">
        <v>210</v>
      </c>
      <c r="AU309" s="148" t="s">
        <v>91</v>
      </c>
      <c r="AY309" s="15" t="s">
        <v>209</v>
      </c>
      <c r="BE309" s="149">
        <f>IF(N309="základní",J309,0)</f>
        <v>0</v>
      </c>
      <c r="BF309" s="149">
        <f>IF(N309="snížená",J309,0)</f>
        <v>0</v>
      </c>
      <c r="BG309" s="149">
        <f>IF(N309="zákl. přenesená",J309,0)</f>
        <v>0</v>
      </c>
      <c r="BH309" s="149">
        <f>IF(N309="sníž. přenesená",J309,0)</f>
        <v>0</v>
      </c>
      <c r="BI309" s="149">
        <f>IF(N309="nulová",J309,0)</f>
        <v>0</v>
      </c>
      <c r="BJ309" s="15" t="s">
        <v>85</v>
      </c>
      <c r="BK309" s="149">
        <f>ROUND(I309*H309,2)</f>
        <v>0</v>
      </c>
      <c r="BL309" s="15" t="s">
        <v>156</v>
      </c>
      <c r="BM309" s="148" t="s">
        <v>1071</v>
      </c>
    </row>
    <row r="310" spans="2:65" s="1" customFormat="1" ht="19.5" x14ac:dyDescent="0.2">
      <c r="B310" s="30"/>
      <c r="D310" s="150" t="s">
        <v>216</v>
      </c>
      <c r="F310" s="151" t="s">
        <v>653</v>
      </c>
      <c r="I310" s="152"/>
      <c r="L310" s="30"/>
      <c r="M310" s="153"/>
      <c r="T310" s="54"/>
      <c r="AT310" s="15" t="s">
        <v>216</v>
      </c>
      <c r="AU310" s="15" t="s">
        <v>91</v>
      </c>
    </row>
    <row r="311" spans="2:65" s="12" customFormat="1" x14ac:dyDescent="0.2">
      <c r="B311" s="154"/>
      <c r="D311" s="150" t="s">
        <v>292</v>
      </c>
      <c r="E311" s="155" t="s">
        <v>1</v>
      </c>
      <c r="F311" s="156" t="s">
        <v>966</v>
      </c>
      <c r="H311" s="157">
        <v>510.5</v>
      </c>
      <c r="I311" s="158"/>
      <c r="L311" s="154"/>
      <c r="M311" s="159"/>
      <c r="T311" s="160"/>
      <c r="AT311" s="155" t="s">
        <v>292</v>
      </c>
      <c r="AU311" s="155" t="s">
        <v>91</v>
      </c>
      <c r="AV311" s="12" t="s">
        <v>91</v>
      </c>
      <c r="AW311" s="12" t="s">
        <v>36</v>
      </c>
      <c r="AX311" s="12" t="s">
        <v>78</v>
      </c>
      <c r="AY311" s="155" t="s">
        <v>209</v>
      </c>
    </row>
    <row r="312" spans="2:65" s="12" customFormat="1" x14ac:dyDescent="0.2">
      <c r="B312" s="154"/>
      <c r="D312" s="150" t="s">
        <v>292</v>
      </c>
      <c r="E312" s="155" t="s">
        <v>1</v>
      </c>
      <c r="F312" s="156" t="s">
        <v>968</v>
      </c>
      <c r="H312" s="157">
        <v>543.20000000000005</v>
      </c>
      <c r="I312" s="158"/>
      <c r="L312" s="154"/>
      <c r="M312" s="159"/>
      <c r="T312" s="160"/>
      <c r="AT312" s="155" t="s">
        <v>292</v>
      </c>
      <c r="AU312" s="155" t="s">
        <v>91</v>
      </c>
      <c r="AV312" s="12" t="s">
        <v>91</v>
      </c>
      <c r="AW312" s="12" t="s">
        <v>36</v>
      </c>
      <c r="AX312" s="12" t="s">
        <v>78</v>
      </c>
      <c r="AY312" s="155" t="s">
        <v>209</v>
      </c>
    </row>
    <row r="313" spans="2:65" s="13" customFormat="1" x14ac:dyDescent="0.2">
      <c r="B313" s="164"/>
      <c r="D313" s="150" t="s">
        <v>292</v>
      </c>
      <c r="E313" s="165" t="s">
        <v>1</v>
      </c>
      <c r="F313" s="166" t="s">
        <v>351</v>
      </c>
      <c r="H313" s="167">
        <v>1053.7</v>
      </c>
      <c r="I313" s="168"/>
      <c r="L313" s="164"/>
      <c r="M313" s="169"/>
      <c r="T313" s="170"/>
      <c r="AT313" s="165" t="s">
        <v>292</v>
      </c>
      <c r="AU313" s="165" t="s">
        <v>91</v>
      </c>
      <c r="AV313" s="13" t="s">
        <v>156</v>
      </c>
      <c r="AW313" s="13" t="s">
        <v>4</v>
      </c>
      <c r="AX313" s="13" t="s">
        <v>85</v>
      </c>
      <c r="AY313" s="165" t="s">
        <v>209</v>
      </c>
    </row>
    <row r="314" spans="2:65" s="1" customFormat="1" ht="33" customHeight="1" x14ac:dyDescent="0.2">
      <c r="B314" s="30"/>
      <c r="C314" s="136" t="s">
        <v>608</v>
      </c>
      <c r="D314" s="136" t="s">
        <v>210</v>
      </c>
      <c r="E314" s="137" t="s">
        <v>656</v>
      </c>
      <c r="F314" s="138" t="s">
        <v>657</v>
      </c>
      <c r="G314" s="139" t="s">
        <v>342</v>
      </c>
      <c r="H314" s="140">
        <v>523.20000000000005</v>
      </c>
      <c r="I314" s="141"/>
      <c r="J314" s="142">
        <f>ROUND(I314*H314,2)</f>
        <v>0</v>
      </c>
      <c r="K314" s="143"/>
      <c r="L314" s="30"/>
      <c r="M314" s="144" t="s">
        <v>1</v>
      </c>
      <c r="N314" s="145" t="s">
        <v>43</v>
      </c>
      <c r="P314" s="146">
        <f>O314*H314</f>
        <v>0</v>
      </c>
      <c r="Q314" s="146">
        <v>0</v>
      </c>
      <c r="R314" s="146">
        <f>Q314*H314</f>
        <v>0</v>
      </c>
      <c r="S314" s="146">
        <v>0</v>
      </c>
      <c r="T314" s="147">
        <f>S314*H314</f>
        <v>0</v>
      </c>
      <c r="AR314" s="148" t="s">
        <v>156</v>
      </c>
      <c r="AT314" s="148" t="s">
        <v>210</v>
      </c>
      <c r="AU314" s="148" t="s">
        <v>91</v>
      </c>
      <c r="AY314" s="15" t="s">
        <v>209</v>
      </c>
      <c r="BE314" s="149">
        <f>IF(N314="základní",J314,0)</f>
        <v>0</v>
      </c>
      <c r="BF314" s="149">
        <f>IF(N314="snížená",J314,0)</f>
        <v>0</v>
      </c>
      <c r="BG314" s="149">
        <f>IF(N314="zákl. přenesená",J314,0)</f>
        <v>0</v>
      </c>
      <c r="BH314" s="149">
        <f>IF(N314="sníž. přenesená",J314,0)</f>
        <v>0</v>
      </c>
      <c r="BI314" s="149">
        <f>IF(N314="nulová",J314,0)</f>
        <v>0</v>
      </c>
      <c r="BJ314" s="15" t="s">
        <v>85</v>
      </c>
      <c r="BK314" s="149">
        <f>ROUND(I314*H314,2)</f>
        <v>0</v>
      </c>
      <c r="BL314" s="15" t="s">
        <v>156</v>
      </c>
      <c r="BM314" s="148" t="s">
        <v>1072</v>
      </c>
    </row>
    <row r="315" spans="2:65" s="1" customFormat="1" ht="29.25" x14ac:dyDescent="0.2">
      <c r="B315" s="30"/>
      <c r="D315" s="150" t="s">
        <v>216</v>
      </c>
      <c r="F315" s="151" t="s">
        <v>659</v>
      </c>
      <c r="I315" s="152"/>
      <c r="L315" s="30"/>
      <c r="M315" s="153"/>
      <c r="T315" s="54"/>
      <c r="AT315" s="15" t="s">
        <v>216</v>
      </c>
      <c r="AU315" s="15" t="s">
        <v>91</v>
      </c>
    </row>
    <row r="316" spans="2:65" s="12" customFormat="1" x14ac:dyDescent="0.2">
      <c r="B316" s="154"/>
      <c r="D316" s="150" t="s">
        <v>292</v>
      </c>
      <c r="E316" s="155" t="s">
        <v>1</v>
      </c>
      <c r="F316" s="156" t="s">
        <v>966</v>
      </c>
      <c r="H316" s="157">
        <v>510.5</v>
      </c>
      <c r="I316" s="158"/>
      <c r="L316" s="154"/>
      <c r="M316" s="159"/>
      <c r="T316" s="160"/>
      <c r="AT316" s="155" t="s">
        <v>292</v>
      </c>
      <c r="AU316" s="155" t="s">
        <v>91</v>
      </c>
      <c r="AV316" s="12" t="s">
        <v>91</v>
      </c>
      <c r="AW316" s="12" t="s">
        <v>36</v>
      </c>
      <c r="AX316" s="12" t="s">
        <v>78</v>
      </c>
      <c r="AY316" s="155" t="s">
        <v>209</v>
      </c>
    </row>
    <row r="317" spans="2:65" s="12" customFormat="1" x14ac:dyDescent="0.2">
      <c r="B317" s="154"/>
      <c r="D317" s="150" t="s">
        <v>292</v>
      </c>
      <c r="E317" s="155" t="s">
        <v>1</v>
      </c>
      <c r="F317" s="156" t="s">
        <v>1073</v>
      </c>
      <c r="H317" s="157">
        <v>523.20000000000005</v>
      </c>
      <c r="I317" s="158"/>
      <c r="L317" s="154"/>
      <c r="M317" s="159"/>
      <c r="T317" s="160"/>
      <c r="AT317" s="155" t="s">
        <v>292</v>
      </c>
      <c r="AU317" s="155" t="s">
        <v>91</v>
      </c>
      <c r="AV317" s="12" t="s">
        <v>91</v>
      </c>
      <c r="AW317" s="12" t="s">
        <v>36</v>
      </c>
      <c r="AX317" s="12" t="s">
        <v>85</v>
      </c>
      <c r="AY317" s="155" t="s">
        <v>209</v>
      </c>
    </row>
    <row r="318" spans="2:65" s="1" customFormat="1" ht="24.2" customHeight="1" x14ac:dyDescent="0.2">
      <c r="B318" s="30"/>
      <c r="C318" s="136" t="s">
        <v>614</v>
      </c>
      <c r="D318" s="136" t="s">
        <v>210</v>
      </c>
      <c r="E318" s="137" t="s">
        <v>661</v>
      </c>
      <c r="F318" s="138" t="s">
        <v>662</v>
      </c>
      <c r="G318" s="139" t="s">
        <v>342</v>
      </c>
      <c r="H318" s="140">
        <v>510.5</v>
      </c>
      <c r="I318" s="141"/>
      <c r="J318" s="142">
        <f>ROUND(I318*H318,2)</f>
        <v>0</v>
      </c>
      <c r="K318" s="143"/>
      <c r="L318" s="30"/>
      <c r="M318" s="144" t="s">
        <v>1</v>
      </c>
      <c r="N318" s="145" t="s">
        <v>43</v>
      </c>
      <c r="P318" s="146">
        <f>O318*H318</f>
        <v>0</v>
      </c>
      <c r="Q318" s="146">
        <v>0</v>
      </c>
      <c r="R318" s="146">
        <f>Q318*H318</f>
        <v>0</v>
      </c>
      <c r="S318" s="146">
        <v>0</v>
      </c>
      <c r="T318" s="147">
        <f>S318*H318</f>
        <v>0</v>
      </c>
      <c r="AR318" s="148" t="s">
        <v>156</v>
      </c>
      <c r="AT318" s="148" t="s">
        <v>210</v>
      </c>
      <c r="AU318" s="148" t="s">
        <v>91</v>
      </c>
      <c r="AY318" s="15" t="s">
        <v>209</v>
      </c>
      <c r="BE318" s="149">
        <f>IF(N318="základní",J318,0)</f>
        <v>0</v>
      </c>
      <c r="BF318" s="149">
        <f>IF(N318="snížená",J318,0)</f>
        <v>0</v>
      </c>
      <c r="BG318" s="149">
        <f>IF(N318="zákl. přenesená",J318,0)</f>
        <v>0</v>
      </c>
      <c r="BH318" s="149">
        <f>IF(N318="sníž. přenesená",J318,0)</f>
        <v>0</v>
      </c>
      <c r="BI318" s="149">
        <f>IF(N318="nulová",J318,0)</f>
        <v>0</v>
      </c>
      <c r="BJ318" s="15" t="s">
        <v>85</v>
      </c>
      <c r="BK318" s="149">
        <f>ROUND(I318*H318,2)</f>
        <v>0</v>
      </c>
      <c r="BL318" s="15" t="s">
        <v>156</v>
      </c>
      <c r="BM318" s="148" t="s">
        <v>1074</v>
      </c>
    </row>
    <row r="319" spans="2:65" s="1" customFormat="1" ht="29.25" x14ac:dyDescent="0.2">
      <c r="B319" s="30"/>
      <c r="D319" s="150" t="s">
        <v>216</v>
      </c>
      <c r="F319" s="151" t="s">
        <v>664</v>
      </c>
      <c r="I319" s="152"/>
      <c r="L319" s="30"/>
      <c r="M319" s="153"/>
      <c r="T319" s="54"/>
      <c r="AT319" s="15" t="s">
        <v>216</v>
      </c>
      <c r="AU319" s="15" t="s">
        <v>91</v>
      </c>
    </row>
    <row r="320" spans="2:65" s="12" customFormat="1" x14ac:dyDescent="0.2">
      <c r="B320" s="154"/>
      <c r="D320" s="150" t="s">
        <v>292</v>
      </c>
      <c r="E320" s="155" t="s">
        <v>1</v>
      </c>
      <c r="F320" s="156" t="s">
        <v>966</v>
      </c>
      <c r="H320" s="157">
        <v>510.5</v>
      </c>
      <c r="I320" s="158"/>
      <c r="L320" s="154"/>
      <c r="M320" s="159"/>
      <c r="T320" s="160"/>
      <c r="AT320" s="155" t="s">
        <v>292</v>
      </c>
      <c r="AU320" s="155" t="s">
        <v>91</v>
      </c>
      <c r="AV320" s="12" t="s">
        <v>91</v>
      </c>
      <c r="AW320" s="12" t="s">
        <v>36</v>
      </c>
      <c r="AX320" s="12" t="s">
        <v>85</v>
      </c>
      <c r="AY320" s="155" t="s">
        <v>209</v>
      </c>
    </row>
    <row r="321" spans="2:65" s="1" customFormat="1" ht="24.2" customHeight="1" x14ac:dyDescent="0.2">
      <c r="B321" s="30"/>
      <c r="C321" s="136" t="s">
        <v>621</v>
      </c>
      <c r="D321" s="136" t="s">
        <v>210</v>
      </c>
      <c r="E321" s="137" t="s">
        <v>666</v>
      </c>
      <c r="F321" s="138" t="s">
        <v>667</v>
      </c>
      <c r="G321" s="139" t="s">
        <v>359</v>
      </c>
      <c r="H321" s="140">
        <v>654</v>
      </c>
      <c r="I321" s="141"/>
      <c r="J321" s="142">
        <f>ROUND(I321*H321,2)</f>
        <v>0</v>
      </c>
      <c r="K321" s="143"/>
      <c r="L321" s="30"/>
      <c r="M321" s="144" t="s">
        <v>1</v>
      </c>
      <c r="N321" s="145" t="s">
        <v>43</v>
      </c>
      <c r="P321" s="146">
        <f>O321*H321</f>
        <v>0</v>
      </c>
      <c r="Q321" s="146">
        <v>2.2000000000000001E-4</v>
      </c>
      <c r="R321" s="146">
        <f>Q321*H321</f>
        <v>0.14388000000000001</v>
      </c>
      <c r="S321" s="146">
        <v>0</v>
      </c>
      <c r="T321" s="147">
        <f>S321*H321</f>
        <v>0</v>
      </c>
      <c r="AR321" s="148" t="s">
        <v>156</v>
      </c>
      <c r="AT321" s="148" t="s">
        <v>210</v>
      </c>
      <c r="AU321" s="148" t="s">
        <v>91</v>
      </c>
      <c r="AY321" s="15" t="s">
        <v>209</v>
      </c>
      <c r="BE321" s="149">
        <f>IF(N321="základní",J321,0)</f>
        <v>0</v>
      </c>
      <c r="BF321" s="149">
        <f>IF(N321="snížená",J321,0)</f>
        <v>0</v>
      </c>
      <c r="BG321" s="149">
        <f>IF(N321="zákl. přenesená",J321,0)</f>
        <v>0</v>
      </c>
      <c r="BH321" s="149">
        <f>IF(N321="sníž. přenesená",J321,0)</f>
        <v>0</v>
      </c>
      <c r="BI321" s="149">
        <f>IF(N321="nulová",J321,0)</f>
        <v>0</v>
      </c>
      <c r="BJ321" s="15" t="s">
        <v>85</v>
      </c>
      <c r="BK321" s="149">
        <f>ROUND(I321*H321,2)</f>
        <v>0</v>
      </c>
      <c r="BL321" s="15" t="s">
        <v>156</v>
      </c>
      <c r="BM321" s="148" t="s">
        <v>1075</v>
      </c>
    </row>
    <row r="322" spans="2:65" s="1" customFormat="1" ht="29.25" x14ac:dyDescent="0.2">
      <c r="B322" s="30"/>
      <c r="D322" s="150" t="s">
        <v>216</v>
      </c>
      <c r="F322" s="151" t="s">
        <v>669</v>
      </c>
      <c r="I322" s="152"/>
      <c r="L322" s="30"/>
      <c r="M322" s="153"/>
      <c r="T322" s="54"/>
      <c r="AT322" s="15" t="s">
        <v>216</v>
      </c>
      <c r="AU322" s="15" t="s">
        <v>91</v>
      </c>
    </row>
    <row r="323" spans="2:65" s="12" customFormat="1" x14ac:dyDescent="0.2">
      <c r="B323" s="154"/>
      <c r="D323" s="150" t="s">
        <v>292</v>
      </c>
      <c r="E323" s="155" t="s">
        <v>1</v>
      </c>
      <c r="F323" s="156" t="s">
        <v>1076</v>
      </c>
      <c r="H323" s="157">
        <v>654</v>
      </c>
      <c r="I323" s="158"/>
      <c r="L323" s="154"/>
      <c r="M323" s="159"/>
      <c r="T323" s="160"/>
      <c r="AT323" s="155" t="s">
        <v>292</v>
      </c>
      <c r="AU323" s="155" t="s">
        <v>91</v>
      </c>
      <c r="AV323" s="12" t="s">
        <v>91</v>
      </c>
      <c r="AW323" s="12" t="s">
        <v>36</v>
      </c>
      <c r="AX323" s="12" t="s">
        <v>85</v>
      </c>
      <c r="AY323" s="155" t="s">
        <v>209</v>
      </c>
    </row>
    <row r="324" spans="2:65" s="1" customFormat="1" ht="24.2" customHeight="1" x14ac:dyDescent="0.2">
      <c r="B324" s="30"/>
      <c r="C324" s="136" t="s">
        <v>432</v>
      </c>
      <c r="D324" s="136" t="s">
        <v>210</v>
      </c>
      <c r="E324" s="137" t="s">
        <v>672</v>
      </c>
      <c r="F324" s="138" t="s">
        <v>673</v>
      </c>
      <c r="G324" s="139" t="s">
        <v>359</v>
      </c>
      <c r="H324" s="140">
        <v>654</v>
      </c>
      <c r="I324" s="141"/>
      <c r="J324" s="142">
        <f>ROUND(I324*H324,2)</f>
        <v>0</v>
      </c>
      <c r="K324" s="143"/>
      <c r="L324" s="30"/>
      <c r="M324" s="144" t="s">
        <v>1</v>
      </c>
      <c r="N324" s="145" t="s">
        <v>43</v>
      </c>
      <c r="P324" s="146">
        <f>O324*H324</f>
        <v>0</v>
      </c>
      <c r="Q324" s="146">
        <v>0</v>
      </c>
      <c r="R324" s="146">
        <f>Q324*H324</f>
        <v>0</v>
      </c>
      <c r="S324" s="146">
        <v>0</v>
      </c>
      <c r="T324" s="147">
        <f>S324*H324</f>
        <v>0</v>
      </c>
      <c r="AR324" s="148" t="s">
        <v>156</v>
      </c>
      <c r="AT324" s="148" t="s">
        <v>210</v>
      </c>
      <c r="AU324" s="148" t="s">
        <v>91</v>
      </c>
      <c r="AY324" s="15" t="s">
        <v>209</v>
      </c>
      <c r="BE324" s="149">
        <f>IF(N324="základní",J324,0)</f>
        <v>0</v>
      </c>
      <c r="BF324" s="149">
        <f>IF(N324="snížená",J324,0)</f>
        <v>0</v>
      </c>
      <c r="BG324" s="149">
        <f>IF(N324="zákl. přenesená",J324,0)</f>
        <v>0</v>
      </c>
      <c r="BH324" s="149">
        <f>IF(N324="sníž. přenesená",J324,0)</f>
        <v>0</v>
      </c>
      <c r="BI324" s="149">
        <f>IF(N324="nulová",J324,0)</f>
        <v>0</v>
      </c>
      <c r="BJ324" s="15" t="s">
        <v>85</v>
      </c>
      <c r="BK324" s="149">
        <f>ROUND(I324*H324,2)</f>
        <v>0</v>
      </c>
      <c r="BL324" s="15" t="s">
        <v>156</v>
      </c>
      <c r="BM324" s="148" t="s">
        <v>1077</v>
      </c>
    </row>
    <row r="325" spans="2:65" s="1" customFormat="1" ht="29.25" x14ac:dyDescent="0.2">
      <c r="B325" s="30"/>
      <c r="D325" s="150" t="s">
        <v>216</v>
      </c>
      <c r="F325" s="151" t="s">
        <v>675</v>
      </c>
      <c r="I325" s="152"/>
      <c r="L325" s="30"/>
      <c r="M325" s="153"/>
      <c r="T325" s="54"/>
      <c r="AT325" s="15" t="s">
        <v>216</v>
      </c>
      <c r="AU325" s="15" t="s">
        <v>91</v>
      </c>
    </row>
    <row r="326" spans="2:65" s="12" customFormat="1" x14ac:dyDescent="0.2">
      <c r="B326" s="154"/>
      <c r="D326" s="150" t="s">
        <v>292</v>
      </c>
      <c r="E326" s="155" t="s">
        <v>1</v>
      </c>
      <c r="F326" s="156" t="s">
        <v>1076</v>
      </c>
      <c r="H326" s="157">
        <v>654</v>
      </c>
      <c r="I326" s="158"/>
      <c r="L326" s="154"/>
      <c r="M326" s="159"/>
      <c r="T326" s="160"/>
      <c r="AT326" s="155" t="s">
        <v>292</v>
      </c>
      <c r="AU326" s="155" t="s">
        <v>91</v>
      </c>
      <c r="AV326" s="12" t="s">
        <v>91</v>
      </c>
      <c r="AW326" s="12" t="s">
        <v>36</v>
      </c>
      <c r="AX326" s="12" t="s">
        <v>85</v>
      </c>
      <c r="AY326" s="155" t="s">
        <v>209</v>
      </c>
    </row>
    <row r="327" spans="2:65" s="11" customFormat="1" ht="22.9" customHeight="1" x14ac:dyDescent="0.2">
      <c r="B327" s="124"/>
      <c r="D327" s="125" t="s">
        <v>77</v>
      </c>
      <c r="E327" s="134" t="s">
        <v>234</v>
      </c>
      <c r="F327" s="134" t="s">
        <v>676</v>
      </c>
      <c r="I327" s="127"/>
      <c r="J327" s="135">
        <f>BK327</f>
        <v>0</v>
      </c>
      <c r="L327" s="124"/>
      <c r="M327" s="129"/>
      <c r="P327" s="130">
        <f>SUM(P328:P330)</f>
        <v>0</v>
      </c>
      <c r="R327" s="130">
        <f>SUM(R328:R330)</f>
        <v>0.112</v>
      </c>
      <c r="T327" s="131">
        <f>SUM(T328:T330)</f>
        <v>0</v>
      </c>
      <c r="AR327" s="125" t="s">
        <v>85</v>
      </c>
      <c r="AT327" s="132" t="s">
        <v>77</v>
      </c>
      <c r="AU327" s="132" t="s">
        <v>85</v>
      </c>
      <c r="AY327" s="125" t="s">
        <v>209</v>
      </c>
      <c r="BK327" s="133">
        <f>SUM(BK328:BK330)</f>
        <v>0</v>
      </c>
    </row>
    <row r="328" spans="2:65" s="1" customFormat="1" ht="16.5" customHeight="1" x14ac:dyDescent="0.2">
      <c r="B328" s="30"/>
      <c r="C328" s="136" t="s">
        <v>632</v>
      </c>
      <c r="D328" s="136" t="s">
        <v>210</v>
      </c>
      <c r="E328" s="137" t="s">
        <v>678</v>
      </c>
      <c r="F328" s="138" t="s">
        <v>679</v>
      </c>
      <c r="G328" s="139" t="s">
        <v>680</v>
      </c>
      <c r="H328" s="140">
        <v>14</v>
      </c>
      <c r="I328" s="141"/>
      <c r="J328" s="142">
        <f>ROUND(I328*H328,2)</f>
        <v>0</v>
      </c>
      <c r="K328" s="143"/>
      <c r="L328" s="30"/>
      <c r="M328" s="144" t="s">
        <v>1</v>
      </c>
      <c r="N328" s="145" t="s">
        <v>43</v>
      </c>
      <c r="P328" s="146">
        <f>O328*H328</f>
        <v>0</v>
      </c>
      <c r="Q328" s="146">
        <v>8.0000000000000002E-3</v>
      </c>
      <c r="R328" s="146">
        <f>Q328*H328</f>
        <v>0.112</v>
      </c>
      <c r="S328" s="146">
        <v>0</v>
      </c>
      <c r="T328" s="147">
        <f>S328*H328</f>
        <v>0</v>
      </c>
      <c r="AR328" s="148" t="s">
        <v>156</v>
      </c>
      <c r="AT328" s="148" t="s">
        <v>210</v>
      </c>
      <c r="AU328" s="148" t="s">
        <v>91</v>
      </c>
      <c r="AY328" s="15" t="s">
        <v>209</v>
      </c>
      <c r="BE328" s="149">
        <f>IF(N328="základní",J328,0)</f>
        <v>0</v>
      </c>
      <c r="BF328" s="149">
        <f>IF(N328="snížená",J328,0)</f>
        <v>0</v>
      </c>
      <c r="BG328" s="149">
        <f>IF(N328="zákl. přenesená",J328,0)</f>
        <v>0</v>
      </c>
      <c r="BH328" s="149">
        <f>IF(N328="sníž. přenesená",J328,0)</f>
        <v>0</v>
      </c>
      <c r="BI328" s="149">
        <f>IF(N328="nulová",J328,0)</f>
        <v>0</v>
      </c>
      <c r="BJ328" s="15" t="s">
        <v>85</v>
      </c>
      <c r="BK328" s="149">
        <f>ROUND(I328*H328,2)</f>
        <v>0</v>
      </c>
      <c r="BL328" s="15" t="s">
        <v>156</v>
      </c>
      <c r="BM328" s="148" t="s">
        <v>1078</v>
      </c>
    </row>
    <row r="329" spans="2:65" s="1" customFormat="1" ht="39" x14ac:dyDescent="0.2">
      <c r="B329" s="30"/>
      <c r="D329" s="150" t="s">
        <v>216</v>
      </c>
      <c r="F329" s="151" t="s">
        <v>682</v>
      </c>
      <c r="I329" s="152"/>
      <c r="L329" s="30"/>
      <c r="M329" s="153"/>
      <c r="T329" s="54"/>
      <c r="AT329" s="15" t="s">
        <v>216</v>
      </c>
      <c r="AU329" s="15" t="s">
        <v>91</v>
      </c>
    </row>
    <row r="330" spans="2:65" s="12" customFormat="1" x14ac:dyDescent="0.2">
      <c r="B330" s="154"/>
      <c r="D330" s="150" t="s">
        <v>292</v>
      </c>
      <c r="E330" s="155" t="s">
        <v>1</v>
      </c>
      <c r="F330" s="156" t="s">
        <v>273</v>
      </c>
      <c r="H330" s="157">
        <v>14</v>
      </c>
      <c r="I330" s="158"/>
      <c r="L330" s="154"/>
      <c r="M330" s="159"/>
      <c r="T330" s="160"/>
      <c r="AT330" s="155" t="s">
        <v>292</v>
      </c>
      <c r="AU330" s="155" t="s">
        <v>91</v>
      </c>
      <c r="AV330" s="12" t="s">
        <v>91</v>
      </c>
      <c r="AW330" s="12" t="s">
        <v>36</v>
      </c>
      <c r="AX330" s="12" t="s">
        <v>85</v>
      </c>
      <c r="AY330" s="155" t="s">
        <v>209</v>
      </c>
    </row>
    <row r="331" spans="2:65" s="11" customFormat="1" ht="22.9" customHeight="1" x14ac:dyDescent="0.2">
      <c r="B331" s="124"/>
      <c r="D331" s="125" t="s">
        <v>77</v>
      </c>
      <c r="E331" s="134" t="s">
        <v>244</v>
      </c>
      <c r="F331" s="134" t="s">
        <v>683</v>
      </c>
      <c r="I331" s="127"/>
      <c r="J331" s="135">
        <f>BK331</f>
        <v>0</v>
      </c>
      <c r="L331" s="124"/>
      <c r="M331" s="129"/>
      <c r="P331" s="130">
        <f>SUM(P332:P419)</f>
        <v>0</v>
      </c>
      <c r="R331" s="130">
        <f>SUM(R332:R419)</f>
        <v>92.699870000000004</v>
      </c>
      <c r="T331" s="131">
        <f>SUM(T332:T419)</f>
        <v>0</v>
      </c>
      <c r="AR331" s="125" t="s">
        <v>85</v>
      </c>
      <c r="AT331" s="132" t="s">
        <v>77</v>
      </c>
      <c r="AU331" s="132" t="s">
        <v>85</v>
      </c>
      <c r="AY331" s="125" t="s">
        <v>209</v>
      </c>
      <c r="BK331" s="133">
        <f>SUM(BK332:BK419)</f>
        <v>0</v>
      </c>
    </row>
    <row r="332" spans="2:65" s="1" customFormat="1" ht="33" customHeight="1" x14ac:dyDescent="0.2">
      <c r="B332" s="30"/>
      <c r="C332" s="136" t="s">
        <v>638</v>
      </c>
      <c r="D332" s="136" t="s">
        <v>210</v>
      </c>
      <c r="E332" s="137" t="s">
        <v>700</v>
      </c>
      <c r="F332" s="138" t="s">
        <v>701</v>
      </c>
      <c r="G332" s="139" t="s">
        <v>359</v>
      </c>
      <c r="H332" s="140">
        <v>345</v>
      </c>
      <c r="I332" s="141"/>
      <c r="J332" s="142">
        <f>ROUND(I332*H332,2)</f>
        <v>0</v>
      </c>
      <c r="K332" s="143"/>
      <c r="L332" s="30"/>
      <c r="M332" s="144" t="s">
        <v>1</v>
      </c>
      <c r="N332" s="145" t="s">
        <v>43</v>
      </c>
      <c r="P332" s="146">
        <f>O332*H332</f>
        <v>0</v>
      </c>
      <c r="Q332" s="146">
        <v>8.0000000000000007E-5</v>
      </c>
      <c r="R332" s="146">
        <f>Q332*H332</f>
        <v>2.7600000000000003E-2</v>
      </c>
      <c r="S332" s="146">
        <v>0</v>
      </c>
      <c r="T332" s="147">
        <f>S332*H332</f>
        <v>0</v>
      </c>
      <c r="AR332" s="148" t="s">
        <v>156</v>
      </c>
      <c r="AT332" s="148" t="s">
        <v>210</v>
      </c>
      <c r="AU332" s="148" t="s">
        <v>91</v>
      </c>
      <c r="AY332" s="15" t="s">
        <v>209</v>
      </c>
      <c r="BE332" s="149">
        <f>IF(N332="základní",J332,0)</f>
        <v>0</v>
      </c>
      <c r="BF332" s="149">
        <f>IF(N332="snížená",J332,0)</f>
        <v>0</v>
      </c>
      <c r="BG332" s="149">
        <f>IF(N332="zákl. přenesená",J332,0)</f>
        <v>0</v>
      </c>
      <c r="BH332" s="149">
        <f>IF(N332="sníž. přenesená",J332,0)</f>
        <v>0</v>
      </c>
      <c r="BI332" s="149">
        <f>IF(N332="nulová",J332,0)</f>
        <v>0</v>
      </c>
      <c r="BJ332" s="15" t="s">
        <v>85</v>
      </c>
      <c r="BK332" s="149">
        <f>ROUND(I332*H332,2)</f>
        <v>0</v>
      </c>
      <c r="BL332" s="15" t="s">
        <v>156</v>
      </c>
      <c r="BM332" s="148" t="s">
        <v>1079</v>
      </c>
    </row>
    <row r="333" spans="2:65" s="1" customFormat="1" ht="19.5" x14ac:dyDescent="0.2">
      <c r="B333" s="30"/>
      <c r="D333" s="150" t="s">
        <v>216</v>
      </c>
      <c r="F333" s="151" t="s">
        <v>703</v>
      </c>
      <c r="I333" s="152"/>
      <c r="L333" s="30"/>
      <c r="M333" s="153"/>
      <c r="T333" s="54"/>
      <c r="AT333" s="15" t="s">
        <v>216</v>
      </c>
      <c r="AU333" s="15" t="s">
        <v>91</v>
      </c>
    </row>
    <row r="334" spans="2:65" s="12" customFormat="1" x14ac:dyDescent="0.2">
      <c r="B334" s="154"/>
      <c r="D334" s="150" t="s">
        <v>292</v>
      </c>
      <c r="E334" s="155" t="s">
        <v>1</v>
      </c>
      <c r="F334" s="156" t="s">
        <v>1061</v>
      </c>
      <c r="H334" s="157">
        <v>345</v>
      </c>
      <c r="I334" s="158"/>
      <c r="L334" s="154"/>
      <c r="M334" s="159"/>
      <c r="T334" s="160"/>
      <c r="AT334" s="155" t="s">
        <v>292</v>
      </c>
      <c r="AU334" s="155" t="s">
        <v>91</v>
      </c>
      <c r="AV334" s="12" t="s">
        <v>91</v>
      </c>
      <c r="AW334" s="12" t="s">
        <v>36</v>
      </c>
      <c r="AX334" s="12" t="s">
        <v>85</v>
      </c>
      <c r="AY334" s="155" t="s">
        <v>209</v>
      </c>
    </row>
    <row r="335" spans="2:65" s="1" customFormat="1" ht="24.2" customHeight="1" x14ac:dyDescent="0.2">
      <c r="B335" s="30"/>
      <c r="C335" s="171" t="s">
        <v>643</v>
      </c>
      <c r="D335" s="171" t="s">
        <v>449</v>
      </c>
      <c r="E335" s="172" t="s">
        <v>706</v>
      </c>
      <c r="F335" s="173" t="s">
        <v>707</v>
      </c>
      <c r="G335" s="174" t="s">
        <v>359</v>
      </c>
      <c r="H335" s="175">
        <v>336.84399999999999</v>
      </c>
      <c r="I335" s="176"/>
      <c r="J335" s="177">
        <f>ROUND(I335*H335,2)</f>
        <v>0</v>
      </c>
      <c r="K335" s="178"/>
      <c r="L335" s="179"/>
      <c r="M335" s="180" t="s">
        <v>1</v>
      </c>
      <c r="N335" s="181" t="s">
        <v>43</v>
      </c>
      <c r="P335" s="146">
        <f>O335*H335</f>
        <v>0</v>
      </c>
      <c r="Q335" s="146">
        <v>0.1</v>
      </c>
      <c r="R335" s="146">
        <f>Q335*H335</f>
        <v>33.684400000000004</v>
      </c>
      <c r="S335" s="146">
        <v>0</v>
      </c>
      <c r="T335" s="147">
        <f>S335*H335</f>
        <v>0</v>
      </c>
      <c r="AR335" s="148" t="s">
        <v>244</v>
      </c>
      <c r="AT335" s="148" t="s">
        <v>449</v>
      </c>
      <c r="AU335" s="148" t="s">
        <v>91</v>
      </c>
      <c r="AY335" s="15" t="s">
        <v>209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5" t="s">
        <v>85</v>
      </c>
      <c r="BK335" s="149">
        <f>ROUND(I335*H335,2)</f>
        <v>0</v>
      </c>
      <c r="BL335" s="15" t="s">
        <v>156</v>
      </c>
      <c r="BM335" s="148" t="s">
        <v>1080</v>
      </c>
    </row>
    <row r="336" spans="2:65" s="1" customFormat="1" ht="19.5" x14ac:dyDescent="0.2">
      <c r="B336" s="30"/>
      <c r="D336" s="150" t="s">
        <v>216</v>
      </c>
      <c r="F336" s="151" t="s">
        <v>707</v>
      </c>
      <c r="I336" s="152"/>
      <c r="L336" s="30"/>
      <c r="M336" s="153"/>
      <c r="T336" s="54"/>
      <c r="AT336" s="15" t="s">
        <v>216</v>
      </c>
      <c r="AU336" s="15" t="s">
        <v>91</v>
      </c>
    </row>
    <row r="337" spans="2:65" s="12" customFormat="1" x14ac:dyDescent="0.2">
      <c r="B337" s="154"/>
      <c r="D337" s="150" t="s">
        <v>292</v>
      </c>
      <c r="E337" s="155" t="s">
        <v>1</v>
      </c>
      <c r="F337" s="156" t="s">
        <v>1081</v>
      </c>
      <c r="H337" s="157">
        <v>331.86599999999999</v>
      </c>
      <c r="I337" s="158"/>
      <c r="L337" s="154"/>
      <c r="M337" s="159"/>
      <c r="T337" s="160"/>
      <c r="AT337" s="155" t="s">
        <v>292</v>
      </c>
      <c r="AU337" s="155" t="s">
        <v>91</v>
      </c>
      <c r="AV337" s="12" t="s">
        <v>91</v>
      </c>
      <c r="AW337" s="12" t="s">
        <v>36</v>
      </c>
      <c r="AX337" s="12" t="s">
        <v>78</v>
      </c>
      <c r="AY337" s="155" t="s">
        <v>209</v>
      </c>
    </row>
    <row r="338" spans="2:65" s="12" customFormat="1" x14ac:dyDescent="0.2">
      <c r="B338" s="154"/>
      <c r="D338" s="150" t="s">
        <v>292</v>
      </c>
      <c r="E338" s="155" t="s">
        <v>1</v>
      </c>
      <c r="F338" s="156" t="s">
        <v>1082</v>
      </c>
      <c r="H338" s="157">
        <v>336.84398999999996</v>
      </c>
      <c r="I338" s="158"/>
      <c r="L338" s="154"/>
      <c r="M338" s="159"/>
      <c r="T338" s="160"/>
      <c r="AT338" s="155" t="s">
        <v>292</v>
      </c>
      <c r="AU338" s="155" t="s">
        <v>91</v>
      </c>
      <c r="AV338" s="12" t="s">
        <v>91</v>
      </c>
      <c r="AW338" s="12" t="s">
        <v>36</v>
      </c>
      <c r="AX338" s="12" t="s">
        <v>85</v>
      </c>
      <c r="AY338" s="155" t="s">
        <v>209</v>
      </c>
    </row>
    <row r="339" spans="2:65" s="1" customFormat="1" ht="24.2" customHeight="1" x14ac:dyDescent="0.2">
      <c r="B339" s="30"/>
      <c r="C339" s="171" t="s">
        <v>649</v>
      </c>
      <c r="D339" s="171" t="s">
        <v>449</v>
      </c>
      <c r="E339" s="172" t="s">
        <v>712</v>
      </c>
      <c r="F339" s="173" t="s">
        <v>713</v>
      </c>
      <c r="G339" s="174" t="s">
        <v>359</v>
      </c>
      <c r="H339" s="175">
        <v>6</v>
      </c>
      <c r="I339" s="176"/>
      <c r="J339" s="177">
        <f>ROUND(I339*H339,2)</f>
        <v>0</v>
      </c>
      <c r="K339" s="178"/>
      <c r="L339" s="179"/>
      <c r="M339" s="180" t="s">
        <v>1</v>
      </c>
      <c r="N339" s="181" t="s">
        <v>43</v>
      </c>
      <c r="P339" s="146">
        <f>O339*H339</f>
        <v>0</v>
      </c>
      <c r="Q339" s="146">
        <v>0.1</v>
      </c>
      <c r="R339" s="146">
        <f>Q339*H339</f>
        <v>0.60000000000000009</v>
      </c>
      <c r="S339" s="146">
        <v>0</v>
      </c>
      <c r="T339" s="147">
        <f>S339*H339</f>
        <v>0</v>
      </c>
      <c r="AR339" s="148" t="s">
        <v>244</v>
      </c>
      <c r="AT339" s="148" t="s">
        <v>449</v>
      </c>
      <c r="AU339" s="148" t="s">
        <v>91</v>
      </c>
      <c r="AY339" s="15" t="s">
        <v>209</v>
      </c>
      <c r="BE339" s="149">
        <f>IF(N339="základní",J339,0)</f>
        <v>0</v>
      </c>
      <c r="BF339" s="149">
        <f>IF(N339="snížená",J339,0)</f>
        <v>0</v>
      </c>
      <c r="BG339" s="149">
        <f>IF(N339="zákl. přenesená",J339,0)</f>
        <v>0</v>
      </c>
      <c r="BH339" s="149">
        <f>IF(N339="sníž. přenesená",J339,0)</f>
        <v>0</v>
      </c>
      <c r="BI339" s="149">
        <f>IF(N339="nulová",J339,0)</f>
        <v>0</v>
      </c>
      <c r="BJ339" s="15" t="s">
        <v>85</v>
      </c>
      <c r="BK339" s="149">
        <f>ROUND(I339*H339,2)</f>
        <v>0</v>
      </c>
      <c r="BL339" s="15" t="s">
        <v>156</v>
      </c>
      <c r="BM339" s="148" t="s">
        <v>1083</v>
      </c>
    </row>
    <row r="340" spans="2:65" s="1" customFormat="1" x14ac:dyDescent="0.2">
      <c r="B340" s="30"/>
      <c r="D340" s="150" t="s">
        <v>216</v>
      </c>
      <c r="F340" s="151" t="s">
        <v>713</v>
      </c>
      <c r="I340" s="152"/>
      <c r="L340" s="30"/>
      <c r="M340" s="153"/>
      <c r="T340" s="54"/>
      <c r="AT340" s="15" t="s">
        <v>216</v>
      </c>
      <c r="AU340" s="15" t="s">
        <v>91</v>
      </c>
    </row>
    <row r="341" spans="2:65" s="12" customFormat="1" x14ac:dyDescent="0.2">
      <c r="B341" s="154"/>
      <c r="D341" s="150" t="s">
        <v>292</v>
      </c>
      <c r="E341" s="155" t="s">
        <v>1</v>
      </c>
      <c r="F341" s="156" t="s">
        <v>234</v>
      </c>
      <c r="H341" s="157">
        <v>6</v>
      </c>
      <c r="I341" s="158"/>
      <c r="L341" s="154"/>
      <c r="M341" s="159"/>
      <c r="T341" s="160"/>
      <c r="AT341" s="155" t="s">
        <v>292</v>
      </c>
      <c r="AU341" s="155" t="s">
        <v>91</v>
      </c>
      <c r="AV341" s="12" t="s">
        <v>91</v>
      </c>
      <c r="AW341" s="12" t="s">
        <v>36</v>
      </c>
      <c r="AX341" s="12" t="s">
        <v>85</v>
      </c>
      <c r="AY341" s="155" t="s">
        <v>209</v>
      </c>
    </row>
    <row r="342" spans="2:65" s="1" customFormat="1" ht="24.2" customHeight="1" x14ac:dyDescent="0.2">
      <c r="B342" s="30"/>
      <c r="C342" s="171" t="s">
        <v>655</v>
      </c>
      <c r="D342" s="171" t="s">
        <v>449</v>
      </c>
      <c r="E342" s="172" t="s">
        <v>717</v>
      </c>
      <c r="F342" s="173" t="s">
        <v>718</v>
      </c>
      <c r="G342" s="174" t="s">
        <v>456</v>
      </c>
      <c r="H342" s="175">
        <v>14</v>
      </c>
      <c r="I342" s="176"/>
      <c r="J342" s="177">
        <f>ROUND(I342*H342,2)</f>
        <v>0</v>
      </c>
      <c r="K342" s="178"/>
      <c r="L342" s="179"/>
      <c r="M342" s="180" t="s">
        <v>1</v>
      </c>
      <c r="N342" s="181" t="s">
        <v>43</v>
      </c>
      <c r="P342" s="146">
        <f>O342*H342</f>
        <v>0</v>
      </c>
      <c r="Q342" s="146">
        <v>4.4999999999999998E-2</v>
      </c>
      <c r="R342" s="146">
        <f>Q342*H342</f>
        <v>0.63</v>
      </c>
      <c r="S342" s="146">
        <v>0</v>
      </c>
      <c r="T342" s="147">
        <f>S342*H342</f>
        <v>0</v>
      </c>
      <c r="AR342" s="148" t="s">
        <v>244</v>
      </c>
      <c r="AT342" s="148" t="s">
        <v>449</v>
      </c>
      <c r="AU342" s="148" t="s">
        <v>91</v>
      </c>
      <c r="AY342" s="15" t="s">
        <v>209</v>
      </c>
      <c r="BE342" s="149">
        <f>IF(N342="základní",J342,0)</f>
        <v>0</v>
      </c>
      <c r="BF342" s="149">
        <f>IF(N342="snížená",J342,0)</f>
        <v>0</v>
      </c>
      <c r="BG342" s="149">
        <f>IF(N342="zákl. přenesená",J342,0)</f>
        <v>0</v>
      </c>
      <c r="BH342" s="149">
        <f>IF(N342="sníž. přenesená",J342,0)</f>
        <v>0</v>
      </c>
      <c r="BI342" s="149">
        <f>IF(N342="nulová",J342,0)</f>
        <v>0</v>
      </c>
      <c r="BJ342" s="15" t="s">
        <v>85</v>
      </c>
      <c r="BK342" s="149">
        <f>ROUND(I342*H342,2)</f>
        <v>0</v>
      </c>
      <c r="BL342" s="15" t="s">
        <v>156</v>
      </c>
      <c r="BM342" s="148" t="s">
        <v>1084</v>
      </c>
    </row>
    <row r="343" spans="2:65" s="1" customFormat="1" x14ac:dyDescent="0.2">
      <c r="B343" s="30"/>
      <c r="D343" s="150" t="s">
        <v>216</v>
      </c>
      <c r="F343" s="151" t="s">
        <v>718</v>
      </c>
      <c r="I343" s="152"/>
      <c r="L343" s="30"/>
      <c r="M343" s="153"/>
      <c r="T343" s="54"/>
      <c r="AT343" s="15" t="s">
        <v>216</v>
      </c>
      <c r="AU343" s="15" t="s">
        <v>91</v>
      </c>
    </row>
    <row r="344" spans="2:65" s="12" customFormat="1" x14ac:dyDescent="0.2">
      <c r="B344" s="154"/>
      <c r="D344" s="150" t="s">
        <v>292</v>
      </c>
      <c r="E344" s="155" t="s">
        <v>1</v>
      </c>
      <c r="F344" s="156" t="s">
        <v>273</v>
      </c>
      <c r="H344" s="157">
        <v>14</v>
      </c>
      <c r="I344" s="158"/>
      <c r="L344" s="154"/>
      <c r="M344" s="159"/>
      <c r="T344" s="160"/>
      <c r="AT344" s="155" t="s">
        <v>292</v>
      </c>
      <c r="AU344" s="155" t="s">
        <v>91</v>
      </c>
      <c r="AV344" s="12" t="s">
        <v>91</v>
      </c>
      <c r="AW344" s="12" t="s">
        <v>36</v>
      </c>
      <c r="AX344" s="12" t="s">
        <v>85</v>
      </c>
      <c r="AY344" s="155" t="s">
        <v>209</v>
      </c>
    </row>
    <row r="345" spans="2:65" s="1" customFormat="1" ht="24.2" customHeight="1" x14ac:dyDescent="0.2">
      <c r="B345" s="30"/>
      <c r="C345" s="171" t="s">
        <v>660</v>
      </c>
      <c r="D345" s="171" t="s">
        <v>449</v>
      </c>
      <c r="E345" s="172" t="s">
        <v>721</v>
      </c>
      <c r="F345" s="173" t="s">
        <v>722</v>
      </c>
      <c r="G345" s="174" t="s">
        <v>456</v>
      </c>
      <c r="H345" s="175">
        <v>14</v>
      </c>
      <c r="I345" s="176"/>
      <c r="J345" s="177">
        <f>ROUND(I345*H345,2)</f>
        <v>0</v>
      </c>
      <c r="K345" s="178"/>
      <c r="L345" s="179"/>
      <c r="M345" s="180" t="s">
        <v>1</v>
      </c>
      <c r="N345" s="181" t="s">
        <v>43</v>
      </c>
      <c r="P345" s="146">
        <f>O345*H345</f>
        <v>0</v>
      </c>
      <c r="Q345" s="146">
        <v>5.6000000000000001E-2</v>
      </c>
      <c r="R345" s="146">
        <f>Q345*H345</f>
        <v>0.78400000000000003</v>
      </c>
      <c r="S345" s="146">
        <v>0</v>
      </c>
      <c r="T345" s="147">
        <f>S345*H345</f>
        <v>0</v>
      </c>
      <c r="AR345" s="148" t="s">
        <v>244</v>
      </c>
      <c r="AT345" s="148" t="s">
        <v>449</v>
      </c>
      <c r="AU345" s="148" t="s">
        <v>91</v>
      </c>
      <c r="AY345" s="15" t="s">
        <v>209</v>
      </c>
      <c r="BE345" s="149">
        <f>IF(N345="základní",J345,0)</f>
        <v>0</v>
      </c>
      <c r="BF345" s="149">
        <f>IF(N345="snížená",J345,0)</f>
        <v>0</v>
      </c>
      <c r="BG345" s="149">
        <f>IF(N345="zákl. přenesená",J345,0)</f>
        <v>0</v>
      </c>
      <c r="BH345" s="149">
        <f>IF(N345="sníž. přenesená",J345,0)</f>
        <v>0</v>
      </c>
      <c r="BI345" s="149">
        <f>IF(N345="nulová",J345,0)</f>
        <v>0</v>
      </c>
      <c r="BJ345" s="15" t="s">
        <v>85</v>
      </c>
      <c r="BK345" s="149">
        <f>ROUND(I345*H345,2)</f>
        <v>0</v>
      </c>
      <c r="BL345" s="15" t="s">
        <v>156</v>
      </c>
      <c r="BM345" s="148" t="s">
        <v>1085</v>
      </c>
    </row>
    <row r="346" spans="2:65" s="1" customFormat="1" x14ac:dyDescent="0.2">
      <c r="B346" s="30"/>
      <c r="D346" s="150" t="s">
        <v>216</v>
      </c>
      <c r="F346" s="151" t="s">
        <v>722</v>
      </c>
      <c r="I346" s="152"/>
      <c r="L346" s="30"/>
      <c r="M346" s="153"/>
      <c r="T346" s="54"/>
      <c r="AT346" s="15" t="s">
        <v>216</v>
      </c>
      <c r="AU346" s="15" t="s">
        <v>91</v>
      </c>
    </row>
    <row r="347" spans="2:65" s="12" customFormat="1" x14ac:dyDescent="0.2">
      <c r="B347" s="154"/>
      <c r="D347" s="150" t="s">
        <v>292</v>
      </c>
      <c r="E347" s="155" t="s">
        <v>1</v>
      </c>
      <c r="F347" s="156" t="s">
        <v>273</v>
      </c>
      <c r="H347" s="157">
        <v>14</v>
      </c>
      <c r="I347" s="158"/>
      <c r="L347" s="154"/>
      <c r="M347" s="159"/>
      <c r="T347" s="160"/>
      <c r="AT347" s="155" t="s">
        <v>292</v>
      </c>
      <c r="AU347" s="155" t="s">
        <v>91</v>
      </c>
      <c r="AV347" s="12" t="s">
        <v>91</v>
      </c>
      <c r="AW347" s="12" t="s">
        <v>36</v>
      </c>
      <c r="AX347" s="12" t="s">
        <v>85</v>
      </c>
      <c r="AY347" s="155" t="s">
        <v>209</v>
      </c>
    </row>
    <row r="348" spans="2:65" s="1" customFormat="1" ht="24.2" customHeight="1" x14ac:dyDescent="0.2">
      <c r="B348" s="30"/>
      <c r="C348" s="171" t="s">
        <v>665</v>
      </c>
      <c r="D348" s="171" t="s">
        <v>449</v>
      </c>
      <c r="E348" s="172" t="s">
        <v>725</v>
      </c>
      <c r="F348" s="173" t="s">
        <v>726</v>
      </c>
      <c r="G348" s="174" t="s">
        <v>456</v>
      </c>
      <c r="H348" s="175">
        <v>28</v>
      </c>
      <c r="I348" s="176"/>
      <c r="J348" s="177">
        <f>ROUND(I348*H348,2)</f>
        <v>0</v>
      </c>
      <c r="K348" s="178"/>
      <c r="L348" s="179"/>
      <c r="M348" s="180" t="s">
        <v>1</v>
      </c>
      <c r="N348" s="181" t="s">
        <v>43</v>
      </c>
      <c r="P348" s="146">
        <f>O348*H348</f>
        <v>0</v>
      </c>
      <c r="Q348" s="146">
        <v>1.0999999999999999E-2</v>
      </c>
      <c r="R348" s="146">
        <f>Q348*H348</f>
        <v>0.308</v>
      </c>
      <c r="S348" s="146">
        <v>0</v>
      </c>
      <c r="T348" s="147">
        <f>S348*H348</f>
        <v>0</v>
      </c>
      <c r="AR348" s="148" t="s">
        <v>244</v>
      </c>
      <c r="AT348" s="148" t="s">
        <v>449</v>
      </c>
      <c r="AU348" s="148" t="s">
        <v>91</v>
      </c>
      <c r="AY348" s="15" t="s">
        <v>209</v>
      </c>
      <c r="BE348" s="149">
        <f>IF(N348="základní",J348,0)</f>
        <v>0</v>
      </c>
      <c r="BF348" s="149">
        <f>IF(N348="snížená",J348,0)</f>
        <v>0</v>
      </c>
      <c r="BG348" s="149">
        <f>IF(N348="zákl. přenesená",J348,0)</f>
        <v>0</v>
      </c>
      <c r="BH348" s="149">
        <f>IF(N348="sníž. přenesená",J348,0)</f>
        <v>0</v>
      </c>
      <c r="BI348" s="149">
        <f>IF(N348="nulová",J348,0)</f>
        <v>0</v>
      </c>
      <c r="BJ348" s="15" t="s">
        <v>85</v>
      </c>
      <c r="BK348" s="149">
        <f>ROUND(I348*H348,2)</f>
        <v>0</v>
      </c>
      <c r="BL348" s="15" t="s">
        <v>156</v>
      </c>
      <c r="BM348" s="148" t="s">
        <v>1086</v>
      </c>
    </row>
    <row r="349" spans="2:65" s="1" customFormat="1" ht="19.5" x14ac:dyDescent="0.2">
      <c r="B349" s="30"/>
      <c r="D349" s="150" t="s">
        <v>216</v>
      </c>
      <c r="F349" s="151" t="s">
        <v>726</v>
      </c>
      <c r="I349" s="152"/>
      <c r="L349" s="30"/>
      <c r="M349" s="153"/>
      <c r="T349" s="54"/>
      <c r="AT349" s="15" t="s">
        <v>216</v>
      </c>
      <c r="AU349" s="15" t="s">
        <v>91</v>
      </c>
    </row>
    <row r="350" spans="2:65" s="12" customFormat="1" x14ac:dyDescent="0.2">
      <c r="B350" s="154"/>
      <c r="D350" s="150" t="s">
        <v>292</v>
      </c>
      <c r="E350" s="155" t="s">
        <v>1</v>
      </c>
      <c r="F350" s="156" t="s">
        <v>1087</v>
      </c>
      <c r="H350" s="157">
        <v>28</v>
      </c>
      <c r="I350" s="158"/>
      <c r="L350" s="154"/>
      <c r="M350" s="159"/>
      <c r="T350" s="160"/>
      <c r="AT350" s="155" t="s">
        <v>292</v>
      </c>
      <c r="AU350" s="155" t="s">
        <v>91</v>
      </c>
      <c r="AV350" s="12" t="s">
        <v>91</v>
      </c>
      <c r="AW350" s="12" t="s">
        <v>36</v>
      </c>
      <c r="AX350" s="12" t="s">
        <v>85</v>
      </c>
      <c r="AY350" s="155" t="s">
        <v>209</v>
      </c>
    </row>
    <row r="351" spans="2:65" s="1" customFormat="1" ht="24.2" customHeight="1" x14ac:dyDescent="0.2">
      <c r="B351" s="30"/>
      <c r="C351" s="136" t="s">
        <v>671</v>
      </c>
      <c r="D351" s="136" t="s">
        <v>210</v>
      </c>
      <c r="E351" s="137" t="s">
        <v>734</v>
      </c>
      <c r="F351" s="138" t="s">
        <v>735</v>
      </c>
      <c r="G351" s="139" t="s">
        <v>456</v>
      </c>
      <c r="H351" s="140">
        <v>14</v>
      </c>
      <c r="I351" s="141"/>
      <c r="J351" s="142">
        <f>ROUND(I351*H351,2)</f>
        <v>0</v>
      </c>
      <c r="K351" s="143"/>
      <c r="L351" s="30"/>
      <c r="M351" s="144" t="s">
        <v>1</v>
      </c>
      <c r="N351" s="145" t="s">
        <v>43</v>
      </c>
      <c r="P351" s="146">
        <f>O351*H351</f>
        <v>0</v>
      </c>
      <c r="Q351" s="146">
        <v>1.6000000000000001E-4</v>
      </c>
      <c r="R351" s="146">
        <f>Q351*H351</f>
        <v>2.2400000000000002E-3</v>
      </c>
      <c r="S351" s="146">
        <v>0</v>
      </c>
      <c r="T351" s="147">
        <f>S351*H351</f>
        <v>0</v>
      </c>
      <c r="AR351" s="148" t="s">
        <v>156</v>
      </c>
      <c r="AT351" s="148" t="s">
        <v>210</v>
      </c>
      <c r="AU351" s="148" t="s">
        <v>91</v>
      </c>
      <c r="AY351" s="15" t="s">
        <v>209</v>
      </c>
      <c r="BE351" s="149">
        <f>IF(N351="základní",J351,0)</f>
        <v>0</v>
      </c>
      <c r="BF351" s="149">
        <f>IF(N351="snížená",J351,0)</f>
        <v>0</v>
      </c>
      <c r="BG351" s="149">
        <f>IF(N351="zákl. přenesená",J351,0)</f>
        <v>0</v>
      </c>
      <c r="BH351" s="149">
        <f>IF(N351="sníž. přenesená",J351,0)</f>
        <v>0</v>
      </c>
      <c r="BI351" s="149">
        <f>IF(N351="nulová",J351,0)</f>
        <v>0</v>
      </c>
      <c r="BJ351" s="15" t="s">
        <v>85</v>
      </c>
      <c r="BK351" s="149">
        <f>ROUND(I351*H351,2)</f>
        <v>0</v>
      </c>
      <c r="BL351" s="15" t="s">
        <v>156</v>
      </c>
      <c r="BM351" s="148" t="s">
        <v>1088</v>
      </c>
    </row>
    <row r="352" spans="2:65" s="1" customFormat="1" ht="19.5" x14ac:dyDescent="0.2">
      <c r="B352" s="30"/>
      <c r="D352" s="150" t="s">
        <v>216</v>
      </c>
      <c r="F352" s="151" t="s">
        <v>737</v>
      </c>
      <c r="I352" s="152"/>
      <c r="L352" s="30"/>
      <c r="M352" s="153"/>
      <c r="T352" s="54"/>
      <c r="AT352" s="15" t="s">
        <v>216</v>
      </c>
      <c r="AU352" s="15" t="s">
        <v>91</v>
      </c>
    </row>
    <row r="353" spans="2:65" s="12" customFormat="1" x14ac:dyDescent="0.2">
      <c r="B353" s="154"/>
      <c r="D353" s="150" t="s">
        <v>292</v>
      </c>
      <c r="E353" s="155" t="s">
        <v>1</v>
      </c>
      <c r="F353" s="156" t="s">
        <v>273</v>
      </c>
      <c r="H353" s="157">
        <v>14</v>
      </c>
      <c r="I353" s="158"/>
      <c r="L353" s="154"/>
      <c r="M353" s="159"/>
      <c r="T353" s="160"/>
      <c r="AT353" s="155" t="s">
        <v>292</v>
      </c>
      <c r="AU353" s="155" t="s">
        <v>91</v>
      </c>
      <c r="AV353" s="12" t="s">
        <v>91</v>
      </c>
      <c r="AW353" s="12" t="s">
        <v>36</v>
      </c>
      <c r="AX353" s="12" t="s">
        <v>85</v>
      </c>
      <c r="AY353" s="155" t="s">
        <v>209</v>
      </c>
    </row>
    <row r="354" spans="2:65" s="1" customFormat="1" ht="33" customHeight="1" x14ac:dyDescent="0.2">
      <c r="B354" s="30"/>
      <c r="C354" s="171" t="s">
        <v>677</v>
      </c>
      <c r="D354" s="171" t="s">
        <v>449</v>
      </c>
      <c r="E354" s="172" t="s">
        <v>739</v>
      </c>
      <c r="F354" s="173" t="s">
        <v>740</v>
      </c>
      <c r="G354" s="174" t="s">
        <v>456</v>
      </c>
      <c r="H354" s="175">
        <v>14</v>
      </c>
      <c r="I354" s="176"/>
      <c r="J354" s="177">
        <f>ROUND(I354*H354,2)</f>
        <v>0</v>
      </c>
      <c r="K354" s="178"/>
      <c r="L354" s="179"/>
      <c r="M354" s="180" t="s">
        <v>1</v>
      </c>
      <c r="N354" s="181" t="s">
        <v>43</v>
      </c>
      <c r="P354" s="146">
        <f>O354*H354</f>
        <v>0</v>
      </c>
      <c r="Q354" s="146">
        <v>7.2999999999999995E-2</v>
      </c>
      <c r="R354" s="146">
        <f>Q354*H354</f>
        <v>1.022</v>
      </c>
      <c r="S354" s="146">
        <v>0</v>
      </c>
      <c r="T354" s="147">
        <f>S354*H354</f>
        <v>0</v>
      </c>
      <c r="AR354" s="148" t="s">
        <v>244</v>
      </c>
      <c r="AT354" s="148" t="s">
        <v>449</v>
      </c>
      <c r="AU354" s="148" t="s">
        <v>91</v>
      </c>
      <c r="AY354" s="15" t="s">
        <v>209</v>
      </c>
      <c r="BE354" s="149">
        <f>IF(N354="základní",J354,0)</f>
        <v>0</v>
      </c>
      <c r="BF354" s="149">
        <f>IF(N354="snížená",J354,0)</f>
        <v>0</v>
      </c>
      <c r="BG354" s="149">
        <f>IF(N354="zákl. přenesená",J354,0)</f>
        <v>0</v>
      </c>
      <c r="BH354" s="149">
        <f>IF(N354="sníž. přenesená",J354,0)</f>
        <v>0</v>
      </c>
      <c r="BI354" s="149">
        <f>IF(N354="nulová",J354,0)</f>
        <v>0</v>
      </c>
      <c r="BJ354" s="15" t="s">
        <v>85</v>
      </c>
      <c r="BK354" s="149">
        <f>ROUND(I354*H354,2)</f>
        <v>0</v>
      </c>
      <c r="BL354" s="15" t="s">
        <v>156</v>
      </c>
      <c r="BM354" s="148" t="s">
        <v>1089</v>
      </c>
    </row>
    <row r="355" spans="2:65" s="1" customFormat="1" ht="19.5" x14ac:dyDescent="0.2">
      <c r="B355" s="30"/>
      <c r="D355" s="150" t="s">
        <v>216</v>
      </c>
      <c r="F355" s="151" t="s">
        <v>740</v>
      </c>
      <c r="I355" s="152"/>
      <c r="L355" s="30"/>
      <c r="M355" s="153"/>
      <c r="T355" s="54"/>
      <c r="AT355" s="15" t="s">
        <v>216</v>
      </c>
      <c r="AU355" s="15" t="s">
        <v>91</v>
      </c>
    </row>
    <row r="356" spans="2:65" s="1" customFormat="1" ht="24.2" customHeight="1" x14ac:dyDescent="0.2">
      <c r="B356" s="30"/>
      <c r="C356" s="136" t="s">
        <v>421</v>
      </c>
      <c r="D356" s="136" t="s">
        <v>210</v>
      </c>
      <c r="E356" s="137" t="s">
        <v>743</v>
      </c>
      <c r="F356" s="138" t="s">
        <v>744</v>
      </c>
      <c r="G356" s="139" t="s">
        <v>359</v>
      </c>
      <c r="H356" s="140">
        <v>100</v>
      </c>
      <c r="I356" s="141"/>
      <c r="J356" s="142">
        <f>ROUND(I356*H356,2)</f>
        <v>0</v>
      </c>
      <c r="K356" s="143"/>
      <c r="L356" s="30"/>
      <c r="M356" s="144" t="s">
        <v>1</v>
      </c>
      <c r="N356" s="145" t="s">
        <v>43</v>
      </c>
      <c r="P356" s="146">
        <f>O356*H356</f>
        <v>0</v>
      </c>
      <c r="Q356" s="146">
        <v>0</v>
      </c>
      <c r="R356" s="146">
        <f>Q356*H356</f>
        <v>0</v>
      </c>
      <c r="S356" s="146">
        <v>0</v>
      </c>
      <c r="T356" s="147">
        <f>S356*H356</f>
        <v>0</v>
      </c>
      <c r="AR356" s="148" t="s">
        <v>156</v>
      </c>
      <c r="AT356" s="148" t="s">
        <v>210</v>
      </c>
      <c r="AU356" s="148" t="s">
        <v>91</v>
      </c>
      <c r="AY356" s="15" t="s">
        <v>209</v>
      </c>
      <c r="BE356" s="149">
        <f>IF(N356="základní",J356,0)</f>
        <v>0</v>
      </c>
      <c r="BF356" s="149">
        <f>IF(N356="snížená",J356,0)</f>
        <v>0</v>
      </c>
      <c r="BG356" s="149">
        <f>IF(N356="zákl. přenesená",J356,0)</f>
        <v>0</v>
      </c>
      <c r="BH356" s="149">
        <f>IF(N356="sníž. přenesená",J356,0)</f>
        <v>0</v>
      </c>
      <c r="BI356" s="149">
        <f>IF(N356="nulová",J356,0)</f>
        <v>0</v>
      </c>
      <c r="BJ356" s="15" t="s">
        <v>85</v>
      </c>
      <c r="BK356" s="149">
        <f>ROUND(I356*H356,2)</f>
        <v>0</v>
      </c>
      <c r="BL356" s="15" t="s">
        <v>156</v>
      </c>
      <c r="BM356" s="148" t="s">
        <v>1090</v>
      </c>
    </row>
    <row r="357" spans="2:65" s="1" customFormat="1" ht="19.5" x14ac:dyDescent="0.2">
      <c r="B357" s="30"/>
      <c r="D357" s="150" t="s">
        <v>216</v>
      </c>
      <c r="F357" s="151" t="s">
        <v>746</v>
      </c>
      <c r="I357" s="152"/>
      <c r="L357" s="30"/>
      <c r="M357" s="153"/>
      <c r="T357" s="54"/>
      <c r="AT357" s="15" t="s">
        <v>216</v>
      </c>
      <c r="AU357" s="15" t="s">
        <v>91</v>
      </c>
    </row>
    <row r="358" spans="2:65" s="12" customFormat="1" x14ac:dyDescent="0.2">
      <c r="B358" s="154"/>
      <c r="D358" s="150" t="s">
        <v>292</v>
      </c>
      <c r="E358" s="155" t="s">
        <v>1</v>
      </c>
      <c r="F358" s="156" t="s">
        <v>379</v>
      </c>
      <c r="H358" s="157">
        <v>100</v>
      </c>
      <c r="I358" s="158"/>
      <c r="L358" s="154"/>
      <c r="M358" s="159"/>
      <c r="T358" s="160"/>
      <c r="AT358" s="155" t="s">
        <v>292</v>
      </c>
      <c r="AU358" s="155" t="s">
        <v>91</v>
      </c>
      <c r="AV358" s="12" t="s">
        <v>91</v>
      </c>
      <c r="AW358" s="12" t="s">
        <v>36</v>
      </c>
      <c r="AX358" s="12" t="s">
        <v>85</v>
      </c>
      <c r="AY358" s="155" t="s">
        <v>209</v>
      </c>
    </row>
    <row r="359" spans="2:65" s="1" customFormat="1" ht="37.9" customHeight="1" x14ac:dyDescent="0.2">
      <c r="B359" s="30"/>
      <c r="C359" s="171" t="s">
        <v>689</v>
      </c>
      <c r="D359" s="171" t="s">
        <v>449</v>
      </c>
      <c r="E359" s="172" t="s">
        <v>749</v>
      </c>
      <c r="F359" s="173" t="s">
        <v>750</v>
      </c>
      <c r="G359" s="174" t="s">
        <v>359</v>
      </c>
      <c r="H359" s="175">
        <v>103</v>
      </c>
      <c r="I359" s="176"/>
      <c r="J359" s="177">
        <f>ROUND(I359*H359,2)</f>
        <v>0</v>
      </c>
      <c r="K359" s="178"/>
      <c r="L359" s="179"/>
      <c r="M359" s="180" t="s">
        <v>1</v>
      </c>
      <c r="N359" s="181" t="s">
        <v>43</v>
      </c>
      <c r="P359" s="146">
        <f>O359*H359</f>
        <v>0</v>
      </c>
      <c r="Q359" s="146">
        <v>3.5E-4</v>
      </c>
      <c r="R359" s="146">
        <f>Q359*H359</f>
        <v>3.6049999999999999E-2</v>
      </c>
      <c r="S359" s="146">
        <v>0</v>
      </c>
      <c r="T359" s="147">
        <f>S359*H359</f>
        <v>0</v>
      </c>
      <c r="AR359" s="148" t="s">
        <v>244</v>
      </c>
      <c r="AT359" s="148" t="s">
        <v>449</v>
      </c>
      <c r="AU359" s="148" t="s">
        <v>91</v>
      </c>
      <c r="AY359" s="15" t="s">
        <v>209</v>
      </c>
      <c r="BE359" s="149">
        <f>IF(N359="základní",J359,0)</f>
        <v>0</v>
      </c>
      <c r="BF359" s="149">
        <f>IF(N359="snížená",J359,0)</f>
        <v>0</v>
      </c>
      <c r="BG359" s="149">
        <f>IF(N359="zákl. přenesená",J359,0)</f>
        <v>0</v>
      </c>
      <c r="BH359" s="149">
        <f>IF(N359="sníž. přenesená",J359,0)</f>
        <v>0</v>
      </c>
      <c r="BI359" s="149">
        <f>IF(N359="nulová",J359,0)</f>
        <v>0</v>
      </c>
      <c r="BJ359" s="15" t="s">
        <v>85</v>
      </c>
      <c r="BK359" s="149">
        <f>ROUND(I359*H359,2)</f>
        <v>0</v>
      </c>
      <c r="BL359" s="15" t="s">
        <v>156</v>
      </c>
      <c r="BM359" s="148" t="s">
        <v>1091</v>
      </c>
    </row>
    <row r="360" spans="2:65" s="1" customFormat="1" ht="19.5" x14ac:dyDescent="0.2">
      <c r="B360" s="30"/>
      <c r="D360" s="150" t="s">
        <v>216</v>
      </c>
      <c r="F360" s="151" t="s">
        <v>750</v>
      </c>
      <c r="I360" s="152"/>
      <c r="L360" s="30"/>
      <c r="M360" s="153"/>
      <c r="T360" s="54"/>
      <c r="AT360" s="15" t="s">
        <v>216</v>
      </c>
      <c r="AU360" s="15" t="s">
        <v>91</v>
      </c>
    </row>
    <row r="361" spans="2:65" s="12" customFormat="1" x14ac:dyDescent="0.2">
      <c r="B361" s="154"/>
      <c r="D361" s="150" t="s">
        <v>292</v>
      </c>
      <c r="E361" s="155" t="s">
        <v>1</v>
      </c>
      <c r="F361" s="156" t="s">
        <v>379</v>
      </c>
      <c r="H361" s="157">
        <v>100</v>
      </c>
      <c r="I361" s="158"/>
      <c r="L361" s="154"/>
      <c r="M361" s="159"/>
      <c r="T361" s="160"/>
      <c r="AT361" s="155" t="s">
        <v>292</v>
      </c>
      <c r="AU361" s="155" t="s">
        <v>91</v>
      </c>
      <c r="AV361" s="12" t="s">
        <v>91</v>
      </c>
      <c r="AW361" s="12" t="s">
        <v>36</v>
      </c>
      <c r="AX361" s="12" t="s">
        <v>78</v>
      </c>
      <c r="AY361" s="155" t="s">
        <v>209</v>
      </c>
    </row>
    <row r="362" spans="2:65" s="12" customFormat="1" x14ac:dyDescent="0.2">
      <c r="B362" s="154"/>
      <c r="D362" s="150" t="s">
        <v>292</v>
      </c>
      <c r="E362" s="155" t="s">
        <v>1</v>
      </c>
      <c r="F362" s="156" t="s">
        <v>1092</v>
      </c>
      <c r="H362" s="157">
        <v>103</v>
      </c>
      <c r="I362" s="158"/>
      <c r="L362" s="154"/>
      <c r="M362" s="159"/>
      <c r="T362" s="160"/>
      <c r="AT362" s="155" t="s">
        <v>292</v>
      </c>
      <c r="AU362" s="155" t="s">
        <v>91</v>
      </c>
      <c r="AV362" s="12" t="s">
        <v>91</v>
      </c>
      <c r="AW362" s="12" t="s">
        <v>36</v>
      </c>
      <c r="AX362" s="12" t="s">
        <v>85</v>
      </c>
      <c r="AY362" s="155" t="s">
        <v>209</v>
      </c>
    </row>
    <row r="363" spans="2:65" s="1" customFormat="1" ht="24.2" customHeight="1" x14ac:dyDescent="0.2">
      <c r="B363" s="30"/>
      <c r="C363" s="136" t="s">
        <v>695</v>
      </c>
      <c r="D363" s="136" t="s">
        <v>210</v>
      </c>
      <c r="E363" s="137" t="s">
        <v>754</v>
      </c>
      <c r="F363" s="138" t="s">
        <v>755</v>
      </c>
      <c r="G363" s="139" t="s">
        <v>456</v>
      </c>
      <c r="H363" s="140">
        <v>15</v>
      </c>
      <c r="I363" s="141"/>
      <c r="J363" s="142">
        <f>ROUND(I363*H363,2)</f>
        <v>0</v>
      </c>
      <c r="K363" s="143"/>
      <c r="L363" s="30"/>
      <c r="M363" s="144" t="s">
        <v>1</v>
      </c>
      <c r="N363" s="145" t="s">
        <v>43</v>
      </c>
      <c r="P363" s="146">
        <f>O363*H363</f>
        <v>0</v>
      </c>
      <c r="Q363" s="146">
        <v>8.7419999999999998E-2</v>
      </c>
      <c r="R363" s="146">
        <f>Q363*H363</f>
        <v>1.3112999999999999</v>
      </c>
      <c r="S363" s="146">
        <v>0</v>
      </c>
      <c r="T363" s="147">
        <f>S363*H363</f>
        <v>0</v>
      </c>
      <c r="AR363" s="148" t="s">
        <v>156</v>
      </c>
      <c r="AT363" s="148" t="s">
        <v>210</v>
      </c>
      <c r="AU363" s="148" t="s">
        <v>91</v>
      </c>
      <c r="AY363" s="15" t="s">
        <v>209</v>
      </c>
      <c r="BE363" s="149">
        <f>IF(N363="základní",J363,0)</f>
        <v>0</v>
      </c>
      <c r="BF363" s="149">
        <f>IF(N363="snížená",J363,0)</f>
        <v>0</v>
      </c>
      <c r="BG363" s="149">
        <f>IF(N363="zákl. přenesená",J363,0)</f>
        <v>0</v>
      </c>
      <c r="BH363" s="149">
        <f>IF(N363="sníž. přenesená",J363,0)</f>
        <v>0</v>
      </c>
      <c r="BI363" s="149">
        <f>IF(N363="nulová",J363,0)</f>
        <v>0</v>
      </c>
      <c r="BJ363" s="15" t="s">
        <v>85</v>
      </c>
      <c r="BK363" s="149">
        <f>ROUND(I363*H363,2)</f>
        <v>0</v>
      </c>
      <c r="BL363" s="15" t="s">
        <v>156</v>
      </c>
      <c r="BM363" s="148" t="s">
        <v>1093</v>
      </c>
    </row>
    <row r="364" spans="2:65" s="1" customFormat="1" ht="19.5" x14ac:dyDescent="0.2">
      <c r="B364" s="30"/>
      <c r="D364" s="150" t="s">
        <v>216</v>
      </c>
      <c r="F364" s="151" t="s">
        <v>757</v>
      </c>
      <c r="I364" s="152"/>
      <c r="L364" s="30"/>
      <c r="M364" s="153"/>
      <c r="T364" s="54"/>
      <c r="AT364" s="15" t="s">
        <v>216</v>
      </c>
      <c r="AU364" s="15" t="s">
        <v>91</v>
      </c>
    </row>
    <row r="365" spans="2:65" s="12" customFormat="1" x14ac:dyDescent="0.2">
      <c r="B365" s="154"/>
      <c r="D365" s="150" t="s">
        <v>292</v>
      </c>
      <c r="E365" s="155" t="s">
        <v>1</v>
      </c>
      <c r="F365" s="156" t="s">
        <v>280</v>
      </c>
      <c r="H365" s="157">
        <v>15</v>
      </c>
      <c r="I365" s="158"/>
      <c r="L365" s="154"/>
      <c r="M365" s="159"/>
      <c r="T365" s="160"/>
      <c r="AT365" s="155" t="s">
        <v>292</v>
      </c>
      <c r="AU365" s="155" t="s">
        <v>91</v>
      </c>
      <c r="AV365" s="12" t="s">
        <v>91</v>
      </c>
      <c r="AW365" s="12" t="s">
        <v>36</v>
      </c>
      <c r="AX365" s="12" t="s">
        <v>85</v>
      </c>
      <c r="AY365" s="155" t="s">
        <v>209</v>
      </c>
    </row>
    <row r="366" spans="2:65" s="1" customFormat="1" ht="21.75" customHeight="1" x14ac:dyDescent="0.2">
      <c r="B366" s="30"/>
      <c r="C366" s="171" t="s">
        <v>699</v>
      </c>
      <c r="D366" s="171" t="s">
        <v>449</v>
      </c>
      <c r="E366" s="172" t="s">
        <v>759</v>
      </c>
      <c r="F366" s="173" t="s">
        <v>760</v>
      </c>
      <c r="G366" s="174" t="s">
        <v>456</v>
      </c>
      <c r="H366" s="175">
        <v>1</v>
      </c>
      <c r="I366" s="176"/>
      <c r="J366" s="177">
        <f>ROUND(I366*H366,2)</f>
        <v>0</v>
      </c>
      <c r="K366" s="178"/>
      <c r="L366" s="179"/>
      <c r="M366" s="180" t="s">
        <v>1</v>
      </c>
      <c r="N366" s="181" t="s">
        <v>43</v>
      </c>
      <c r="P366" s="146">
        <f>O366*H366</f>
        <v>0</v>
      </c>
      <c r="Q366" s="146">
        <v>6.8000000000000005E-2</v>
      </c>
      <c r="R366" s="146">
        <f>Q366*H366</f>
        <v>6.8000000000000005E-2</v>
      </c>
      <c r="S366" s="146">
        <v>0</v>
      </c>
      <c r="T366" s="147">
        <f>S366*H366</f>
        <v>0</v>
      </c>
      <c r="AR366" s="148" t="s">
        <v>244</v>
      </c>
      <c r="AT366" s="148" t="s">
        <v>449</v>
      </c>
      <c r="AU366" s="148" t="s">
        <v>91</v>
      </c>
      <c r="AY366" s="15" t="s">
        <v>209</v>
      </c>
      <c r="BE366" s="149">
        <f>IF(N366="základní",J366,0)</f>
        <v>0</v>
      </c>
      <c r="BF366" s="149">
        <f>IF(N366="snížená",J366,0)</f>
        <v>0</v>
      </c>
      <c r="BG366" s="149">
        <f>IF(N366="zákl. přenesená",J366,0)</f>
        <v>0</v>
      </c>
      <c r="BH366" s="149">
        <f>IF(N366="sníž. přenesená",J366,0)</f>
        <v>0</v>
      </c>
      <c r="BI366" s="149">
        <f>IF(N366="nulová",J366,0)</f>
        <v>0</v>
      </c>
      <c r="BJ366" s="15" t="s">
        <v>85</v>
      </c>
      <c r="BK366" s="149">
        <f>ROUND(I366*H366,2)</f>
        <v>0</v>
      </c>
      <c r="BL366" s="15" t="s">
        <v>156</v>
      </c>
      <c r="BM366" s="148" t="s">
        <v>1094</v>
      </c>
    </row>
    <row r="367" spans="2:65" s="1" customFormat="1" x14ac:dyDescent="0.2">
      <c r="B367" s="30"/>
      <c r="D367" s="150" t="s">
        <v>216</v>
      </c>
      <c r="F367" s="151" t="s">
        <v>760</v>
      </c>
      <c r="I367" s="152"/>
      <c r="L367" s="30"/>
      <c r="M367" s="153"/>
      <c r="T367" s="54"/>
      <c r="AT367" s="15" t="s">
        <v>216</v>
      </c>
      <c r="AU367" s="15" t="s">
        <v>91</v>
      </c>
    </row>
    <row r="368" spans="2:65" s="1" customFormat="1" ht="16.5" customHeight="1" x14ac:dyDescent="0.2">
      <c r="B368" s="30"/>
      <c r="C368" s="171" t="s">
        <v>705</v>
      </c>
      <c r="D368" s="171" t="s">
        <v>449</v>
      </c>
      <c r="E368" s="172" t="s">
        <v>763</v>
      </c>
      <c r="F368" s="173" t="s">
        <v>764</v>
      </c>
      <c r="G368" s="174" t="s">
        <v>456</v>
      </c>
      <c r="H368" s="175">
        <v>1</v>
      </c>
      <c r="I368" s="176"/>
      <c r="J368" s="177">
        <f>ROUND(I368*H368,2)</f>
        <v>0</v>
      </c>
      <c r="K368" s="178"/>
      <c r="L368" s="179"/>
      <c r="M368" s="180" t="s">
        <v>1</v>
      </c>
      <c r="N368" s="181" t="s">
        <v>43</v>
      </c>
      <c r="P368" s="146">
        <f>O368*H368</f>
        <v>0</v>
      </c>
      <c r="Q368" s="146">
        <v>0.04</v>
      </c>
      <c r="R368" s="146">
        <f>Q368*H368</f>
        <v>0.04</v>
      </c>
      <c r="S368" s="146">
        <v>0</v>
      </c>
      <c r="T368" s="147">
        <f>S368*H368</f>
        <v>0</v>
      </c>
      <c r="AR368" s="148" t="s">
        <v>244</v>
      </c>
      <c r="AT368" s="148" t="s">
        <v>449</v>
      </c>
      <c r="AU368" s="148" t="s">
        <v>91</v>
      </c>
      <c r="AY368" s="15" t="s">
        <v>209</v>
      </c>
      <c r="BE368" s="149">
        <f>IF(N368="základní",J368,0)</f>
        <v>0</v>
      </c>
      <c r="BF368" s="149">
        <f>IF(N368="snížená",J368,0)</f>
        <v>0</v>
      </c>
      <c r="BG368" s="149">
        <f>IF(N368="zákl. přenesená",J368,0)</f>
        <v>0</v>
      </c>
      <c r="BH368" s="149">
        <f>IF(N368="sníž. přenesená",J368,0)</f>
        <v>0</v>
      </c>
      <c r="BI368" s="149">
        <f>IF(N368="nulová",J368,0)</f>
        <v>0</v>
      </c>
      <c r="BJ368" s="15" t="s">
        <v>85</v>
      </c>
      <c r="BK368" s="149">
        <f>ROUND(I368*H368,2)</f>
        <v>0</v>
      </c>
      <c r="BL368" s="15" t="s">
        <v>156</v>
      </c>
      <c r="BM368" s="148" t="s">
        <v>1095</v>
      </c>
    </row>
    <row r="369" spans="2:65" s="1" customFormat="1" x14ac:dyDescent="0.2">
      <c r="B369" s="30"/>
      <c r="D369" s="150" t="s">
        <v>216</v>
      </c>
      <c r="F369" s="151" t="s">
        <v>764</v>
      </c>
      <c r="I369" s="152"/>
      <c r="L369" s="30"/>
      <c r="M369" s="153"/>
      <c r="T369" s="54"/>
      <c r="AT369" s="15" t="s">
        <v>216</v>
      </c>
      <c r="AU369" s="15" t="s">
        <v>91</v>
      </c>
    </row>
    <row r="370" spans="2:65" s="1" customFormat="1" ht="16.5" customHeight="1" x14ac:dyDescent="0.2">
      <c r="B370" s="30"/>
      <c r="C370" s="171" t="s">
        <v>711</v>
      </c>
      <c r="D370" s="171" t="s">
        <v>449</v>
      </c>
      <c r="E370" s="172" t="s">
        <v>767</v>
      </c>
      <c r="F370" s="173" t="s">
        <v>768</v>
      </c>
      <c r="G370" s="174" t="s">
        <v>456</v>
      </c>
      <c r="H370" s="175">
        <v>11</v>
      </c>
      <c r="I370" s="176"/>
      <c r="J370" s="177">
        <f>ROUND(I370*H370,2)</f>
        <v>0</v>
      </c>
      <c r="K370" s="178"/>
      <c r="L370" s="179"/>
      <c r="M370" s="180" t="s">
        <v>1</v>
      </c>
      <c r="N370" s="181" t="s">
        <v>43</v>
      </c>
      <c r="P370" s="146">
        <f>O370*H370</f>
        <v>0</v>
      </c>
      <c r="Q370" s="146">
        <v>2.8000000000000001E-2</v>
      </c>
      <c r="R370" s="146">
        <f>Q370*H370</f>
        <v>0.308</v>
      </c>
      <c r="S370" s="146">
        <v>0</v>
      </c>
      <c r="T370" s="147">
        <f>S370*H370</f>
        <v>0</v>
      </c>
      <c r="AR370" s="148" t="s">
        <v>244</v>
      </c>
      <c r="AT370" s="148" t="s">
        <v>449</v>
      </c>
      <c r="AU370" s="148" t="s">
        <v>91</v>
      </c>
      <c r="AY370" s="15" t="s">
        <v>209</v>
      </c>
      <c r="BE370" s="149">
        <f>IF(N370="základní",J370,0)</f>
        <v>0</v>
      </c>
      <c r="BF370" s="149">
        <f>IF(N370="snížená",J370,0)</f>
        <v>0</v>
      </c>
      <c r="BG370" s="149">
        <f>IF(N370="zákl. přenesená",J370,0)</f>
        <v>0</v>
      </c>
      <c r="BH370" s="149">
        <f>IF(N370="sníž. přenesená",J370,0)</f>
        <v>0</v>
      </c>
      <c r="BI370" s="149">
        <f>IF(N370="nulová",J370,0)</f>
        <v>0</v>
      </c>
      <c r="BJ370" s="15" t="s">
        <v>85</v>
      </c>
      <c r="BK370" s="149">
        <f>ROUND(I370*H370,2)</f>
        <v>0</v>
      </c>
      <c r="BL370" s="15" t="s">
        <v>156</v>
      </c>
      <c r="BM370" s="148" t="s">
        <v>1096</v>
      </c>
    </row>
    <row r="371" spans="2:65" s="1" customFormat="1" x14ac:dyDescent="0.2">
      <c r="B371" s="30"/>
      <c r="D371" s="150" t="s">
        <v>216</v>
      </c>
      <c r="F371" s="151" t="s">
        <v>768</v>
      </c>
      <c r="I371" s="152"/>
      <c r="L371" s="30"/>
      <c r="M371" s="153"/>
      <c r="T371" s="54"/>
      <c r="AT371" s="15" t="s">
        <v>216</v>
      </c>
      <c r="AU371" s="15" t="s">
        <v>91</v>
      </c>
    </row>
    <row r="372" spans="2:65" s="1" customFormat="1" ht="16.5" customHeight="1" x14ac:dyDescent="0.2">
      <c r="B372" s="30"/>
      <c r="C372" s="171" t="s">
        <v>716</v>
      </c>
      <c r="D372" s="171" t="s">
        <v>449</v>
      </c>
      <c r="E372" s="172" t="s">
        <v>771</v>
      </c>
      <c r="F372" s="173" t="s">
        <v>772</v>
      </c>
      <c r="G372" s="174" t="s">
        <v>456</v>
      </c>
      <c r="H372" s="175">
        <v>2</v>
      </c>
      <c r="I372" s="176"/>
      <c r="J372" s="177">
        <f>ROUND(I372*H372,2)</f>
        <v>0</v>
      </c>
      <c r="K372" s="178"/>
      <c r="L372" s="179"/>
      <c r="M372" s="180" t="s">
        <v>1</v>
      </c>
      <c r="N372" s="181" t="s">
        <v>43</v>
      </c>
      <c r="P372" s="146">
        <f>O372*H372</f>
        <v>0</v>
      </c>
      <c r="Q372" s="146">
        <v>5.0999999999999997E-2</v>
      </c>
      <c r="R372" s="146">
        <f>Q372*H372</f>
        <v>0.10199999999999999</v>
      </c>
      <c r="S372" s="146">
        <v>0</v>
      </c>
      <c r="T372" s="147">
        <f>S372*H372</f>
        <v>0</v>
      </c>
      <c r="AR372" s="148" t="s">
        <v>244</v>
      </c>
      <c r="AT372" s="148" t="s">
        <v>449</v>
      </c>
      <c r="AU372" s="148" t="s">
        <v>91</v>
      </c>
      <c r="AY372" s="15" t="s">
        <v>209</v>
      </c>
      <c r="BE372" s="149">
        <f>IF(N372="základní",J372,0)</f>
        <v>0</v>
      </c>
      <c r="BF372" s="149">
        <f>IF(N372="snížená",J372,0)</f>
        <v>0</v>
      </c>
      <c r="BG372" s="149">
        <f>IF(N372="zákl. přenesená",J372,0)</f>
        <v>0</v>
      </c>
      <c r="BH372" s="149">
        <f>IF(N372="sníž. přenesená",J372,0)</f>
        <v>0</v>
      </c>
      <c r="BI372" s="149">
        <f>IF(N372="nulová",J372,0)</f>
        <v>0</v>
      </c>
      <c r="BJ372" s="15" t="s">
        <v>85</v>
      </c>
      <c r="BK372" s="149">
        <f>ROUND(I372*H372,2)</f>
        <v>0</v>
      </c>
      <c r="BL372" s="15" t="s">
        <v>156</v>
      </c>
      <c r="BM372" s="148" t="s">
        <v>1097</v>
      </c>
    </row>
    <row r="373" spans="2:65" s="1" customFormat="1" x14ac:dyDescent="0.2">
      <c r="B373" s="30"/>
      <c r="D373" s="150" t="s">
        <v>216</v>
      </c>
      <c r="F373" s="151" t="s">
        <v>772</v>
      </c>
      <c r="I373" s="152"/>
      <c r="L373" s="30"/>
      <c r="M373" s="153"/>
      <c r="T373" s="54"/>
      <c r="AT373" s="15" t="s">
        <v>216</v>
      </c>
      <c r="AU373" s="15" t="s">
        <v>91</v>
      </c>
    </row>
    <row r="374" spans="2:65" s="12" customFormat="1" x14ac:dyDescent="0.2">
      <c r="B374" s="154"/>
      <c r="D374" s="150" t="s">
        <v>292</v>
      </c>
      <c r="E374" s="155" t="s">
        <v>1</v>
      </c>
      <c r="F374" s="156" t="s">
        <v>91</v>
      </c>
      <c r="H374" s="157">
        <v>2</v>
      </c>
      <c r="I374" s="158"/>
      <c r="L374" s="154"/>
      <c r="M374" s="159"/>
      <c r="T374" s="160"/>
      <c r="AT374" s="155" t="s">
        <v>292</v>
      </c>
      <c r="AU374" s="155" t="s">
        <v>91</v>
      </c>
      <c r="AV374" s="12" t="s">
        <v>91</v>
      </c>
      <c r="AW374" s="12" t="s">
        <v>36</v>
      </c>
      <c r="AX374" s="12" t="s">
        <v>85</v>
      </c>
      <c r="AY374" s="155" t="s">
        <v>209</v>
      </c>
    </row>
    <row r="375" spans="2:65" s="1" customFormat="1" ht="21.75" customHeight="1" x14ac:dyDescent="0.2">
      <c r="B375" s="30"/>
      <c r="C375" s="136" t="s">
        <v>720</v>
      </c>
      <c r="D375" s="136" t="s">
        <v>210</v>
      </c>
      <c r="E375" s="137" t="s">
        <v>775</v>
      </c>
      <c r="F375" s="138" t="s">
        <v>776</v>
      </c>
      <c r="G375" s="139" t="s">
        <v>456</v>
      </c>
      <c r="H375" s="140">
        <v>1</v>
      </c>
      <c r="I375" s="141"/>
      <c r="J375" s="142">
        <f>ROUND(I375*H375,2)</f>
        <v>0</v>
      </c>
      <c r="K375" s="143"/>
      <c r="L375" s="30"/>
      <c r="M375" s="144" t="s">
        <v>1</v>
      </c>
      <c r="N375" s="145" t="s">
        <v>43</v>
      </c>
      <c r="P375" s="146">
        <f>O375*H375</f>
        <v>0</v>
      </c>
      <c r="Q375" s="146">
        <v>8.7419999999999998E-2</v>
      </c>
      <c r="R375" s="146">
        <f>Q375*H375</f>
        <v>8.7419999999999998E-2</v>
      </c>
      <c r="S375" s="146">
        <v>0</v>
      </c>
      <c r="T375" s="147">
        <f>S375*H375</f>
        <v>0</v>
      </c>
      <c r="AR375" s="148" t="s">
        <v>156</v>
      </c>
      <c r="AT375" s="148" t="s">
        <v>210</v>
      </c>
      <c r="AU375" s="148" t="s">
        <v>91</v>
      </c>
      <c r="AY375" s="15" t="s">
        <v>209</v>
      </c>
      <c r="BE375" s="149">
        <f>IF(N375="základní",J375,0)</f>
        <v>0</v>
      </c>
      <c r="BF375" s="149">
        <f>IF(N375="snížená",J375,0)</f>
        <v>0</v>
      </c>
      <c r="BG375" s="149">
        <f>IF(N375="zákl. přenesená",J375,0)</f>
        <v>0</v>
      </c>
      <c r="BH375" s="149">
        <f>IF(N375="sníž. přenesená",J375,0)</f>
        <v>0</v>
      </c>
      <c r="BI375" s="149">
        <f>IF(N375="nulová",J375,0)</f>
        <v>0</v>
      </c>
      <c r="BJ375" s="15" t="s">
        <v>85</v>
      </c>
      <c r="BK375" s="149">
        <f>ROUND(I375*H375,2)</f>
        <v>0</v>
      </c>
      <c r="BL375" s="15" t="s">
        <v>156</v>
      </c>
      <c r="BM375" s="148" t="s">
        <v>1098</v>
      </c>
    </row>
    <row r="376" spans="2:65" s="1" customFormat="1" ht="19.5" x14ac:dyDescent="0.2">
      <c r="B376" s="30"/>
      <c r="D376" s="150" t="s">
        <v>216</v>
      </c>
      <c r="F376" s="151" t="s">
        <v>778</v>
      </c>
      <c r="I376" s="152"/>
      <c r="L376" s="30"/>
      <c r="M376" s="153"/>
      <c r="T376" s="54"/>
      <c r="AT376" s="15" t="s">
        <v>216</v>
      </c>
      <c r="AU376" s="15" t="s">
        <v>91</v>
      </c>
    </row>
    <row r="377" spans="2:65" s="12" customFormat="1" x14ac:dyDescent="0.2">
      <c r="B377" s="154"/>
      <c r="D377" s="150" t="s">
        <v>292</v>
      </c>
      <c r="E377" s="155" t="s">
        <v>1</v>
      </c>
      <c r="F377" s="156" t="s">
        <v>85</v>
      </c>
      <c r="H377" s="157">
        <v>1</v>
      </c>
      <c r="I377" s="158"/>
      <c r="L377" s="154"/>
      <c r="M377" s="159"/>
      <c r="T377" s="160"/>
      <c r="AT377" s="155" t="s">
        <v>292</v>
      </c>
      <c r="AU377" s="155" t="s">
        <v>91</v>
      </c>
      <c r="AV377" s="12" t="s">
        <v>91</v>
      </c>
      <c r="AW377" s="12" t="s">
        <v>36</v>
      </c>
      <c r="AX377" s="12" t="s">
        <v>85</v>
      </c>
      <c r="AY377" s="155" t="s">
        <v>209</v>
      </c>
    </row>
    <row r="378" spans="2:65" s="1" customFormat="1" ht="21.75" customHeight="1" x14ac:dyDescent="0.2">
      <c r="B378" s="30"/>
      <c r="C378" s="171" t="s">
        <v>724</v>
      </c>
      <c r="D378" s="171" t="s">
        <v>449</v>
      </c>
      <c r="E378" s="172" t="s">
        <v>780</v>
      </c>
      <c r="F378" s="173" t="s">
        <v>781</v>
      </c>
      <c r="G378" s="174" t="s">
        <v>456</v>
      </c>
      <c r="H378" s="175">
        <v>1</v>
      </c>
      <c r="I378" s="176"/>
      <c r="J378" s="177">
        <f>ROUND(I378*H378,2)</f>
        <v>0</v>
      </c>
      <c r="K378" s="178"/>
      <c r="L378" s="179"/>
      <c r="M378" s="180" t="s">
        <v>1</v>
      </c>
      <c r="N378" s="181" t="s">
        <v>43</v>
      </c>
      <c r="P378" s="146">
        <f>O378*H378</f>
        <v>0</v>
      </c>
      <c r="Q378" s="146">
        <v>8.1000000000000003E-2</v>
      </c>
      <c r="R378" s="146">
        <f>Q378*H378</f>
        <v>8.1000000000000003E-2</v>
      </c>
      <c r="S378" s="146">
        <v>0</v>
      </c>
      <c r="T378" s="147">
        <f>S378*H378</f>
        <v>0</v>
      </c>
      <c r="AR378" s="148" t="s">
        <v>244</v>
      </c>
      <c r="AT378" s="148" t="s">
        <v>449</v>
      </c>
      <c r="AU378" s="148" t="s">
        <v>91</v>
      </c>
      <c r="AY378" s="15" t="s">
        <v>209</v>
      </c>
      <c r="BE378" s="149">
        <f>IF(N378="základní",J378,0)</f>
        <v>0</v>
      </c>
      <c r="BF378" s="149">
        <f>IF(N378="snížená",J378,0)</f>
        <v>0</v>
      </c>
      <c r="BG378" s="149">
        <f>IF(N378="zákl. přenesená",J378,0)</f>
        <v>0</v>
      </c>
      <c r="BH378" s="149">
        <f>IF(N378="sníž. přenesená",J378,0)</f>
        <v>0</v>
      </c>
      <c r="BI378" s="149">
        <f>IF(N378="nulová",J378,0)</f>
        <v>0</v>
      </c>
      <c r="BJ378" s="15" t="s">
        <v>85</v>
      </c>
      <c r="BK378" s="149">
        <f>ROUND(I378*H378,2)</f>
        <v>0</v>
      </c>
      <c r="BL378" s="15" t="s">
        <v>156</v>
      </c>
      <c r="BM378" s="148" t="s">
        <v>1099</v>
      </c>
    </row>
    <row r="379" spans="2:65" s="1" customFormat="1" x14ac:dyDescent="0.2">
      <c r="B379" s="30"/>
      <c r="D379" s="150" t="s">
        <v>216</v>
      </c>
      <c r="F379" s="151" t="s">
        <v>781</v>
      </c>
      <c r="I379" s="152"/>
      <c r="L379" s="30"/>
      <c r="M379" s="153"/>
      <c r="T379" s="54"/>
      <c r="AT379" s="15" t="s">
        <v>216</v>
      </c>
      <c r="AU379" s="15" t="s">
        <v>91</v>
      </c>
    </row>
    <row r="380" spans="2:65" s="12" customFormat="1" x14ac:dyDescent="0.2">
      <c r="B380" s="154"/>
      <c r="D380" s="150" t="s">
        <v>292</v>
      </c>
      <c r="E380" s="155" t="s">
        <v>1</v>
      </c>
      <c r="F380" s="156" t="s">
        <v>85</v>
      </c>
      <c r="H380" s="157">
        <v>1</v>
      </c>
      <c r="I380" s="158"/>
      <c r="L380" s="154"/>
      <c r="M380" s="159"/>
      <c r="T380" s="160"/>
      <c r="AT380" s="155" t="s">
        <v>292</v>
      </c>
      <c r="AU380" s="155" t="s">
        <v>91</v>
      </c>
      <c r="AV380" s="12" t="s">
        <v>91</v>
      </c>
      <c r="AW380" s="12" t="s">
        <v>36</v>
      </c>
      <c r="AX380" s="12" t="s">
        <v>85</v>
      </c>
      <c r="AY380" s="155" t="s">
        <v>209</v>
      </c>
    </row>
    <row r="381" spans="2:65" s="1" customFormat="1" ht="24.2" customHeight="1" x14ac:dyDescent="0.2">
      <c r="B381" s="30"/>
      <c r="C381" s="171" t="s">
        <v>729</v>
      </c>
      <c r="D381" s="171" t="s">
        <v>449</v>
      </c>
      <c r="E381" s="172" t="s">
        <v>784</v>
      </c>
      <c r="F381" s="173" t="s">
        <v>785</v>
      </c>
      <c r="G381" s="174" t="s">
        <v>456</v>
      </c>
      <c r="H381" s="175">
        <v>41</v>
      </c>
      <c r="I381" s="176"/>
      <c r="J381" s="177">
        <f>ROUND(I381*H381,2)</f>
        <v>0</v>
      </c>
      <c r="K381" s="178"/>
      <c r="L381" s="179"/>
      <c r="M381" s="180" t="s">
        <v>1</v>
      </c>
      <c r="N381" s="181" t="s">
        <v>43</v>
      </c>
      <c r="P381" s="146">
        <f>O381*H381</f>
        <v>0</v>
      </c>
      <c r="Q381" s="146">
        <v>2E-3</v>
      </c>
      <c r="R381" s="146">
        <f>Q381*H381</f>
        <v>8.2000000000000003E-2</v>
      </c>
      <c r="S381" s="146">
        <v>0</v>
      </c>
      <c r="T381" s="147">
        <f>S381*H381</f>
        <v>0</v>
      </c>
      <c r="AR381" s="148" t="s">
        <v>244</v>
      </c>
      <c r="AT381" s="148" t="s">
        <v>449</v>
      </c>
      <c r="AU381" s="148" t="s">
        <v>91</v>
      </c>
      <c r="AY381" s="15" t="s">
        <v>209</v>
      </c>
      <c r="BE381" s="149">
        <f>IF(N381="základní",J381,0)</f>
        <v>0</v>
      </c>
      <c r="BF381" s="149">
        <f>IF(N381="snížená",J381,0)</f>
        <v>0</v>
      </c>
      <c r="BG381" s="149">
        <f>IF(N381="zákl. přenesená",J381,0)</f>
        <v>0</v>
      </c>
      <c r="BH381" s="149">
        <f>IF(N381="sníž. přenesená",J381,0)</f>
        <v>0</v>
      </c>
      <c r="BI381" s="149">
        <f>IF(N381="nulová",J381,0)</f>
        <v>0</v>
      </c>
      <c r="BJ381" s="15" t="s">
        <v>85</v>
      </c>
      <c r="BK381" s="149">
        <f>ROUND(I381*H381,2)</f>
        <v>0</v>
      </c>
      <c r="BL381" s="15" t="s">
        <v>156</v>
      </c>
      <c r="BM381" s="148" t="s">
        <v>1100</v>
      </c>
    </row>
    <row r="382" spans="2:65" s="1" customFormat="1" x14ac:dyDescent="0.2">
      <c r="B382" s="30"/>
      <c r="D382" s="150" t="s">
        <v>216</v>
      </c>
      <c r="F382" s="151" t="s">
        <v>785</v>
      </c>
      <c r="I382" s="152"/>
      <c r="L382" s="30"/>
      <c r="M382" s="153"/>
      <c r="T382" s="54"/>
      <c r="AT382" s="15" t="s">
        <v>216</v>
      </c>
      <c r="AU382" s="15" t="s">
        <v>91</v>
      </c>
    </row>
    <row r="383" spans="2:65" s="12" customFormat="1" x14ac:dyDescent="0.2">
      <c r="B383" s="154"/>
      <c r="D383" s="150" t="s">
        <v>292</v>
      </c>
      <c r="E383" s="155" t="s">
        <v>1</v>
      </c>
      <c r="F383" s="156" t="s">
        <v>568</v>
      </c>
      <c r="H383" s="157">
        <v>41</v>
      </c>
      <c r="I383" s="158"/>
      <c r="L383" s="154"/>
      <c r="M383" s="159"/>
      <c r="T383" s="160"/>
      <c r="AT383" s="155" t="s">
        <v>292</v>
      </c>
      <c r="AU383" s="155" t="s">
        <v>91</v>
      </c>
      <c r="AV383" s="12" t="s">
        <v>91</v>
      </c>
      <c r="AW383" s="12" t="s">
        <v>36</v>
      </c>
      <c r="AX383" s="12" t="s">
        <v>85</v>
      </c>
      <c r="AY383" s="155" t="s">
        <v>209</v>
      </c>
    </row>
    <row r="384" spans="2:65" s="1" customFormat="1" ht="24.2" customHeight="1" x14ac:dyDescent="0.2">
      <c r="B384" s="30"/>
      <c r="C384" s="136" t="s">
        <v>733</v>
      </c>
      <c r="D384" s="136" t="s">
        <v>210</v>
      </c>
      <c r="E384" s="137" t="s">
        <v>793</v>
      </c>
      <c r="F384" s="138" t="s">
        <v>794</v>
      </c>
      <c r="G384" s="139" t="s">
        <v>456</v>
      </c>
      <c r="H384" s="140">
        <v>27</v>
      </c>
      <c r="I384" s="141"/>
      <c r="J384" s="142">
        <f>ROUND(I384*H384,2)</f>
        <v>0</v>
      </c>
      <c r="K384" s="143"/>
      <c r="L384" s="30"/>
      <c r="M384" s="144" t="s">
        <v>1</v>
      </c>
      <c r="N384" s="145" t="s">
        <v>43</v>
      </c>
      <c r="P384" s="146">
        <f>O384*H384</f>
        <v>0</v>
      </c>
      <c r="Q384" s="146">
        <v>1.0189999999999999E-2</v>
      </c>
      <c r="R384" s="146">
        <f>Q384*H384</f>
        <v>0.27512999999999999</v>
      </c>
      <c r="S384" s="146">
        <v>0</v>
      </c>
      <c r="T384" s="147">
        <f>S384*H384</f>
        <v>0</v>
      </c>
      <c r="AR384" s="148" t="s">
        <v>156</v>
      </c>
      <c r="AT384" s="148" t="s">
        <v>210</v>
      </c>
      <c r="AU384" s="148" t="s">
        <v>91</v>
      </c>
      <c r="AY384" s="15" t="s">
        <v>209</v>
      </c>
      <c r="BE384" s="149">
        <f>IF(N384="základní",J384,0)</f>
        <v>0</v>
      </c>
      <c r="BF384" s="149">
        <f>IF(N384="snížená",J384,0)</f>
        <v>0</v>
      </c>
      <c r="BG384" s="149">
        <f>IF(N384="zákl. přenesená",J384,0)</f>
        <v>0</v>
      </c>
      <c r="BH384" s="149">
        <f>IF(N384="sníž. přenesená",J384,0)</f>
        <v>0</v>
      </c>
      <c r="BI384" s="149">
        <f>IF(N384="nulová",J384,0)</f>
        <v>0</v>
      </c>
      <c r="BJ384" s="15" t="s">
        <v>85</v>
      </c>
      <c r="BK384" s="149">
        <f>ROUND(I384*H384,2)</f>
        <v>0</v>
      </c>
      <c r="BL384" s="15" t="s">
        <v>156</v>
      </c>
      <c r="BM384" s="148" t="s">
        <v>1101</v>
      </c>
    </row>
    <row r="385" spans="2:65" s="1" customFormat="1" x14ac:dyDescent="0.2">
      <c r="B385" s="30"/>
      <c r="D385" s="150" t="s">
        <v>216</v>
      </c>
      <c r="F385" s="151" t="s">
        <v>794</v>
      </c>
      <c r="I385" s="152"/>
      <c r="L385" s="30"/>
      <c r="M385" s="153"/>
      <c r="T385" s="54"/>
      <c r="AT385" s="15" t="s">
        <v>216</v>
      </c>
      <c r="AU385" s="15" t="s">
        <v>91</v>
      </c>
    </row>
    <row r="386" spans="2:65" s="12" customFormat="1" x14ac:dyDescent="0.2">
      <c r="B386" s="154"/>
      <c r="D386" s="150" t="s">
        <v>292</v>
      </c>
      <c r="E386" s="155" t="s">
        <v>1</v>
      </c>
      <c r="F386" s="156" t="s">
        <v>1102</v>
      </c>
      <c r="H386" s="157">
        <v>27</v>
      </c>
      <c r="I386" s="158"/>
      <c r="L386" s="154"/>
      <c r="M386" s="159"/>
      <c r="T386" s="160"/>
      <c r="AT386" s="155" t="s">
        <v>292</v>
      </c>
      <c r="AU386" s="155" t="s">
        <v>91</v>
      </c>
      <c r="AV386" s="12" t="s">
        <v>91</v>
      </c>
      <c r="AW386" s="12" t="s">
        <v>36</v>
      </c>
      <c r="AX386" s="12" t="s">
        <v>85</v>
      </c>
      <c r="AY386" s="155" t="s">
        <v>209</v>
      </c>
    </row>
    <row r="387" spans="2:65" s="1" customFormat="1" ht="16.5" customHeight="1" x14ac:dyDescent="0.2">
      <c r="B387" s="30"/>
      <c r="C387" s="171" t="s">
        <v>738</v>
      </c>
      <c r="D387" s="171" t="s">
        <v>449</v>
      </c>
      <c r="E387" s="172" t="s">
        <v>797</v>
      </c>
      <c r="F387" s="173" t="s">
        <v>798</v>
      </c>
      <c r="G387" s="174" t="s">
        <v>456</v>
      </c>
      <c r="H387" s="175">
        <v>13</v>
      </c>
      <c r="I387" s="176"/>
      <c r="J387" s="177">
        <f>ROUND(I387*H387,2)</f>
        <v>0</v>
      </c>
      <c r="K387" s="178"/>
      <c r="L387" s="179"/>
      <c r="M387" s="180" t="s">
        <v>1</v>
      </c>
      <c r="N387" s="181" t="s">
        <v>43</v>
      </c>
      <c r="P387" s="146">
        <f>O387*H387</f>
        <v>0</v>
      </c>
      <c r="Q387" s="146">
        <v>0.52600000000000002</v>
      </c>
      <c r="R387" s="146">
        <f>Q387*H387</f>
        <v>6.8380000000000001</v>
      </c>
      <c r="S387" s="146">
        <v>0</v>
      </c>
      <c r="T387" s="147">
        <f>S387*H387</f>
        <v>0</v>
      </c>
      <c r="AR387" s="148" t="s">
        <v>244</v>
      </c>
      <c r="AT387" s="148" t="s">
        <v>449</v>
      </c>
      <c r="AU387" s="148" t="s">
        <v>91</v>
      </c>
      <c r="AY387" s="15" t="s">
        <v>209</v>
      </c>
      <c r="BE387" s="149">
        <f>IF(N387="základní",J387,0)</f>
        <v>0</v>
      </c>
      <c r="BF387" s="149">
        <f>IF(N387="snížená",J387,0)</f>
        <v>0</v>
      </c>
      <c r="BG387" s="149">
        <f>IF(N387="zákl. přenesená",J387,0)</f>
        <v>0</v>
      </c>
      <c r="BH387" s="149">
        <f>IF(N387="sníž. přenesená",J387,0)</f>
        <v>0</v>
      </c>
      <c r="BI387" s="149">
        <f>IF(N387="nulová",J387,0)</f>
        <v>0</v>
      </c>
      <c r="BJ387" s="15" t="s">
        <v>85</v>
      </c>
      <c r="BK387" s="149">
        <f>ROUND(I387*H387,2)</f>
        <v>0</v>
      </c>
      <c r="BL387" s="15" t="s">
        <v>156</v>
      </c>
      <c r="BM387" s="148" t="s">
        <v>1103</v>
      </c>
    </row>
    <row r="388" spans="2:65" s="1" customFormat="1" x14ac:dyDescent="0.2">
      <c r="B388" s="30"/>
      <c r="D388" s="150" t="s">
        <v>216</v>
      </c>
      <c r="F388" s="151" t="s">
        <v>798</v>
      </c>
      <c r="I388" s="152"/>
      <c r="L388" s="30"/>
      <c r="M388" s="153"/>
      <c r="T388" s="54"/>
      <c r="AT388" s="15" t="s">
        <v>216</v>
      </c>
      <c r="AU388" s="15" t="s">
        <v>91</v>
      </c>
    </row>
    <row r="389" spans="2:65" s="12" customFormat="1" x14ac:dyDescent="0.2">
      <c r="B389" s="154"/>
      <c r="D389" s="150" t="s">
        <v>292</v>
      </c>
      <c r="E389" s="155" t="s">
        <v>1</v>
      </c>
      <c r="F389" s="156" t="s">
        <v>268</v>
      </c>
      <c r="H389" s="157">
        <v>13</v>
      </c>
      <c r="I389" s="158"/>
      <c r="L389" s="154"/>
      <c r="M389" s="159"/>
      <c r="T389" s="160"/>
      <c r="AT389" s="155" t="s">
        <v>292</v>
      </c>
      <c r="AU389" s="155" t="s">
        <v>91</v>
      </c>
      <c r="AV389" s="12" t="s">
        <v>91</v>
      </c>
      <c r="AW389" s="12" t="s">
        <v>36</v>
      </c>
      <c r="AX389" s="12" t="s">
        <v>85</v>
      </c>
      <c r="AY389" s="155" t="s">
        <v>209</v>
      </c>
    </row>
    <row r="390" spans="2:65" s="1" customFormat="1" ht="16.5" customHeight="1" x14ac:dyDescent="0.2">
      <c r="B390" s="30"/>
      <c r="C390" s="171" t="s">
        <v>742</v>
      </c>
      <c r="D390" s="171" t="s">
        <v>449</v>
      </c>
      <c r="E390" s="172" t="s">
        <v>1104</v>
      </c>
      <c r="F390" s="173" t="s">
        <v>1105</v>
      </c>
      <c r="G390" s="174" t="s">
        <v>456</v>
      </c>
      <c r="H390" s="175">
        <v>1</v>
      </c>
      <c r="I390" s="176"/>
      <c r="J390" s="177">
        <f>ROUND(I390*H390,2)</f>
        <v>0</v>
      </c>
      <c r="K390" s="178"/>
      <c r="L390" s="179"/>
      <c r="M390" s="180" t="s">
        <v>1</v>
      </c>
      <c r="N390" s="181" t="s">
        <v>43</v>
      </c>
      <c r="P390" s="146">
        <f>O390*H390</f>
        <v>0</v>
      </c>
      <c r="Q390" s="146">
        <v>1.054</v>
      </c>
      <c r="R390" s="146">
        <f>Q390*H390</f>
        <v>1.054</v>
      </c>
      <c r="S390" s="146">
        <v>0</v>
      </c>
      <c r="T390" s="147">
        <f>S390*H390</f>
        <v>0</v>
      </c>
      <c r="AR390" s="148" t="s">
        <v>244</v>
      </c>
      <c r="AT390" s="148" t="s">
        <v>449</v>
      </c>
      <c r="AU390" s="148" t="s">
        <v>91</v>
      </c>
      <c r="AY390" s="15" t="s">
        <v>209</v>
      </c>
      <c r="BE390" s="149">
        <f>IF(N390="základní",J390,0)</f>
        <v>0</v>
      </c>
      <c r="BF390" s="149">
        <f>IF(N390="snížená",J390,0)</f>
        <v>0</v>
      </c>
      <c r="BG390" s="149">
        <f>IF(N390="zákl. přenesená",J390,0)</f>
        <v>0</v>
      </c>
      <c r="BH390" s="149">
        <f>IF(N390="sníž. přenesená",J390,0)</f>
        <v>0</v>
      </c>
      <c r="BI390" s="149">
        <f>IF(N390="nulová",J390,0)</f>
        <v>0</v>
      </c>
      <c r="BJ390" s="15" t="s">
        <v>85</v>
      </c>
      <c r="BK390" s="149">
        <f>ROUND(I390*H390,2)</f>
        <v>0</v>
      </c>
      <c r="BL390" s="15" t="s">
        <v>156</v>
      </c>
      <c r="BM390" s="148" t="s">
        <v>1106</v>
      </c>
    </row>
    <row r="391" spans="2:65" s="1" customFormat="1" x14ac:dyDescent="0.2">
      <c r="B391" s="30"/>
      <c r="D391" s="150" t="s">
        <v>216</v>
      </c>
      <c r="F391" s="151" t="s">
        <v>1105</v>
      </c>
      <c r="I391" s="152"/>
      <c r="L391" s="30"/>
      <c r="M391" s="153"/>
      <c r="T391" s="54"/>
      <c r="AT391" s="15" t="s">
        <v>216</v>
      </c>
      <c r="AU391" s="15" t="s">
        <v>91</v>
      </c>
    </row>
    <row r="392" spans="2:65" s="12" customFormat="1" x14ac:dyDescent="0.2">
      <c r="B392" s="154"/>
      <c r="D392" s="150" t="s">
        <v>292</v>
      </c>
      <c r="E392" s="155" t="s">
        <v>1</v>
      </c>
      <c r="F392" s="156" t="s">
        <v>85</v>
      </c>
      <c r="H392" s="157">
        <v>1</v>
      </c>
      <c r="I392" s="158"/>
      <c r="L392" s="154"/>
      <c r="M392" s="159"/>
      <c r="T392" s="160"/>
      <c r="AT392" s="155" t="s">
        <v>292</v>
      </c>
      <c r="AU392" s="155" t="s">
        <v>91</v>
      </c>
      <c r="AV392" s="12" t="s">
        <v>91</v>
      </c>
      <c r="AW392" s="12" t="s">
        <v>36</v>
      </c>
      <c r="AX392" s="12" t="s">
        <v>85</v>
      </c>
      <c r="AY392" s="155" t="s">
        <v>209</v>
      </c>
    </row>
    <row r="393" spans="2:65" s="1" customFormat="1" ht="16.5" customHeight="1" x14ac:dyDescent="0.2">
      <c r="B393" s="30"/>
      <c r="C393" s="171" t="s">
        <v>748</v>
      </c>
      <c r="D393" s="171" t="s">
        <v>449</v>
      </c>
      <c r="E393" s="172" t="s">
        <v>804</v>
      </c>
      <c r="F393" s="173" t="s">
        <v>805</v>
      </c>
      <c r="G393" s="174" t="s">
        <v>456</v>
      </c>
      <c r="H393" s="175">
        <v>13</v>
      </c>
      <c r="I393" s="176"/>
      <c r="J393" s="177">
        <f>ROUND(I393*H393,2)</f>
        <v>0</v>
      </c>
      <c r="K393" s="178"/>
      <c r="L393" s="179"/>
      <c r="M393" s="180" t="s">
        <v>1</v>
      </c>
      <c r="N393" s="181" t="s">
        <v>43</v>
      </c>
      <c r="P393" s="146">
        <f>O393*H393</f>
        <v>0</v>
      </c>
      <c r="Q393" s="146">
        <v>0.26200000000000001</v>
      </c>
      <c r="R393" s="146">
        <f>Q393*H393</f>
        <v>3.4060000000000001</v>
      </c>
      <c r="S393" s="146">
        <v>0</v>
      </c>
      <c r="T393" s="147">
        <f>S393*H393</f>
        <v>0</v>
      </c>
      <c r="AR393" s="148" t="s">
        <v>244</v>
      </c>
      <c r="AT393" s="148" t="s">
        <v>449</v>
      </c>
      <c r="AU393" s="148" t="s">
        <v>91</v>
      </c>
      <c r="AY393" s="15" t="s">
        <v>209</v>
      </c>
      <c r="BE393" s="149">
        <f>IF(N393="základní",J393,0)</f>
        <v>0</v>
      </c>
      <c r="BF393" s="149">
        <f>IF(N393="snížená",J393,0)</f>
        <v>0</v>
      </c>
      <c r="BG393" s="149">
        <f>IF(N393="zákl. přenesená",J393,0)</f>
        <v>0</v>
      </c>
      <c r="BH393" s="149">
        <f>IF(N393="sníž. přenesená",J393,0)</f>
        <v>0</v>
      </c>
      <c r="BI393" s="149">
        <f>IF(N393="nulová",J393,0)</f>
        <v>0</v>
      </c>
      <c r="BJ393" s="15" t="s">
        <v>85</v>
      </c>
      <c r="BK393" s="149">
        <f>ROUND(I393*H393,2)</f>
        <v>0</v>
      </c>
      <c r="BL393" s="15" t="s">
        <v>156</v>
      </c>
      <c r="BM393" s="148" t="s">
        <v>1107</v>
      </c>
    </row>
    <row r="394" spans="2:65" s="1" customFormat="1" x14ac:dyDescent="0.2">
      <c r="B394" s="30"/>
      <c r="D394" s="150" t="s">
        <v>216</v>
      </c>
      <c r="F394" s="151" t="s">
        <v>805</v>
      </c>
      <c r="I394" s="152"/>
      <c r="L394" s="30"/>
      <c r="M394" s="153"/>
      <c r="T394" s="54"/>
      <c r="AT394" s="15" t="s">
        <v>216</v>
      </c>
      <c r="AU394" s="15" t="s">
        <v>91</v>
      </c>
    </row>
    <row r="395" spans="2:65" s="12" customFormat="1" x14ac:dyDescent="0.2">
      <c r="B395" s="154"/>
      <c r="D395" s="150" t="s">
        <v>292</v>
      </c>
      <c r="E395" s="155" t="s">
        <v>1</v>
      </c>
      <c r="F395" s="156" t="s">
        <v>268</v>
      </c>
      <c r="H395" s="157">
        <v>13</v>
      </c>
      <c r="I395" s="158"/>
      <c r="L395" s="154"/>
      <c r="M395" s="159"/>
      <c r="T395" s="160"/>
      <c r="AT395" s="155" t="s">
        <v>292</v>
      </c>
      <c r="AU395" s="155" t="s">
        <v>91</v>
      </c>
      <c r="AV395" s="12" t="s">
        <v>91</v>
      </c>
      <c r="AW395" s="12" t="s">
        <v>36</v>
      </c>
      <c r="AX395" s="12" t="s">
        <v>85</v>
      </c>
      <c r="AY395" s="155" t="s">
        <v>209</v>
      </c>
    </row>
    <row r="396" spans="2:65" s="1" customFormat="1" ht="24.2" customHeight="1" x14ac:dyDescent="0.2">
      <c r="B396" s="30"/>
      <c r="C396" s="136" t="s">
        <v>753</v>
      </c>
      <c r="D396" s="136" t="s">
        <v>210</v>
      </c>
      <c r="E396" s="137" t="s">
        <v>820</v>
      </c>
      <c r="F396" s="138" t="s">
        <v>821</v>
      </c>
      <c r="G396" s="139" t="s">
        <v>456</v>
      </c>
      <c r="H396" s="140">
        <v>14</v>
      </c>
      <c r="I396" s="141"/>
      <c r="J396" s="142">
        <f>ROUND(I396*H396,2)</f>
        <v>0</v>
      </c>
      <c r="K396" s="143"/>
      <c r="L396" s="30"/>
      <c r="M396" s="144" t="s">
        <v>1</v>
      </c>
      <c r="N396" s="145" t="s">
        <v>43</v>
      </c>
      <c r="P396" s="146">
        <f>O396*H396</f>
        <v>0</v>
      </c>
      <c r="Q396" s="146">
        <v>1.248E-2</v>
      </c>
      <c r="R396" s="146">
        <f>Q396*H396</f>
        <v>0.17471999999999999</v>
      </c>
      <c r="S396" s="146">
        <v>0</v>
      </c>
      <c r="T396" s="147">
        <f>S396*H396</f>
        <v>0</v>
      </c>
      <c r="AR396" s="148" t="s">
        <v>156</v>
      </c>
      <c r="AT396" s="148" t="s">
        <v>210</v>
      </c>
      <c r="AU396" s="148" t="s">
        <v>91</v>
      </c>
      <c r="AY396" s="15" t="s">
        <v>209</v>
      </c>
      <c r="BE396" s="149">
        <f>IF(N396="základní",J396,0)</f>
        <v>0</v>
      </c>
      <c r="BF396" s="149">
        <f>IF(N396="snížená",J396,0)</f>
        <v>0</v>
      </c>
      <c r="BG396" s="149">
        <f>IF(N396="zákl. přenesená",J396,0)</f>
        <v>0</v>
      </c>
      <c r="BH396" s="149">
        <f>IF(N396="sníž. přenesená",J396,0)</f>
        <v>0</v>
      </c>
      <c r="BI396" s="149">
        <f>IF(N396="nulová",J396,0)</f>
        <v>0</v>
      </c>
      <c r="BJ396" s="15" t="s">
        <v>85</v>
      </c>
      <c r="BK396" s="149">
        <f>ROUND(I396*H396,2)</f>
        <v>0</v>
      </c>
      <c r="BL396" s="15" t="s">
        <v>156</v>
      </c>
      <c r="BM396" s="148" t="s">
        <v>1108</v>
      </c>
    </row>
    <row r="397" spans="2:65" s="1" customFormat="1" x14ac:dyDescent="0.2">
      <c r="B397" s="30"/>
      <c r="D397" s="150" t="s">
        <v>216</v>
      </c>
      <c r="F397" s="151" t="s">
        <v>821</v>
      </c>
      <c r="I397" s="152"/>
      <c r="L397" s="30"/>
      <c r="M397" s="153"/>
      <c r="T397" s="54"/>
      <c r="AT397" s="15" t="s">
        <v>216</v>
      </c>
      <c r="AU397" s="15" t="s">
        <v>91</v>
      </c>
    </row>
    <row r="398" spans="2:65" s="12" customFormat="1" x14ac:dyDescent="0.2">
      <c r="B398" s="154"/>
      <c r="D398" s="150" t="s">
        <v>292</v>
      </c>
      <c r="E398" s="155" t="s">
        <v>1</v>
      </c>
      <c r="F398" s="156" t="s">
        <v>273</v>
      </c>
      <c r="H398" s="157">
        <v>14</v>
      </c>
      <c r="I398" s="158"/>
      <c r="L398" s="154"/>
      <c r="M398" s="159"/>
      <c r="T398" s="160"/>
      <c r="AT398" s="155" t="s">
        <v>292</v>
      </c>
      <c r="AU398" s="155" t="s">
        <v>91</v>
      </c>
      <c r="AV398" s="12" t="s">
        <v>91</v>
      </c>
      <c r="AW398" s="12" t="s">
        <v>36</v>
      </c>
      <c r="AX398" s="12" t="s">
        <v>85</v>
      </c>
      <c r="AY398" s="155" t="s">
        <v>209</v>
      </c>
    </row>
    <row r="399" spans="2:65" s="1" customFormat="1" ht="24.2" customHeight="1" x14ac:dyDescent="0.2">
      <c r="B399" s="30"/>
      <c r="C399" s="171" t="s">
        <v>758</v>
      </c>
      <c r="D399" s="171" t="s">
        <v>449</v>
      </c>
      <c r="E399" s="172" t="s">
        <v>824</v>
      </c>
      <c r="F399" s="173" t="s">
        <v>825</v>
      </c>
      <c r="G399" s="174" t="s">
        <v>456</v>
      </c>
      <c r="H399" s="175">
        <v>14</v>
      </c>
      <c r="I399" s="176"/>
      <c r="J399" s="177">
        <f>ROUND(I399*H399,2)</f>
        <v>0</v>
      </c>
      <c r="K399" s="178"/>
      <c r="L399" s="179"/>
      <c r="M399" s="180" t="s">
        <v>1</v>
      </c>
      <c r="N399" s="181" t="s">
        <v>43</v>
      </c>
      <c r="P399" s="146">
        <f>O399*H399</f>
        <v>0</v>
      </c>
      <c r="Q399" s="146">
        <v>0.56999999999999995</v>
      </c>
      <c r="R399" s="146">
        <f>Q399*H399</f>
        <v>7.9799999999999995</v>
      </c>
      <c r="S399" s="146">
        <v>0</v>
      </c>
      <c r="T399" s="147">
        <f>S399*H399</f>
        <v>0</v>
      </c>
      <c r="AR399" s="148" t="s">
        <v>244</v>
      </c>
      <c r="AT399" s="148" t="s">
        <v>449</v>
      </c>
      <c r="AU399" s="148" t="s">
        <v>91</v>
      </c>
      <c r="AY399" s="15" t="s">
        <v>209</v>
      </c>
      <c r="BE399" s="149">
        <f>IF(N399="základní",J399,0)</f>
        <v>0</v>
      </c>
      <c r="BF399" s="149">
        <f>IF(N399="snížená",J399,0)</f>
        <v>0</v>
      </c>
      <c r="BG399" s="149">
        <f>IF(N399="zákl. přenesená",J399,0)</f>
        <v>0</v>
      </c>
      <c r="BH399" s="149">
        <f>IF(N399="sníž. přenesená",J399,0)</f>
        <v>0</v>
      </c>
      <c r="BI399" s="149">
        <f>IF(N399="nulová",J399,0)</f>
        <v>0</v>
      </c>
      <c r="BJ399" s="15" t="s">
        <v>85</v>
      </c>
      <c r="BK399" s="149">
        <f>ROUND(I399*H399,2)</f>
        <v>0</v>
      </c>
      <c r="BL399" s="15" t="s">
        <v>156</v>
      </c>
      <c r="BM399" s="148" t="s">
        <v>1109</v>
      </c>
    </row>
    <row r="400" spans="2:65" s="1" customFormat="1" ht="19.5" x14ac:dyDescent="0.2">
      <c r="B400" s="30"/>
      <c r="D400" s="150" t="s">
        <v>216</v>
      </c>
      <c r="F400" s="151" t="s">
        <v>825</v>
      </c>
      <c r="I400" s="152"/>
      <c r="L400" s="30"/>
      <c r="M400" s="153"/>
      <c r="T400" s="54"/>
      <c r="AT400" s="15" t="s">
        <v>216</v>
      </c>
      <c r="AU400" s="15" t="s">
        <v>91</v>
      </c>
    </row>
    <row r="401" spans="2:65" s="12" customFormat="1" x14ac:dyDescent="0.2">
      <c r="B401" s="154"/>
      <c r="D401" s="150" t="s">
        <v>292</v>
      </c>
      <c r="E401" s="155" t="s">
        <v>1</v>
      </c>
      <c r="F401" s="156" t="s">
        <v>273</v>
      </c>
      <c r="H401" s="157">
        <v>14</v>
      </c>
      <c r="I401" s="158"/>
      <c r="L401" s="154"/>
      <c r="M401" s="159"/>
      <c r="T401" s="160"/>
      <c r="AT401" s="155" t="s">
        <v>292</v>
      </c>
      <c r="AU401" s="155" t="s">
        <v>91</v>
      </c>
      <c r="AV401" s="12" t="s">
        <v>91</v>
      </c>
      <c r="AW401" s="12" t="s">
        <v>36</v>
      </c>
      <c r="AX401" s="12" t="s">
        <v>85</v>
      </c>
      <c r="AY401" s="155" t="s">
        <v>209</v>
      </c>
    </row>
    <row r="402" spans="2:65" s="1" customFormat="1" ht="24.2" customHeight="1" x14ac:dyDescent="0.2">
      <c r="B402" s="30"/>
      <c r="C402" s="136" t="s">
        <v>762</v>
      </c>
      <c r="D402" s="136" t="s">
        <v>210</v>
      </c>
      <c r="E402" s="137" t="s">
        <v>828</v>
      </c>
      <c r="F402" s="138" t="s">
        <v>829</v>
      </c>
      <c r="G402" s="139" t="s">
        <v>456</v>
      </c>
      <c r="H402" s="140">
        <v>14</v>
      </c>
      <c r="I402" s="141"/>
      <c r="J402" s="142">
        <f>ROUND(I402*H402,2)</f>
        <v>0</v>
      </c>
      <c r="K402" s="143"/>
      <c r="L402" s="30"/>
      <c r="M402" s="144" t="s">
        <v>1</v>
      </c>
      <c r="N402" s="145" t="s">
        <v>43</v>
      </c>
      <c r="P402" s="146">
        <f>O402*H402</f>
        <v>0</v>
      </c>
      <c r="Q402" s="146">
        <v>2.8539999999999999E-2</v>
      </c>
      <c r="R402" s="146">
        <f>Q402*H402</f>
        <v>0.39955999999999997</v>
      </c>
      <c r="S402" s="146">
        <v>0</v>
      </c>
      <c r="T402" s="147">
        <f>S402*H402</f>
        <v>0</v>
      </c>
      <c r="AR402" s="148" t="s">
        <v>156</v>
      </c>
      <c r="AT402" s="148" t="s">
        <v>210</v>
      </c>
      <c r="AU402" s="148" t="s">
        <v>91</v>
      </c>
      <c r="AY402" s="15" t="s">
        <v>209</v>
      </c>
      <c r="BE402" s="149">
        <f>IF(N402="základní",J402,0)</f>
        <v>0</v>
      </c>
      <c r="BF402" s="149">
        <f>IF(N402="snížená",J402,0)</f>
        <v>0</v>
      </c>
      <c r="BG402" s="149">
        <f>IF(N402="zákl. přenesená",J402,0)</f>
        <v>0</v>
      </c>
      <c r="BH402" s="149">
        <f>IF(N402="sníž. přenesená",J402,0)</f>
        <v>0</v>
      </c>
      <c r="BI402" s="149">
        <f>IF(N402="nulová",J402,0)</f>
        <v>0</v>
      </c>
      <c r="BJ402" s="15" t="s">
        <v>85</v>
      </c>
      <c r="BK402" s="149">
        <f>ROUND(I402*H402,2)</f>
        <v>0</v>
      </c>
      <c r="BL402" s="15" t="s">
        <v>156</v>
      </c>
      <c r="BM402" s="148" t="s">
        <v>1110</v>
      </c>
    </row>
    <row r="403" spans="2:65" s="1" customFormat="1" ht="19.5" x14ac:dyDescent="0.2">
      <c r="B403" s="30"/>
      <c r="D403" s="150" t="s">
        <v>216</v>
      </c>
      <c r="F403" s="151" t="s">
        <v>829</v>
      </c>
      <c r="I403" s="152"/>
      <c r="L403" s="30"/>
      <c r="M403" s="153"/>
      <c r="T403" s="54"/>
      <c r="AT403" s="15" t="s">
        <v>216</v>
      </c>
      <c r="AU403" s="15" t="s">
        <v>91</v>
      </c>
    </row>
    <row r="404" spans="2:65" s="12" customFormat="1" x14ac:dyDescent="0.2">
      <c r="B404" s="154"/>
      <c r="D404" s="150" t="s">
        <v>292</v>
      </c>
      <c r="E404" s="155" t="s">
        <v>1</v>
      </c>
      <c r="F404" s="156" t="s">
        <v>273</v>
      </c>
      <c r="H404" s="157">
        <v>14</v>
      </c>
      <c r="I404" s="158"/>
      <c r="L404" s="154"/>
      <c r="M404" s="159"/>
      <c r="T404" s="160"/>
      <c r="AT404" s="155" t="s">
        <v>292</v>
      </c>
      <c r="AU404" s="155" t="s">
        <v>91</v>
      </c>
      <c r="AV404" s="12" t="s">
        <v>91</v>
      </c>
      <c r="AW404" s="12" t="s">
        <v>36</v>
      </c>
      <c r="AX404" s="12" t="s">
        <v>85</v>
      </c>
      <c r="AY404" s="155" t="s">
        <v>209</v>
      </c>
    </row>
    <row r="405" spans="2:65" s="1" customFormat="1" ht="16.5" customHeight="1" x14ac:dyDescent="0.2">
      <c r="B405" s="30"/>
      <c r="C405" s="171" t="s">
        <v>766</v>
      </c>
      <c r="D405" s="171" t="s">
        <v>449</v>
      </c>
      <c r="E405" s="172" t="s">
        <v>832</v>
      </c>
      <c r="F405" s="173" t="s">
        <v>1111</v>
      </c>
      <c r="G405" s="174" t="s">
        <v>456</v>
      </c>
      <c r="H405" s="175">
        <v>14</v>
      </c>
      <c r="I405" s="176"/>
      <c r="J405" s="177">
        <f>ROUND(I405*H405,2)</f>
        <v>0</v>
      </c>
      <c r="K405" s="178"/>
      <c r="L405" s="179"/>
      <c r="M405" s="180" t="s">
        <v>1</v>
      </c>
      <c r="N405" s="181" t="s">
        <v>43</v>
      </c>
      <c r="P405" s="146">
        <f>O405*H405</f>
        <v>0</v>
      </c>
      <c r="Q405" s="146">
        <v>1.8169999999999999</v>
      </c>
      <c r="R405" s="146">
        <f>Q405*H405</f>
        <v>25.437999999999999</v>
      </c>
      <c r="S405" s="146">
        <v>0</v>
      </c>
      <c r="T405" s="147">
        <f>S405*H405</f>
        <v>0</v>
      </c>
      <c r="AR405" s="148" t="s">
        <v>244</v>
      </c>
      <c r="AT405" s="148" t="s">
        <v>449</v>
      </c>
      <c r="AU405" s="148" t="s">
        <v>91</v>
      </c>
      <c r="AY405" s="15" t="s">
        <v>209</v>
      </c>
      <c r="BE405" s="149">
        <f>IF(N405="základní",J405,0)</f>
        <v>0</v>
      </c>
      <c r="BF405" s="149">
        <f>IF(N405="snížená",J405,0)</f>
        <v>0</v>
      </c>
      <c r="BG405" s="149">
        <f>IF(N405="zákl. přenesená",J405,0)</f>
        <v>0</v>
      </c>
      <c r="BH405" s="149">
        <f>IF(N405="sníž. přenesená",J405,0)</f>
        <v>0</v>
      </c>
      <c r="BI405" s="149">
        <f>IF(N405="nulová",J405,0)</f>
        <v>0</v>
      </c>
      <c r="BJ405" s="15" t="s">
        <v>85</v>
      </c>
      <c r="BK405" s="149">
        <f>ROUND(I405*H405,2)</f>
        <v>0</v>
      </c>
      <c r="BL405" s="15" t="s">
        <v>156</v>
      </c>
      <c r="BM405" s="148" t="s">
        <v>1112</v>
      </c>
    </row>
    <row r="406" spans="2:65" s="1" customFormat="1" x14ac:dyDescent="0.2">
      <c r="B406" s="30"/>
      <c r="D406" s="150" t="s">
        <v>216</v>
      </c>
      <c r="F406" s="151" t="s">
        <v>835</v>
      </c>
      <c r="I406" s="152"/>
      <c r="L406" s="30"/>
      <c r="M406" s="153"/>
      <c r="T406" s="54"/>
      <c r="AT406" s="15" t="s">
        <v>216</v>
      </c>
      <c r="AU406" s="15" t="s">
        <v>91</v>
      </c>
    </row>
    <row r="407" spans="2:65" s="12" customFormat="1" x14ac:dyDescent="0.2">
      <c r="B407" s="154"/>
      <c r="D407" s="150" t="s">
        <v>292</v>
      </c>
      <c r="E407" s="155" t="s">
        <v>1</v>
      </c>
      <c r="F407" s="156" t="s">
        <v>273</v>
      </c>
      <c r="H407" s="157">
        <v>14</v>
      </c>
      <c r="I407" s="158"/>
      <c r="L407" s="154"/>
      <c r="M407" s="159"/>
      <c r="T407" s="160"/>
      <c r="AT407" s="155" t="s">
        <v>292</v>
      </c>
      <c r="AU407" s="155" t="s">
        <v>91</v>
      </c>
      <c r="AV407" s="12" t="s">
        <v>91</v>
      </c>
      <c r="AW407" s="12" t="s">
        <v>36</v>
      </c>
      <c r="AX407" s="12" t="s">
        <v>85</v>
      </c>
      <c r="AY407" s="155" t="s">
        <v>209</v>
      </c>
    </row>
    <row r="408" spans="2:65" s="1" customFormat="1" ht="24.2" customHeight="1" x14ac:dyDescent="0.2">
      <c r="B408" s="30"/>
      <c r="C408" s="136" t="s">
        <v>770</v>
      </c>
      <c r="D408" s="136" t="s">
        <v>210</v>
      </c>
      <c r="E408" s="137" t="s">
        <v>841</v>
      </c>
      <c r="F408" s="138" t="s">
        <v>842</v>
      </c>
      <c r="G408" s="139" t="s">
        <v>456</v>
      </c>
      <c r="H408" s="140">
        <v>14</v>
      </c>
      <c r="I408" s="141"/>
      <c r="J408" s="142">
        <f>ROUND(I408*H408,2)</f>
        <v>0</v>
      </c>
      <c r="K408" s="143"/>
      <c r="L408" s="30"/>
      <c r="M408" s="144" t="s">
        <v>1</v>
      </c>
      <c r="N408" s="145" t="s">
        <v>43</v>
      </c>
      <c r="P408" s="146">
        <f>O408*H408</f>
        <v>0</v>
      </c>
      <c r="Q408" s="146">
        <v>0.09</v>
      </c>
      <c r="R408" s="146">
        <f>Q408*H408</f>
        <v>1.26</v>
      </c>
      <c r="S408" s="146">
        <v>0</v>
      </c>
      <c r="T408" s="147">
        <f>S408*H408</f>
        <v>0</v>
      </c>
      <c r="AR408" s="148" t="s">
        <v>156</v>
      </c>
      <c r="AT408" s="148" t="s">
        <v>210</v>
      </c>
      <c r="AU408" s="148" t="s">
        <v>91</v>
      </c>
      <c r="AY408" s="15" t="s">
        <v>209</v>
      </c>
      <c r="BE408" s="149">
        <f>IF(N408="základní",J408,0)</f>
        <v>0</v>
      </c>
      <c r="BF408" s="149">
        <f>IF(N408="snížená",J408,0)</f>
        <v>0</v>
      </c>
      <c r="BG408" s="149">
        <f>IF(N408="zákl. přenesená",J408,0)</f>
        <v>0</v>
      </c>
      <c r="BH408" s="149">
        <f>IF(N408="sníž. přenesená",J408,0)</f>
        <v>0</v>
      </c>
      <c r="BI408" s="149">
        <f>IF(N408="nulová",J408,0)</f>
        <v>0</v>
      </c>
      <c r="BJ408" s="15" t="s">
        <v>85</v>
      </c>
      <c r="BK408" s="149">
        <f>ROUND(I408*H408,2)</f>
        <v>0</v>
      </c>
      <c r="BL408" s="15" t="s">
        <v>156</v>
      </c>
      <c r="BM408" s="148" t="s">
        <v>1113</v>
      </c>
    </row>
    <row r="409" spans="2:65" s="1" customFormat="1" ht="19.5" x14ac:dyDescent="0.2">
      <c r="B409" s="30"/>
      <c r="D409" s="150" t="s">
        <v>216</v>
      </c>
      <c r="F409" s="151" t="s">
        <v>844</v>
      </c>
      <c r="I409" s="152"/>
      <c r="L409" s="30"/>
      <c r="M409" s="153"/>
      <c r="T409" s="54"/>
      <c r="AT409" s="15" t="s">
        <v>216</v>
      </c>
      <c r="AU409" s="15" t="s">
        <v>91</v>
      </c>
    </row>
    <row r="410" spans="2:65" s="12" customFormat="1" x14ac:dyDescent="0.2">
      <c r="B410" s="154"/>
      <c r="D410" s="150" t="s">
        <v>292</v>
      </c>
      <c r="E410" s="155" t="s">
        <v>1</v>
      </c>
      <c r="F410" s="156" t="s">
        <v>273</v>
      </c>
      <c r="H410" s="157">
        <v>14</v>
      </c>
      <c r="I410" s="158"/>
      <c r="L410" s="154"/>
      <c r="M410" s="159"/>
      <c r="T410" s="160"/>
      <c r="AT410" s="155" t="s">
        <v>292</v>
      </c>
      <c r="AU410" s="155" t="s">
        <v>91</v>
      </c>
      <c r="AV410" s="12" t="s">
        <v>91</v>
      </c>
      <c r="AW410" s="12" t="s">
        <v>36</v>
      </c>
      <c r="AX410" s="12" t="s">
        <v>85</v>
      </c>
      <c r="AY410" s="155" t="s">
        <v>209</v>
      </c>
    </row>
    <row r="411" spans="2:65" s="1" customFormat="1" ht="24.2" customHeight="1" x14ac:dyDescent="0.2">
      <c r="B411" s="30"/>
      <c r="C411" s="171" t="s">
        <v>774</v>
      </c>
      <c r="D411" s="171" t="s">
        <v>449</v>
      </c>
      <c r="E411" s="172" t="s">
        <v>847</v>
      </c>
      <c r="F411" s="173" t="s">
        <v>848</v>
      </c>
      <c r="G411" s="174" t="s">
        <v>456</v>
      </c>
      <c r="H411" s="175">
        <v>14</v>
      </c>
      <c r="I411" s="176"/>
      <c r="J411" s="177">
        <f>ROUND(I411*H411,2)</f>
        <v>0</v>
      </c>
      <c r="K411" s="178"/>
      <c r="L411" s="179"/>
      <c r="M411" s="180" t="s">
        <v>1</v>
      </c>
      <c r="N411" s="181" t="s">
        <v>43</v>
      </c>
      <c r="P411" s="146">
        <f>O411*H411</f>
        <v>0</v>
      </c>
      <c r="Q411" s="146">
        <v>5.4600000000000003E-2</v>
      </c>
      <c r="R411" s="146">
        <f>Q411*H411</f>
        <v>0.76440000000000008</v>
      </c>
      <c r="S411" s="146">
        <v>0</v>
      </c>
      <c r="T411" s="147">
        <f>S411*H411</f>
        <v>0</v>
      </c>
      <c r="AR411" s="148" t="s">
        <v>244</v>
      </c>
      <c r="AT411" s="148" t="s">
        <v>449</v>
      </c>
      <c r="AU411" s="148" t="s">
        <v>91</v>
      </c>
      <c r="AY411" s="15" t="s">
        <v>209</v>
      </c>
      <c r="BE411" s="149">
        <f>IF(N411="základní",J411,0)</f>
        <v>0</v>
      </c>
      <c r="BF411" s="149">
        <f>IF(N411="snížená",J411,0)</f>
        <v>0</v>
      </c>
      <c r="BG411" s="149">
        <f>IF(N411="zákl. přenesená",J411,0)</f>
        <v>0</v>
      </c>
      <c r="BH411" s="149">
        <f>IF(N411="sníž. přenesená",J411,0)</f>
        <v>0</v>
      </c>
      <c r="BI411" s="149">
        <f>IF(N411="nulová",J411,0)</f>
        <v>0</v>
      </c>
      <c r="BJ411" s="15" t="s">
        <v>85</v>
      </c>
      <c r="BK411" s="149">
        <f>ROUND(I411*H411,2)</f>
        <v>0</v>
      </c>
      <c r="BL411" s="15" t="s">
        <v>156</v>
      </c>
      <c r="BM411" s="148" t="s">
        <v>1114</v>
      </c>
    </row>
    <row r="412" spans="2:65" s="1" customFormat="1" ht="19.5" x14ac:dyDescent="0.2">
      <c r="B412" s="30"/>
      <c r="D412" s="150" t="s">
        <v>216</v>
      </c>
      <c r="F412" s="151" t="s">
        <v>848</v>
      </c>
      <c r="I412" s="152"/>
      <c r="L412" s="30"/>
      <c r="M412" s="153"/>
      <c r="T412" s="54"/>
      <c r="AT412" s="15" t="s">
        <v>216</v>
      </c>
      <c r="AU412" s="15" t="s">
        <v>91</v>
      </c>
    </row>
    <row r="413" spans="2:65" s="12" customFormat="1" x14ac:dyDescent="0.2">
      <c r="B413" s="154"/>
      <c r="D413" s="150" t="s">
        <v>292</v>
      </c>
      <c r="E413" s="155" t="s">
        <v>1</v>
      </c>
      <c r="F413" s="156" t="s">
        <v>273</v>
      </c>
      <c r="H413" s="157">
        <v>14</v>
      </c>
      <c r="I413" s="158"/>
      <c r="L413" s="154"/>
      <c r="M413" s="159"/>
      <c r="T413" s="160"/>
      <c r="AT413" s="155" t="s">
        <v>292</v>
      </c>
      <c r="AU413" s="155" t="s">
        <v>91</v>
      </c>
      <c r="AV413" s="12" t="s">
        <v>91</v>
      </c>
      <c r="AW413" s="12" t="s">
        <v>36</v>
      </c>
      <c r="AX413" s="12" t="s">
        <v>85</v>
      </c>
      <c r="AY413" s="155" t="s">
        <v>209</v>
      </c>
    </row>
    <row r="414" spans="2:65" s="1" customFormat="1" ht="24.2" customHeight="1" x14ac:dyDescent="0.2">
      <c r="B414" s="30"/>
      <c r="C414" s="136" t="s">
        <v>779</v>
      </c>
      <c r="D414" s="136" t="s">
        <v>210</v>
      </c>
      <c r="E414" s="137" t="s">
        <v>851</v>
      </c>
      <c r="F414" s="138" t="s">
        <v>852</v>
      </c>
      <c r="G414" s="139" t="s">
        <v>456</v>
      </c>
      <c r="H414" s="140">
        <v>14</v>
      </c>
      <c r="I414" s="141"/>
      <c r="J414" s="142">
        <f>ROUND(I414*H414,2)</f>
        <v>0</v>
      </c>
      <c r="K414" s="143"/>
      <c r="L414" s="30"/>
      <c r="M414" s="144" t="s">
        <v>1</v>
      </c>
      <c r="N414" s="145" t="s">
        <v>43</v>
      </c>
      <c r="P414" s="146">
        <f>O414*H414</f>
        <v>0</v>
      </c>
      <c r="Q414" s="146">
        <v>0.42080000000000001</v>
      </c>
      <c r="R414" s="146">
        <f>Q414*H414</f>
        <v>5.8912000000000004</v>
      </c>
      <c r="S414" s="146">
        <v>0</v>
      </c>
      <c r="T414" s="147">
        <f>S414*H414</f>
        <v>0</v>
      </c>
      <c r="AR414" s="148" t="s">
        <v>156</v>
      </c>
      <c r="AT414" s="148" t="s">
        <v>210</v>
      </c>
      <c r="AU414" s="148" t="s">
        <v>91</v>
      </c>
      <c r="AY414" s="15" t="s">
        <v>209</v>
      </c>
      <c r="BE414" s="149">
        <f>IF(N414="základní",J414,0)</f>
        <v>0</v>
      </c>
      <c r="BF414" s="149">
        <f>IF(N414="snížená",J414,0)</f>
        <v>0</v>
      </c>
      <c r="BG414" s="149">
        <f>IF(N414="zákl. přenesená",J414,0)</f>
        <v>0</v>
      </c>
      <c r="BH414" s="149">
        <f>IF(N414="sníž. přenesená",J414,0)</f>
        <v>0</v>
      </c>
      <c r="BI414" s="149">
        <f>IF(N414="nulová",J414,0)</f>
        <v>0</v>
      </c>
      <c r="BJ414" s="15" t="s">
        <v>85</v>
      </c>
      <c r="BK414" s="149">
        <f>ROUND(I414*H414,2)</f>
        <v>0</v>
      </c>
      <c r="BL414" s="15" t="s">
        <v>156</v>
      </c>
      <c r="BM414" s="148" t="s">
        <v>1115</v>
      </c>
    </row>
    <row r="415" spans="2:65" s="1" customFormat="1" ht="19.5" x14ac:dyDescent="0.2">
      <c r="B415" s="30"/>
      <c r="D415" s="150" t="s">
        <v>216</v>
      </c>
      <c r="F415" s="151" t="s">
        <v>854</v>
      </c>
      <c r="I415" s="152"/>
      <c r="L415" s="30"/>
      <c r="M415" s="153"/>
      <c r="T415" s="54"/>
      <c r="AT415" s="15" t="s">
        <v>216</v>
      </c>
      <c r="AU415" s="15" t="s">
        <v>91</v>
      </c>
    </row>
    <row r="416" spans="2:65" s="12" customFormat="1" x14ac:dyDescent="0.2">
      <c r="B416" s="154"/>
      <c r="D416" s="150" t="s">
        <v>292</v>
      </c>
      <c r="E416" s="155" t="s">
        <v>1</v>
      </c>
      <c r="F416" s="156" t="s">
        <v>273</v>
      </c>
      <c r="H416" s="157">
        <v>14</v>
      </c>
      <c r="I416" s="158"/>
      <c r="L416" s="154"/>
      <c r="M416" s="159"/>
      <c r="T416" s="160"/>
      <c r="AT416" s="155" t="s">
        <v>292</v>
      </c>
      <c r="AU416" s="155" t="s">
        <v>91</v>
      </c>
      <c r="AV416" s="12" t="s">
        <v>91</v>
      </c>
      <c r="AW416" s="12" t="s">
        <v>36</v>
      </c>
      <c r="AX416" s="12" t="s">
        <v>85</v>
      </c>
      <c r="AY416" s="155" t="s">
        <v>209</v>
      </c>
    </row>
    <row r="417" spans="2:65" s="1" customFormat="1" ht="21.75" customHeight="1" x14ac:dyDescent="0.2">
      <c r="B417" s="30"/>
      <c r="C417" s="136" t="s">
        <v>783</v>
      </c>
      <c r="D417" s="136" t="s">
        <v>210</v>
      </c>
      <c r="E417" s="137" t="s">
        <v>861</v>
      </c>
      <c r="F417" s="138" t="s">
        <v>862</v>
      </c>
      <c r="G417" s="139" t="s">
        <v>359</v>
      </c>
      <c r="H417" s="140">
        <v>345</v>
      </c>
      <c r="I417" s="141"/>
      <c r="J417" s="142">
        <f>ROUND(I417*H417,2)</f>
        <v>0</v>
      </c>
      <c r="K417" s="143"/>
      <c r="L417" s="30"/>
      <c r="M417" s="144" t="s">
        <v>1</v>
      </c>
      <c r="N417" s="145" t="s">
        <v>43</v>
      </c>
      <c r="P417" s="146">
        <f>O417*H417</f>
        <v>0</v>
      </c>
      <c r="Q417" s="146">
        <v>1.2999999999999999E-4</v>
      </c>
      <c r="R417" s="146">
        <f>Q417*H417</f>
        <v>4.4849999999999994E-2</v>
      </c>
      <c r="S417" s="146">
        <v>0</v>
      </c>
      <c r="T417" s="147">
        <f>S417*H417</f>
        <v>0</v>
      </c>
      <c r="AR417" s="148" t="s">
        <v>156</v>
      </c>
      <c r="AT417" s="148" t="s">
        <v>210</v>
      </c>
      <c r="AU417" s="148" t="s">
        <v>91</v>
      </c>
      <c r="AY417" s="15" t="s">
        <v>209</v>
      </c>
      <c r="BE417" s="149">
        <f>IF(N417="základní",J417,0)</f>
        <v>0</v>
      </c>
      <c r="BF417" s="149">
        <f>IF(N417="snížená",J417,0)</f>
        <v>0</v>
      </c>
      <c r="BG417" s="149">
        <f>IF(N417="zákl. přenesená",J417,0)</f>
        <v>0</v>
      </c>
      <c r="BH417" s="149">
        <f>IF(N417="sníž. přenesená",J417,0)</f>
        <v>0</v>
      </c>
      <c r="BI417" s="149">
        <f>IF(N417="nulová",J417,0)</f>
        <v>0</v>
      </c>
      <c r="BJ417" s="15" t="s">
        <v>85</v>
      </c>
      <c r="BK417" s="149">
        <f>ROUND(I417*H417,2)</f>
        <v>0</v>
      </c>
      <c r="BL417" s="15" t="s">
        <v>156</v>
      </c>
      <c r="BM417" s="148" t="s">
        <v>1116</v>
      </c>
    </row>
    <row r="418" spans="2:65" s="1" customFormat="1" x14ac:dyDescent="0.2">
      <c r="B418" s="30"/>
      <c r="D418" s="150" t="s">
        <v>216</v>
      </c>
      <c r="F418" s="151" t="s">
        <v>864</v>
      </c>
      <c r="I418" s="152"/>
      <c r="L418" s="30"/>
      <c r="M418" s="153"/>
      <c r="T418" s="54"/>
      <c r="AT418" s="15" t="s">
        <v>216</v>
      </c>
      <c r="AU418" s="15" t="s">
        <v>91</v>
      </c>
    </row>
    <row r="419" spans="2:65" s="12" customFormat="1" x14ac:dyDescent="0.2">
      <c r="B419" s="154"/>
      <c r="D419" s="150" t="s">
        <v>292</v>
      </c>
      <c r="E419" s="155" t="s">
        <v>1</v>
      </c>
      <c r="F419" s="156" t="s">
        <v>1061</v>
      </c>
      <c r="H419" s="157">
        <v>345</v>
      </c>
      <c r="I419" s="158"/>
      <c r="L419" s="154"/>
      <c r="M419" s="159"/>
      <c r="T419" s="160"/>
      <c r="AT419" s="155" t="s">
        <v>292</v>
      </c>
      <c r="AU419" s="155" t="s">
        <v>91</v>
      </c>
      <c r="AV419" s="12" t="s">
        <v>91</v>
      </c>
      <c r="AW419" s="12" t="s">
        <v>36</v>
      </c>
      <c r="AX419" s="12" t="s">
        <v>85</v>
      </c>
      <c r="AY419" s="155" t="s">
        <v>209</v>
      </c>
    </row>
    <row r="420" spans="2:65" s="11" customFormat="1" ht="22.9" customHeight="1" x14ac:dyDescent="0.2">
      <c r="B420" s="124"/>
      <c r="D420" s="125" t="s">
        <v>77</v>
      </c>
      <c r="E420" s="134" t="s">
        <v>249</v>
      </c>
      <c r="F420" s="134" t="s">
        <v>866</v>
      </c>
      <c r="I420" s="127"/>
      <c r="J420" s="135">
        <f>BK420</f>
        <v>0</v>
      </c>
      <c r="L420" s="124"/>
      <c r="M420" s="129"/>
      <c r="P420" s="130">
        <f>P421+SUM(P422:P433)</f>
        <v>0</v>
      </c>
      <c r="R420" s="130">
        <f>R421+SUM(R422:R433)</f>
        <v>0.28289999999999998</v>
      </c>
      <c r="T420" s="131">
        <f>T421+SUM(T422:T433)</f>
        <v>13.08</v>
      </c>
      <c r="AR420" s="125" t="s">
        <v>85</v>
      </c>
      <c r="AT420" s="132" t="s">
        <v>77</v>
      </c>
      <c r="AU420" s="132" t="s">
        <v>85</v>
      </c>
      <c r="AY420" s="125" t="s">
        <v>209</v>
      </c>
      <c r="BK420" s="133">
        <f>BK421+SUM(BK422:BK433)</f>
        <v>0</v>
      </c>
    </row>
    <row r="421" spans="2:65" s="1" customFormat="1" ht="24.2" customHeight="1" x14ac:dyDescent="0.2">
      <c r="B421" s="30"/>
      <c r="C421" s="136" t="s">
        <v>788</v>
      </c>
      <c r="D421" s="136" t="s">
        <v>210</v>
      </c>
      <c r="E421" s="137" t="s">
        <v>867</v>
      </c>
      <c r="F421" s="138" t="s">
        <v>868</v>
      </c>
      <c r="G421" s="139" t="s">
        <v>359</v>
      </c>
      <c r="H421" s="140">
        <v>690</v>
      </c>
      <c r="I421" s="141"/>
      <c r="J421" s="142">
        <f>ROUND(I421*H421,2)</f>
        <v>0</v>
      </c>
      <c r="K421" s="143"/>
      <c r="L421" s="30"/>
      <c r="M421" s="144" t="s">
        <v>1</v>
      </c>
      <c r="N421" s="145" t="s">
        <v>43</v>
      </c>
      <c r="P421" s="146">
        <f>O421*H421</f>
        <v>0</v>
      </c>
      <c r="Q421" s="146">
        <v>4.0999999999999999E-4</v>
      </c>
      <c r="R421" s="146">
        <f>Q421*H421</f>
        <v>0.28289999999999998</v>
      </c>
      <c r="S421" s="146">
        <v>0</v>
      </c>
      <c r="T421" s="147">
        <f>S421*H421</f>
        <v>0</v>
      </c>
      <c r="AR421" s="148" t="s">
        <v>156</v>
      </c>
      <c r="AT421" s="148" t="s">
        <v>210</v>
      </c>
      <c r="AU421" s="148" t="s">
        <v>91</v>
      </c>
      <c r="AY421" s="15" t="s">
        <v>209</v>
      </c>
      <c r="BE421" s="149">
        <f>IF(N421="základní",J421,0)</f>
        <v>0</v>
      </c>
      <c r="BF421" s="149">
        <f>IF(N421="snížená",J421,0)</f>
        <v>0</v>
      </c>
      <c r="BG421" s="149">
        <f>IF(N421="zákl. přenesená",J421,0)</f>
        <v>0</v>
      </c>
      <c r="BH421" s="149">
        <f>IF(N421="sníž. přenesená",J421,0)</f>
        <v>0</v>
      </c>
      <c r="BI421" s="149">
        <f>IF(N421="nulová",J421,0)</f>
        <v>0</v>
      </c>
      <c r="BJ421" s="15" t="s">
        <v>85</v>
      </c>
      <c r="BK421" s="149">
        <f>ROUND(I421*H421,2)</f>
        <v>0</v>
      </c>
      <c r="BL421" s="15" t="s">
        <v>156</v>
      </c>
      <c r="BM421" s="148" t="s">
        <v>1117</v>
      </c>
    </row>
    <row r="422" spans="2:65" s="1" customFormat="1" ht="19.5" x14ac:dyDescent="0.2">
      <c r="B422" s="30"/>
      <c r="D422" s="150" t="s">
        <v>216</v>
      </c>
      <c r="F422" s="151" t="s">
        <v>870</v>
      </c>
      <c r="I422" s="152"/>
      <c r="L422" s="30"/>
      <c r="M422" s="153"/>
      <c r="T422" s="54"/>
      <c r="AT422" s="15" t="s">
        <v>216</v>
      </c>
      <c r="AU422" s="15" t="s">
        <v>91</v>
      </c>
    </row>
    <row r="423" spans="2:65" s="12" customFormat="1" x14ac:dyDescent="0.2">
      <c r="B423" s="154"/>
      <c r="D423" s="150" t="s">
        <v>292</v>
      </c>
      <c r="E423" s="155" t="s">
        <v>1</v>
      </c>
      <c r="F423" s="156" t="s">
        <v>1118</v>
      </c>
      <c r="H423" s="157">
        <v>690</v>
      </c>
      <c r="I423" s="158"/>
      <c r="L423" s="154"/>
      <c r="M423" s="159"/>
      <c r="T423" s="160"/>
      <c r="AT423" s="155" t="s">
        <v>292</v>
      </c>
      <c r="AU423" s="155" t="s">
        <v>91</v>
      </c>
      <c r="AV423" s="12" t="s">
        <v>91</v>
      </c>
      <c r="AW423" s="12" t="s">
        <v>36</v>
      </c>
      <c r="AX423" s="12" t="s">
        <v>85</v>
      </c>
      <c r="AY423" s="155" t="s">
        <v>209</v>
      </c>
    </row>
    <row r="424" spans="2:65" s="1" customFormat="1" ht="24.2" customHeight="1" x14ac:dyDescent="0.2">
      <c r="B424" s="30"/>
      <c r="C424" s="136" t="s">
        <v>792</v>
      </c>
      <c r="D424" s="136" t="s">
        <v>210</v>
      </c>
      <c r="E424" s="137" t="s">
        <v>873</v>
      </c>
      <c r="F424" s="138" t="s">
        <v>874</v>
      </c>
      <c r="G424" s="139" t="s">
        <v>359</v>
      </c>
      <c r="H424" s="140">
        <v>690</v>
      </c>
      <c r="I424" s="141"/>
      <c r="J424" s="142">
        <f>ROUND(I424*H424,2)</f>
        <v>0</v>
      </c>
      <c r="K424" s="143"/>
      <c r="L424" s="30"/>
      <c r="M424" s="144" t="s">
        <v>1</v>
      </c>
      <c r="N424" s="145" t="s">
        <v>43</v>
      </c>
      <c r="P424" s="146">
        <f>O424*H424</f>
        <v>0</v>
      </c>
      <c r="Q424" s="146">
        <v>0</v>
      </c>
      <c r="R424" s="146">
        <f>Q424*H424</f>
        <v>0</v>
      </c>
      <c r="S424" s="146">
        <v>0</v>
      </c>
      <c r="T424" s="147">
        <f>S424*H424</f>
        <v>0</v>
      </c>
      <c r="AR424" s="148" t="s">
        <v>156</v>
      </c>
      <c r="AT424" s="148" t="s">
        <v>210</v>
      </c>
      <c r="AU424" s="148" t="s">
        <v>91</v>
      </c>
      <c r="AY424" s="15" t="s">
        <v>209</v>
      </c>
      <c r="BE424" s="149">
        <f>IF(N424="základní",J424,0)</f>
        <v>0</v>
      </c>
      <c r="BF424" s="149">
        <f>IF(N424="snížená",J424,0)</f>
        <v>0</v>
      </c>
      <c r="BG424" s="149">
        <f>IF(N424="zákl. přenesená",J424,0)</f>
        <v>0</v>
      </c>
      <c r="BH424" s="149">
        <f>IF(N424="sníž. přenesená",J424,0)</f>
        <v>0</v>
      </c>
      <c r="BI424" s="149">
        <f>IF(N424="nulová",J424,0)</f>
        <v>0</v>
      </c>
      <c r="BJ424" s="15" t="s">
        <v>85</v>
      </c>
      <c r="BK424" s="149">
        <f>ROUND(I424*H424,2)</f>
        <v>0</v>
      </c>
      <c r="BL424" s="15" t="s">
        <v>156</v>
      </c>
      <c r="BM424" s="148" t="s">
        <v>1119</v>
      </c>
    </row>
    <row r="425" spans="2:65" s="1" customFormat="1" ht="19.5" x14ac:dyDescent="0.2">
      <c r="B425" s="30"/>
      <c r="D425" s="150" t="s">
        <v>216</v>
      </c>
      <c r="F425" s="151" t="s">
        <v>876</v>
      </c>
      <c r="I425" s="152"/>
      <c r="L425" s="30"/>
      <c r="M425" s="153"/>
      <c r="T425" s="54"/>
      <c r="AT425" s="15" t="s">
        <v>216</v>
      </c>
      <c r="AU425" s="15" t="s">
        <v>91</v>
      </c>
    </row>
    <row r="426" spans="2:65" s="12" customFormat="1" x14ac:dyDescent="0.2">
      <c r="B426" s="154"/>
      <c r="D426" s="150" t="s">
        <v>292</v>
      </c>
      <c r="E426" s="155" t="s">
        <v>1</v>
      </c>
      <c r="F426" s="156" t="s">
        <v>1118</v>
      </c>
      <c r="H426" s="157">
        <v>690</v>
      </c>
      <c r="I426" s="158"/>
      <c r="L426" s="154"/>
      <c r="M426" s="159"/>
      <c r="T426" s="160"/>
      <c r="AT426" s="155" t="s">
        <v>292</v>
      </c>
      <c r="AU426" s="155" t="s">
        <v>91</v>
      </c>
      <c r="AV426" s="12" t="s">
        <v>91</v>
      </c>
      <c r="AW426" s="12" t="s">
        <v>36</v>
      </c>
      <c r="AX426" s="12" t="s">
        <v>85</v>
      </c>
      <c r="AY426" s="155" t="s">
        <v>209</v>
      </c>
    </row>
    <row r="427" spans="2:65" s="1" customFormat="1" ht="16.5" customHeight="1" x14ac:dyDescent="0.2">
      <c r="B427" s="30"/>
      <c r="C427" s="136" t="s">
        <v>796</v>
      </c>
      <c r="D427" s="136" t="s">
        <v>210</v>
      </c>
      <c r="E427" s="137" t="s">
        <v>878</v>
      </c>
      <c r="F427" s="138" t="s">
        <v>879</v>
      </c>
      <c r="G427" s="139" t="s">
        <v>359</v>
      </c>
      <c r="H427" s="140">
        <v>654</v>
      </c>
      <c r="I427" s="141"/>
      <c r="J427" s="142">
        <f>ROUND(I427*H427,2)</f>
        <v>0</v>
      </c>
      <c r="K427" s="143"/>
      <c r="L427" s="30"/>
      <c r="M427" s="144" t="s">
        <v>1</v>
      </c>
      <c r="N427" s="145" t="s">
        <v>43</v>
      </c>
      <c r="P427" s="146">
        <f>O427*H427</f>
        <v>0</v>
      </c>
      <c r="Q427" s="146">
        <v>0</v>
      </c>
      <c r="R427" s="146">
        <f>Q427*H427</f>
        <v>0</v>
      </c>
      <c r="S427" s="146">
        <v>0</v>
      </c>
      <c r="T427" s="147">
        <f>S427*H427</f>
        <v>0</v>
      </c>
      <c r="AR427" s="148" t="s">
        <v>156</v>
      </c>
      <c r="AT427" s="148" t="s">
        <v>210</v>
      </c>
      <c r="AU427" s="148" t="s">
        <v>91</v>
      </c>
      <c r="AY427" s="15" t="s">
        <v>209</v>
      </c>
      <c r="BE427" s="149">
        <f>IF(N427="základní",J427,0)</f>
        <v>0</v>
      </c>
      <c r="BF427" s="149">
        <f>IF(N427="snížená",J427,0)</f>
        <v>0</v>
      </c>
      <c r="BG427" s="149">
        <f>IF(N427="zákl. přenesená",J427,0)</f>
        <v>0</v>
      </c>
      <c r="BH427" s="149">
        <f>IF(N427="sníž. přenesená",J427,0)</f>
        <v>0</v>
      </c>
      <c r="BI427" s="149">
        <f>IF(N427="nulová",J427,0)</f>
        <v>0</v>
      </c>
      <c r="BJ427" s="15" t="s">
        <v>85</v>
      </c>
      <c r="BK427" s="149">
        <f>ROUND(I427*H427,2)</f>
        <v>0</v>
      </c>
      <c r="BL427" s="15" t="s">
        <v>156</v>
      </c>
      <c r="BM427" s="148" t="s">
        <v>1120</v>
      </c>
    </row>
    <row r="428" spans="2:65" s="1" customFormat="1" ht="19.5" x14ac:dyDescent="0.2">
      <c r="B428" s="30"/>
      <c r="D428" s="150" t="s">
        <v>216</v>
      </c>
      <c r="F428" s="151" t="s">
        <v>881</v>
      </c>
      <c r="I428" s="152"/>
      <c r="L428" s="30"/>
      <c r="M428" s="153"/>
      <c r="T428" s="54"/>
      <c r="AT428" s="15" t="s">
        <v>216</v>
      </c>
      <c r="AU428" s="15" t="s">
        <v>91</v>
      </c>
    </row>
    <row r="429" spans="2:65" s="12" customFormat="1" x14ac:dyDescent="0.2">
      <c r="B429" s="154"/>
      <c r="D429" s="150" t="s">
        <v>292</v>
      </c>
      <c r="E429" s="155" t="s">
        <v>1</v>
      </c>
      <c r="F429" s="156" t="s">
        <v>1076</v>
      </c>
      <c r="H429" s="157">
        <v>654</v>
      </c>
      <c r="I429" s="158"/>
      <c r="L429" s="154"/>
      <c r="M429" s="159"/>
      <c r="T429" s="160"/>
      <c r="AT429" s="155" t="s">
        <v>292</v>
      </c>
      <c r="AU429" s="155" t="s">
        <v>91</v>
      </c>
      <c r="AV429" s="12" t="s">
        <v>91</v>
      </c>
      <c r="AW429" s="12" t="s">
        <v>36</v>
      </c>
      <c r="AX429" s="12" t="s">
        <v>85</v>
      </c>
      <c r="AY429" s="155" t="s">
        <v>209</v>
      </c>
    </row>
    <row r="430" spans="2:65" s="1" customFormat="1" ht="16.5" customHeight="1" x14ac:dyDescent="0.2">
      <c r="B430" s="30"/>
      <c r="C430" s="136" t="s">
        <v>787</v>
      </c>
      <c r="D430" s="136" t="s">
        <v>210</v>
      </c>
      <c r="E430" s="137" t="s">
        <v>888</v>
      </c>
      <c r="F430" s="138" t="s">
        <v>889</v>
      </c>
      <c r="G430" s="139" t="s">
        <v>342</v>
      </c>
      <c r="H430" s="140">
        <v>1308</v>
      </c>
      <c r="I430" s="141"/>
      <c r="J430" s="142">
        <f>ROUND(I430*H430,2)</f>
        <v>0</v>
      </c>
      <c r="K430" s="143"/>
      <c r="L430" s="30"/>
      <c r="M430" s="144" t="s">
        <v>1</v>
      </c>
      <c r="N430" s="145" t="s">
        <v>43</v>
      </c>
      <c r="P430" s="146">
        <f>O430*H430</f>
        <v>0</v>
      </c>
      <c r="Q430" s="146">
        <v>0</v>
      </c>
      <c r="R430" s="146">
        <f>Q430*H430</f>
        <v>0</v>
      </c>
      <c r="S430" s="146">
        <v>0.01</v>
      </c>
      <c r="T430" s="147">
        <f>S430*H430</f>
        <v>13.08</v>
      </c>
      <c r="AR430" s="148" t="s">
        <v>156</v>
      </c>
      <c r="AT430" s="148" t="s">
        <v>210</v>
      </c>
      <c r="AU430" s="148" t="s">
        <v>91</v>
      </c>
      <c r="AY430" s="15" t="s">
        <v>209</v>
      </c>
      <c r="BE430" s="149">
        <f>IF(N430="základní",J430,0)</f>
        <v>0</v>
      </c>
      <c r="BF430" s="149">
        <f>IF(N430="snížená",J430,0)</f>
        <v>0</v>
      </c>
      <c r="BG430" s="149">
        <f>IF(N430="zákl. přenesená",J430,0)</f>
        <v>0</v>
      </c>
      <c r="BH430" s="149">
        <f>IF(N430="sníž. přenesená",J430,0)</f>
        <v>0</v>
      </c>
      <c r="BI430" s="149">
        <f>IF(N430="nulová",J430,0)</f>
        <v>0</v>
      </c>
      <c r="BJ430" s="15" t="s">
        <v>85</v>
      </c>
      <c r="BK430" s="149">
        <f>ROUND(I430*H430,2)</f>
        <v>0</v>
      </c>
      <c r="BL430" s="15" t="s">
        <v>156</v>
      </c>
      <c r="BM430" s="148" t="s">
        <v>1121</v>
      </c>
    </row>
    <row r="431" spans="2:65" s="1" customFormat="1" ht="19.5" x14ac:dyDescent="0.2">
      <c r="B431" s="30"/>
      <c r="D431" s="150" t="s">
        <v>216</v>
      </c>
      <c r="F431" s="151" t="s">
        <v>891</v>
      </c>
      <c r="I431" s="152"/>
      <c r="L431" s="30"/>
      <c r="M431" s="153"/>
      <c r="T431" s="54"/>
      <c r="AT431" s="15" t="s">
        <v>216</v>
      </c>
      <c r="AU431" s="15" t="s">
        <v>91</v>
      </c>
    </row>
    <row r="432" spans="2:65" s="12" customFormat="1" x14ac:dyDescent="0.2">
      <c r="B432" s="154"/>
      <c r="D432" s="150" t="s">
        <v>292</v>
      </c>
      <c r="E432" s="155" t="s">
        <v>1</v>
      </c>
      <c r="F432" s="156" t="s">
        <v>1122</v>
      </c>
      <c r="H432" s="157">
        <v>1308</v>
      </c>
      <c r="I432" s="158"/>
      <c r="L432" s="154"/>
      <c r="M432" s="159"/>
      <c r="T432" s="160"/>
      <c r="AT432" s="155" t="s">
        <v>292</v>
      </c>
      <c r="AU432" s="155" t="s">
        <v>91</v>
      </c>
      <c r="AV432" s="12" t="s">
        <v>91</v>
      </c>
      <c r="AW432" s="12" t="s">
        <v>36</v>
      </c>
      <c r="AX432" s="12" t="s">
        <v>85</v>
      </c>
      <c r="AY432" s="155" t="s">
        <v>209</v>
      </c>
    </row>
    <row r="433" spans="2:65" s="11" customFormat="1" ht="20.85" customHeight="1" x14ac:dyDescent="0.2">
      <c r="B433" s="124"/>
      <c r="D433" s="125" t="s">
        <v>77</v>
      </c>
      <c r="E433" s="134" t="s">
        <v>860</v>
      </c>
      <c r="F433" s="134" t="s">
        <v>893</v>
      </c>
      <c r="I433" s="127"/>
      <c r="J433" s="135">
        <f>BK433</f>
        <v>0</v>
      </c>
      <c r="L433" s="124"/>
      <c r="M433" s="129"/>
      <c r="P433" s="130">
        <f>SUM(P434:P458)</f>
        <v>0</v>
      </c>
      <c r="R433" s="130">
        <f>SUM(R434:R458)</f>
        <v>0</v>
      </c>
      <c r="T433" s="131">
        <f>SUM(T434:T458)</f>
        <v>0</v>
      </c>
      <c r="AR433" s="125" t="s">
        <v>85</v>
      </c>
      <c r="AT433" s="132" t="s">
        <v>77</v>
      </c>
      <c r="AU433" s="132" t="s">
        <v>91</v>
      </c>
      <c r="AY433" s="125" t="s">
        <v>209</v>
      </c>
      <c r="BK433" s="133">
        <f>SUM(BK434:BK458)</f>
        <v>0</v>
      </c>
    </row>
    <row r="434" spans="2:65" s="1" customFormat="1" ht="21.75" customHeight="1" x14ac:dyDescent="0.2">
      <c r="B434" s="30"/>
      <c r="C434" s="136" t="s">
        <v>803</v>
      </c>
      <c r="D434" s="136" t="s">
        <v>210</v>
      </c>
      <c r="E434" s="137" t="s">
        <v>895</v>
      </c>
      <c r="F434" s="138" t="s">
        <v>896</v>
      </c>
      <c r="G434" s="139" t="s">
        <v>359</v>
      </c>
      <c r="H434" s="140">
        <v>654</v>
      </c>
      <c r="I434" s="141"/>
      <c r="J434" s="142">
        <f>ROUND(I434*H434,2)</f>
        <v>0</v>
      </c>
      <c r="K434" s="143"/>
      <c r="L434" s="30"/>
      <c r="M434" s="144" t="s">
        <v>1</v>
      </c>
      <c r="N434" s="145" t="s">
        <v>43</v>
      </c>
      <c r="P434" s="146">
        <f>O434*H434</f>
        <v>0</v>
      </c>
      <c r="Q434" s="146">
        <v>0</v>
      </c>
      <c r="R434" s="146">
        <f>Q434*H434</f>
        <v>0</v>
      </c>
      <c r="S434" s="146">
        <v>0</v>
      </c>
      <c r="T434" s="147">
        <f>S434*H434</f>
        <v>0</v>
      </c>
      <c r="AR434" s="148" t="s">
        <v>156</v>
      </c>
      <c r="AT434" s="148" t="s">
        <v>210</v>
      </c>
      <c r="AU434" s="148" t="s">
        <v>148</v>
      </c>
      <c r="AY434" s="15" t="s">
        <v>209</v>
      </c>
      <c r="BE434" s="149">
        <f>IF(N434="základní",J434,0)</f>
        <v>0</v>
      </c>
      <c r="BF434" s="149">
        <f>IF(N434="snížená",J434,0)</f>
        <v>0</v>
      </c>
      <c r="BG434" s="149">
        <f>IF(N434="zákl. přenesená",J434,0)</f>
        <v>0</v>
      </c>
      <c r="BH434" s="149">
        <f>IF(N434="sníž. přenesená",J434,0)</f>
        <v>0</v>
      </c>
      <c r="BI434" s="149">
        <f>IF(N434="nulová",J434,0)</f>
        <v>0</v>
      </c>
      <c r="BJ434" s="15" t="s">
        <v>85</v>
      </c>
      <c r="BK434" s="149">
        <f>ROUND(I434*H434,2)</f>
        <v>0</v>
      </c>
      <c r="BL434" s="15" t="s">
        <v>156</v>
      </c>
      <c r="BM434" s="148" t="s">
        <v>1123</v>
      </c>
    </row>
    <row r="435" spans="2:65" s="1" customFormat="1" ht="19.5" x14ac:dyDescent="0.2">
      <c r="B435" s="30"/>
      <c r="D435" s="150" t="s">
        <v>216</v>
      </c>
      <c r="F435" s="151" t="s">
        <v>898</v>
      </c>
      <c r="I435" s="152"/>
      <c r="L435" s="30"/>
      <c r="M435" s="153"/>
      <c r="T435" s="54"/>
      <c r="AT435" s="15" t="s">
        <v>216</v>
      </c>
      <c r="AU435" s="15" t="s">
        <v>148</v>
      </c>
    </row>
    <row r="436" spans="2:65" s="12" customFormat="1" x14ac:dyDescent="0.2">
      <c r="B436" s="154"/>
      <c r="D436" s="150" t="s">
        <v>292</v>
      </c>
      <c r="E436" s="155" t="s">
        <v>1</v>
      </c>
      <c r="F436" s="156" t="s">
        <v>1076</v>
      </c>
      <c r="H436" s="157">
        <v>654</v>
      </c>
      <c r="I436" s="158"/>
      <c r="L436" s="154"/>
      <c r="M436" s="159"/>
      <c r="T436" s="160"/>
      <c r="AT436" s="155" t="s">
        <v>292</v>
      </c>
      <c r="AU436" s="155" t="s">
        <v>148</v>
      </c>
      <c r="AV436" s="12" t="s">
        <v>91</v>
      </c>
      <c r="AW436" s="12" t="s">
        <v>36</v>
      </c>
      <c r="AX436" s="12" t="s">
        <v>85</v>
      </c>
      <c r="AY436" s="155" t="s">
        <v>209</v>
      </c>
    </row>
    <row r="437" spans="2:65" s="1" customFormat="1" ht="24.2" customHeight="1" x14ac:dyDescent="0.2">
      <c r="B437" s="30"/>
      <c r="C437" s="136" t="s">
        <v>807</v>
      </c>
      <c r="D437" s="136" t="s">
        <v>210</v>
      </c>
      <c r="E437" s="137" t="s">
        <v>900</v>
      </c>
      <c r="F437" s="138" t="s">
        <v>901</v>
      </c>
      <c r="G437" s="139" t="s">
        <v>554</v>
      </c>
      <c r="H437" s="140">
        <v>292.63</v>
      </c>
      <c r="I437" s="141"/>
      <c r="J437" s="142">
        <f>ROUND(I437*H437,2)</f>
        <v>0</v>
      </c>
      <c r="K437" s="143"/>
      <c r="L437" s="30"/>
      <c r="M437" s="144" t="s">
        <v>1</v>
      </c>
      <c r="N437" s="145" t="s">
        <v>43</v>
      </c>
      <c r="P437" s="146">
        <f>O437*H437</f>
        <v>0</v>
      </c>
      <c r="Q437" s="146">
        <v>0</v>
      </c>
      <c r="R437" s="146">
        <f>Q437*H437</f>
        <v>0</v>
      </c>
      <c r="S437" s="146">
        <v>0</v>
      </c>
      <c r="T437" s="147">
        <f>S437*H437</f>
        <v>0</v>
      </c>
      <c r="AR437" s="148" t="s">
        <v>156</v>
      </c>
      <c r="AT437" s="148" t="s">
        <v>210</v>
      </c>
      <c r="AU437" s="148" t="s">
        <v>148</v>
      </c>
      <c r="AY437" s="15" t="s">
        <v>209</v>
      </c>
      <c r="BE437" s="149">
        <f>IF(N437="základní",J437,0)</f>
        <v>0</v>
      </c>
      <c r="BF437" s="149">
        <f>IF(N437="snížená",J437,0)</f>
        <v>0</v>
      </c>
      <c r="BG437" s="149">
        <f>IF(N437="zákl. přenesená",J437,0)</f>
        <v>0</v>
      </c>
      <c r="BH437" s="149">
        <f>IF(N437="sníž. přenesená",J437,0)</f>
        <v>0</v>
      </c>
      <c r="BI437" s="149">
        <f>IF(N437="nulová",J437,0)</f>
        <v>0</v>
      </c>
      <c r="BJ437" s="15" t="s">
        <v>85</v>
      </c>
      <c r="BK437" s="149">
        <f>ROUND(I437*H437,2)</f>
        <v>0</v>
      </c>
      <c r="BL437" s="15" t="s">
        <v>156</v>
      </c>
      <c r="BM437" s="148" t="s">
        <v>1124</v>
      </c>
    </row>
    <row r="438" spans="2:65" s="1" customFormat="1" ht="19.5" x14ac:dyDescent="0.2">
      <c r="B438" s="30"/>
      <c r="D438" s="150" t="s">
        <v>216</v>
      </c>
      <c r="F438" s="151" t="s">
        <v>903</v>
      </c>
      <c r="I438" s="152"/>
      <c r="L438" s="30"/>
      <c r="M438" s="153"/>
      <c r="T438" s="54"/>
      <c r="AT438" s="15" t="s">
        <v>216</v>
      </c>
      <c r="AU438" s="15" t="s">
        <v>148</v>
      </c>
    </row>
    <row r="439" spans="2:65" s="12" customFormat="1" x14ac:dyDescent="0.2">
      <c r="B439" s="154"/>
      <c r="D439" s="150" t="s">
        <v>292</v>
      </c>
      <c r="E439" s="155" t="s">
        <v>1</v>
      </c>
      <c r="F439" s="156" t="s">
        <v>1125</v>
      </c>
      <c r="H439" s="157">
        <v>153.15</v>
      </c>
      <c r="I439" s="158"/>
      <c r="L439" s="154"/>
      <c r="M439" s="159"/>
      <c r="T439" s="160"/>
      <c r="AT439" s="155" t="s">
        <v>292</v>
      </c>
      <c r="AU439" s="155" t="s">
        <v>148</v>
      </c>
      <c r="AV439" s="12" t="s">
        <v>91</v>
      </c>
      <c r="AW439" s="12" t="s">
        <v>36</v>
      </c>
      <c r="AX439" s="12" t="s">
        <v>78</v>
      </c>
      <c r="AY439" s="155" t="s">
        <v>209</v>
      </c>
    </row>
    <row r="440" spans="2:65" s="12" customFormat="1" x14ac:dyDescent="0.2">
      <c r="B440" s="154"/>
      <c r="D440" s="150" t="s">
        <v>292</v>
      </c>
      <c r="E440" s="155" t="s">
        <v>1</v>
      </c>
      <c r="F440" s="156" t="s">
        <v>1126</v>
      </c>
      <c r="H440" s="157">
        <v>139.48000000000002</v>
      </c>
      <c r="I440" s="158"/>
      <c r="L440" s="154"/>
      <c r="M440" s="159"/>
      <c r="T440" s="160"/>
      <c r="AT440" s="155" t="s">
        <v>292</v>
      </c>
      <c r="AU440" s="155" t="s">
        <v>148</v>
      </c>
      <c r="AV440" s="12" t="s">
        <v>91</v>
      </c>
      <c r="AW440" s="12" t="s">
        <v>36</v>
      </c>
      <c r="AX440" s="12" t="s">
        <v>78</v>
      </c>
      <c r="AY440" s="155" t="s">
        <v>209</v>
      </c>
    </row>
    <row r="441" spans="2:65" s="13" customFormat="1" x14ac:dyDescent="0.2">
      <c r="B441" s="164"/>
      <c r="D441" s="150" t="s">
        <v>292</v>
      </c>
      <c r="E441" s="165" t="s">
        <v>1</v>
      </c>
      <c r="F441" s="166" t="s">
        <v>351</v>
      </c>
      <c r="H441" s="167">
        <v>292.63</v>
      </c>
      <c r="I441" s="168"/>
      <c r="L441" s="164"/>
      <c r="M441" s="169"/>
      <c r="T441" s="170"/>
      <c r="AT441" s="165" t="s">
        <v>292</v>
      </c>
      <c r="AU441" s="165" t="s">
        <v>148</v>
      </c>
      <c r="AV441" s="13" t="s">
        <v>156</v>
      </c>
      <c r="AW441" s="13" t="s">
        <v>4</v>
      </c>
      <c r="AX441" s="13" t="s">
        <v>85</v>
      </c>
      <c r="AY441" s="165" t="s">
        <v>209</v>
      </c>
    </row>
    <row r="442" spans="2:65" s="1" customFormat="1" ht="24.2" customHeight="1" x14ac:dyDescent="0.2">
      <c r="B442" s="30"/>
      <c r="C442" s="136" t="s">
        <v>811</v>
      </c>
      <c r="D442" s="136" t="s">
        <v>210</v>
      </c>
      <c r="E442" s="137" t="s">
        <v>907</v>
      </c>
      <c r="F442" s="138" t="s">
        <v>908</v>
      </c>
      <c r="G442" s="139" t="s">
        <v>554</v>
      </c>
      <c r="H442" s="140">
        <v>2048.41</v>
      </c>
      <c r="I442" s="141"/>
      <c r="J442" s="142">
        <f>ROUND(I442*H442,2)</f>
        <v>0</v>
      </c>
      <c r="K442" s="143"/>
      <c r="L442" s="30"/>
      <c r="M442" s="144" t="s">
        <v>1</v>
      </c>
      <c r="N442" s="145" t="s">
        <v>43</v>
      </c>
      <c r="P442" s="146">
        <f>O442*H442</f>
        <v>0</v>
      </c>
      <c r="Q442" s="146">
        <v>0</v>
      </c>
      <c r="R442" s="146">
        <f>Q442*H442</f>
        <v>0</v>
      </c>
      <c r="S442" s="146">
        <v>0</v>
      </c>
      <c r="T442" s="147">
        <f>S442*H442</f>
        <v>0</v>
      </c>
      <c r="AR442" s="148" t="s">
        <v>156</v>
      </c>
      <c r="AT442" s="148" t="s">
        <v>210</v>
      </c>
      <c r="AU442" s="148" t="s">
        <v>148</v>
      </c>
      <c r="AY442" s="15" t="s">
        <v>209</v>
      </c>
      <c r="BE442" s="149">
        <f>IF(N442="základní",J442,0)</f>
        <v>0</v>
      </c>
      <c r="BF442" s="149">
        <f>IF(N442="snížená",J442,0)</f>
        <v>0</v>
      </c>
      <c r="BG442" s="149">
        <f>IF(N442="zákl. přenesená",J442,0)</f>
        <v>0</v>
      </c>
      <c r="BH442" s="149">
        <f>IF(N442="sníž. přenesená",J442,0)</f>
        <v>0</v>
      </c>
      <c r="BI442" s="149">
        <f>IF(N442="nulová",J442,0)</f>
        <v>0</v>
      </c>
      <c r="BJ442" s="15" t="s">
        <v>85</v>
      </c>
      <c r="BK442" s="149">
        <f>ROUND(I442*H442,2)</f>
        <v>0</v>
      </c>
      <c r="BL442" s="15" t="s">
        <v>156</v>
      </c>
      <c r="BM442" s="148" t="s">
        <v>1127</v>
      </c>
    </row>
    <row r="443" spans="2:65" s="1" customFormat="1" ht="19.5" x14ac:dyDescent="0.2">
      <c r="B443" s="30"/>
      <c r="D443" s="150" t="s">
        <v>216</v>
      </c>
      <c r="F443" s="151" t="s">
        <v>908</v>
      </c>
      <c r="I443" s="152"/>
      <c r="L443" s="30"/>
      <c r="M443" s="153"/>
      <c r="T443" s="54"/>
      <c r="AT443" s="15" t="s">
        <v>216</v>
      </c>
      <c r="AU443" s="15" t="s">
        <v>148</v>
      </c>
    </row>
    <row r="444" spans="2:65" s="12" customFormat="1" x14ac:dyDescent="0.2">
      <c r="B444" s="154"/>
      <c r="D444" s="150" t="s">
        <v>292</v>
      </c>
      <c r="E444" s="155" t="s">
        <v>1</v>
      </c>
      <c r="F444" s="156" t="s">
        <v>1128</v>
      </c>
      <c r="H444" s="157">
        <v>2048.41</v>
      </c>
      <c r="I444" s="158"/>
      <c r="L444" s="154"/>
      <c r="M444" s="159"/>
      <c r="T444" s="160"/>
      <c r="AT444" s="155" t="s">
        <v>292</v>
      </c>
      <c r="AU444" s="155" t="s">
        <v>148</v>
      </c>
      <c r="AV444" s="12" t="s">
        <v>91</v>
      </c>
      <c r="AW444" s="12" t="s">
        <v>36</v>
      </c>
      <c r="AX444" s="12" t="s">
        <v>78</v>
      </c>
      <c r="AY444" s="155" t="s">
        <v>209</v>
      </c>
    </row>
    <row r="445" spans="2:65" s="13" customFormat="1" x14ac:dyDescent="0.2">
      <c r="B445" s="164"/>
      <c r="D445" s="150" t="s">
        <v>292</v>
      </c>
      <c r="E445" s="165" t="s">
        <v>1</v>
      </c>
      <c r="F445" s="166" t="s">
        <v>351</v>
      </c>
      <c r="H445" s="167">
        <v>2048.41</v>
      </c>
      <c r="I445" s="168"/>
      <c r="L445" s="164"/>
      <c r="M445" s="169"/>
      <c r="T445" s="170"/>
      <c r="AT445" s="165" t="s">
        <v>292</v>
      </c>
      <c r="AU445" s="165" t="s">
        <v>148</v>
      </c>
      <c r="AV445" s="13" t="s">
        <v>156</v>
      </c>
      <c r="AW445" s="13" t="s">
        <v>4</v>
      </c>
      <c r="AX445" s="13" t="s">
        <v>85</v>
      </c>
      <c r="AY445" s="165" t="s">
        <v>209</v>
      </c>
    </row>
    <row r="446" spans="2:65" s="1" customFormat="1" ht="24.2" customHeight="1" x14ac:dyDescent="0.2">
      <c r="B446" s="30"/>
      <c r="C446" s="136" t="s">
        <v>815</v>
      </c>
      <c r="D446" s="136" t="s">
        <v>210</v>
      </c>
      <c r="E446" s="137" t="s">
        <v>912</v>
      </c>
      <c r="F446" s="138" t="s">
        <v>913</v>
      </c>
      <c r="G446" s="139" t="s">
        <v>554</v>
      </c>
      <c r="H446" s="140">
        <v>292.63</v>
      </c>
      <c r="I446" s="141"/>
      <c r="J446" s="142">
        <f>ROUND(I446*H446,2)</f>
        <v>0</v>
      </c>
      <c r="K446" s="143"/>
      <c r="L446" s="30"/>
      <c r="M446" s="144" t="s">
        <v>1</v>
      </c>
      <c r="N446" s="145" t="s">
        <v>43</v>
      </c>
      <c r="P446" s="146">
        <f>O446*H446</f>
        <v>0</v>
      </c>
      <c r="Q446" s="146">
        <v>0</v>
      </c>
      <c r="R446" s="146">
        <f>Q446*H446</f>
        <v>0</v>
      </c>
      <c r="S446" s="146">
        <v>0</v>
      </c>
      <c r="T446" s="147">
        <f>S446*H446</f>
        <v>0</v>
      </c>
      <c r="AR446" s="148" t="s">
        <v>156</v>
      </c>
      <c r="AT446" s="148" t="s">
        <v>210</v>
      </c>
      <c r="AU446" s="148" t="s">
        <v>148</v>
      </c>
      <c r="AY446" s="15" t="s">
        <v>209</v>
      </c>
      <c r="BE446" s="149">
        <f>IF(N446="základní",J446,0)</f>
        <v>0</v>
      </c>
      <c r="BF446" s="149">
        <f>IF(N446="snížená",J446,0)</f>
        <v>0</v>
      </c>
      <c r="BG446" s="149">
        <f>IF(N446="zákl. přenesená",J446,0)</f>
        <v>0</v>
      </c>
      <c r="BH446" s="149">
        <f>IF(N446="sníž. přenesená",J446,0)</f>
        <v>0</v>
      </c>
      <c r="BI446" s="149">
        <f>IF(N446="nulová",J446,0)</f>
        <v>0</v>
      </c>
      <c r="BJ446" s="15" t="s">
        <v>85</v>
      </c>
      <c r="BK446" s="149">
        <f>ROUND(I446*H446,2)</f>
        <v>0</v>
      </c>
      <c r="BL446" s="15" t="s">
        <v>156</v>
      </c>
      <c r="BM446" s="148" t="s">
        <v>1129</v>
      </c>
    </row>
    <row r="447" spans="2:65" s="1" customFormat="1" ht="19.5" x14ac:dyDescent="0.2">
      <c r="B447" s="30"/>
      <c r="D447" s="150" t="s">
        <v>216</v>
      </c>
      <c r="F447" s="151" t="s">
        <v>915</v>
      </c>
      <c r="I447" s="152"/>
      <c r="L447" s="30"/>
      <c r="M447" s="153"/>
      <c r="T447" s="54"/>
      <c r="AT447" s="15" t="s">
        <v>216</v>
      </c>
      <c r="AU447" s="15" t="s">
        <v>148</v>
      </c>
    </row>
    <row r="448" spans="2:65" s="12" customFormat="1" x14ac:dyDescent="0.2">
      <c r="B448" s="154"/>
      <c r="D448" s="150" t="s">
        <v>292</v>
      </c>
      <c r="E448" s="155" t="s">
        <v>1</v>
      </c>
      <c r="F448" s="156" t="s">
        <v>1125</v>
      </c>
      <c r="H448" s="157">
        <v>153.15</v>
      </c>
      <c r="I448" s="158"/>
      <c r="L448" s="154"/>
      <c r="M448" s="159"/>
      <c r="T448" s="160"/>
      <c r="AT448" s="155" t="s">
        <v>292</v>
      </c>
      <c r="AU448" s="155" t="s">
        <v>148</v>
      </c>
      <c r="AV448" s="12" t="s">
        <v>91</v>
      </c>
      <c r="AW448" s="12" t="s">
        <v>36</v>
      </c>
      <c r="AX448" s="12" t="s">
        <v>78</v>
      </c>
      <c r="AY448" s="155" t="s">
        <v>209</v>
      </c>
    </row>
    <row r="449" spans="2:65" s="12" customFormat="1" x14ac:dyDescent="0.2">
      <c r="B449" s="154"/>
      <c r="D449" s="150" t="s">
        <v>292</v>
      </c>
      <c r="E449" s="155" t="s">
        <v>1</v>
      </c>
      <c r="F449" s="156" t="s">
        <v>1126</v>
      </c>
      <c r="H449" s="157">
        <v>139.48000000000002</v>
      </c>
      <c r="I449" s="158"/>
      <c r="L449" s="154"/>
      <c r="M449" s="159"/>
      <c r="T449" s="160"/>
      <c r="AT449" s="155" t="s">
        <v>292</v>
      </c>
      <c r="AU449" s="155" t="s">
        <v>148</v>
      </c>
      <c r="AV449" s="12" t="s">
        <v>91</v>
      </c>
      <c r="AW449" s="12" t="s">
        <v>36</v>
      </c>
      <c r="AX449" s="12" t="s">
        <v>78</v>
      </c>
      <c r="AY449" s="155" t="s">
        <v>209</v>
      </c>
    </row>
    <row r="450" spans="2:65" s="13" customFormat="1" x14ac:dyDescent="0.2">
      <c r="B450" s="164"/>
      <c r="D450" s="150" t="s">
        <v>292</v>
      </c>
      <c r="E450" s="165" t="s">
        <v>1</v>
      </c>
      <c r="F450" s="166" t="s">
        <v>351</v>
      </c>
      <c r="H450" s="167">
        <v>292.63</v>
      </c>
      <c r="I450" s="168"/>
      <c r="L450" s="164"/>
      <c r="M450" s="169"/>
      <c r="T450" s="170"/>
      <c r="AT450" s="165" t="s">
        <v>292</v>
      </c>
      <c r="AU450" s="165" t="s">
        <v>148</v>
      </c>
      <c r="AV450" s="13" t="s">
        <v>156</v>
      </c>
      <c r="AW450" s="13" t="s">
        <v>4</v>
      </c>
      <c r="AX450" s="13" t="s">
        <v>85</v>
      </c>
      <c r="AY450" s="165" t="s">
        <v>209</v>
      </c>
    </row>
    <row r="451" spans="2:65" s="1" customFormat="1" ht="33" customHeight="1" x14ac:dyDescent="0.2">
      <c r="B451" s="30"/>
      <c r="C451" s="136" t="s">
        <v>819</v>
      </c>
      <c r="D451" s="136" t="s">
        <v>210</v>
      </c>
      <c r="E451" s="137" t="s">
        <v>917</v>
      </c>
      <c r="F451" s="138" t="s">
        <v>918</v>
      </c>
      <c r="G451" s="139" t="s">
        <v>554</v>
      </c>
      <c r="H451" s="140">
        <v>483.16</v>
      </c>
      <c r="I451" s="141"/>
      <c r="J451" s="142">
        <f>ROUND(I451*H451,2)</f>
        <v>0</v>
      </c>
      <c r="K451" s="143"/>
      <c r="L451" s="30"/>
      <c r="M451" s="144" t="s">
        <v>1</v>
      </c>
      <c r="N451" s="145" t="s">
        <v>43</v>
      </c>
      <c r="P451" s="146">
        <f>O451*H451</f>
        <v>0</v>
      </c>
      <c r="Q451" s="146">
        <v>0</v>
      </c>
      <c r="R451" s="146">
        <f>Q451*H451</f>
        <v>0</v>
      </c>
      <c r="S451" s="146">
        <v>0</v>
      </c>
      <c r="T451" s="147">
        <f>S451*H451</f>
        <v>0</v>
      </c>
      <c r="AR451" s="148" t="s">
        <v>156</v>
      </c>
      <c r="AT451" s="148" t="s">
        <v>210</v>
      </c>
      <c r="AU451" s="148" t="s">
        <v>148</v>
      </c>
      <c r="AY451" s="15" t="s">
        <v>209</v>
      </c>
      <c r="BE451" s="149">
        <f>IF(N451="základní",J451,0)</f>
        <v>0</v>
      </c>
      <c r="BF451" s="149">
        <f>IF(N451="snížená",J451,0)</f>
        <v>0</v>
      </c>
      <c r="BG451" s="149">
        <f>IF(N451="zákl. přenesená",J451,0)</f>
        <v>0</v>
      </c>
      <c r="BH451" s="149">
        <f>IF(N451="sníž. přenesená",J451,0)</f>
        <v>0</v>
      </c>
      <c r="BI451" s="149">
        <f>IF(N451="nulová",J451,0)</f>
        <v>0</v>
      </c>
      <c r="BJ451" s="15" t="s">
        <v>85</v>
      </c>
      <c r="BK451" s="149">
        <f>ROUND(I451*H451,2)</f>
        <v>0</v>
      </c>
      <c r="BL451" s="15" t="s">
        <v>156</v>
      </c>
      <c r="BM451" s="148" t="s">
        <v>1130</v>
      </c>
    </row>
    <row r="452" spans="2:65" s="1" customFormat="1" ht="29.25" x14ac:dyDescent="0.2">
      <c r="B452" s="30"/>
      <c r="D452" s="150" t="s">
        <v>216</v>
      </c>
      <c r="F452" s="151" t="s">
        <v>920</v>
      </c>
      <c r="I452" s="152"/>
      <c r="L452" s="30"/>
      <c r="M452" s="153"/>
      <c r="T452" s="54"/>
      <c r="AT452" s="15" t="s">
        <v>216</v>
      </c>
      <c r="AU452" s="15" t="s">
        <v>148</v>
      </c>
    </row>
    <row r="453" spans="2:65" s="12" customFormat="1" x14ac:dyDescent="0.2">
      <c r="B453" s="154"/>
      <c r="D453" s="150" t="s">
        <v>292</v>
      </c>
      <c r="E453" s="155" t="s">
        <v>1</v>
      </c>
      <c r="F453" s="156" t="s">
        <v>1131</v>
      </c>
      <c r="H453" s="157">
        <v>204.20000000000002</v>
      </c>
      <c r="I453" s="158"/>
      <c r="L453" s="154"/>
      <c r="M453" s="159"/>
      <c r="T453" s="160"/>
      <c r="AT453" s="155" t="s">
        <v>292</v>
      </c>
      <c r="AU453" s="155" t="s">
        <v>148</v>
      </c>
      <c r="AV453" s="12" t="s">
        <v>91</v>
      </c>
      <c r="AW453" s="12" t="s">
        <v>36</v>
      </c>
      <c r="AX453" s="12" t="s">
        <v>78</v>
      </c>
      <c r="AY453" s="155" t="s">
        <v>209</v>
      </c>
    </row>
    <row r="454" spans="2:65" s="12" customFormat="1" x14ac:dyDescent="0.2">
      <c r="B454" s="154"/>
      <c r="D454" s="150" t="s">
        <v>292</v>
      </c>
      <c r="E454" s="155" t="s">
        <v>1</v>
      </c>
      <c r="F454" s="156" t="s">
        <v>1132</v>
      </c>
      <c r="H454" s="157">
        <v>278.96000000000004</v>
      </c>
      <c r="I454" s="158"/>
      <c r="L454" s="154"/>
      <c r="M454" s="159"/>
      <c r="T454" s="160"/>
      <c r="AT454" s="155" t="s">
        <v>292</v>
      </c>
      <c r="AU454" s="155" t="s">
        <v>148</v>
      </c>
      <c r="AV454" s="12" t="s">
        <v>91</v>
      </c>
      <c r="AW454" s="12" t="s">
        <v>36</v>
      </c>
      <c r="AX454" s="12" t="s">
        <v>78</v>
      </c>
      <c r="AY454" s="155" t="s">
        <v>209</v>
      </c>
    </row>
    <row r="455" spans="2:65" s="13" customFormat="1" x14ac:dyDescent="0.2">
      <c r="B455" s="164"/>
      <c r="D455" s="150" t="s">
        <v>292</v>
      </c>
      <c r="E455" s="165" t="s">
        <v>1</v>
      </c>
      <c r="F455" s="166" t="s">
        <v>351</v>
      </c>
      <c r="H455" s="167">
        <v>483.16000000000008</v>
      </c>
      <c r="I455" s="168"/>
      <c r="L455" s="164"/>
      <c r="M455" s="169"/>
      <c r="T455" s="170"/>
      <c r="AT455" s="165" t="s">
        <v>292</v>
      </c>
      <c r="AU455" s="165" t="s">
        <v>148</v>
      </c>
      <c r="AV455" s="13" t="s">
        <v>156</v>
      </c>
      <c r="AW455" s="13" t="s">
        <v>4</v>
      </c>
      <c r="AX455" s="13" t="s">
        <v>85</v>
      </c>
      <c r="AY455" s="165" t="s">
        <v>209</v>
      </c>
    </row>
    <row r="456" spans="2:65" s="1" customFormat="1" ht="24.2" customHeight="1" x14ac:dyDescent="0.2">
      <c r="B456" s="30"/>
      <c r="C456" s="136" t="s">
        <v>823</v>
      </c>
      <c r="D456" s="136" t="s">
        <v>210</v>
      </c>
      <c r="E456" s="137" t="s">
        <v>923</v>
      </c>
      <c r="F456" s="138" t="s">
        <v>924</v>
      </c>
      <c r="G456" s="139" t="s">
        <v>554</v>
      </c>
      <c r="H456" s="140">
        <v>42</v>
      </c>
      <c r="I456" s="141"/>
      <c r="J456" s="142">
        <f>ROUND(I456*H456,2)</f>
        <v>0</v>
      </c>
      <c r="K456" s="143"/>
      <c r="L456" s="30"/>
      <c r="M456" s="144" t="s">
        <v>1</v>
      </c>
      <c r="N456" s="145" t="s">
        <v>43</v>
      </c>
      <c r="P456" s="146">
        <f>O456*H456</f>
        <v>0</v>
      </c>
      <c r="Q456" s="146">
        <v>0</v>
      </c>
      <c r="R456" s="146">
        <f>Q456*H456</f>
        <v>0</v>
      </c>
      <c r="S456" s="146">
        <v>0</v>
      </c>
      <c r="T456" s="147">
        <f>S456*H456</f>
        <v>0</v>
      </c>
      <c r="AR456" s="148" t="s">
        <v>156</v>
      </c>
      <c r="AT456" s="148" t="s">
        <v>210</v>
      </c>
      <c r="AU456" s="148" t="s">
        <v>148</v>
      </c>
      <c r="AY456" s="15" t="s">
        <v>209</v>
      </c>
      <c r="BE456" s="149">
        <f>IF(N456="základní",J456,0)</f>
        <v>0</v>
      </c>
      <c r="BF456" s="149">
        <f>IF(N456="snížená",J456,0)</f>
        <v>0</v>
      </c>
      <c r="BG456" s="149">
        <f>IF(N456="zákl. přenesená",J456,0)</f>
        <v>0</v>
      </c>
      <c r="BH456" s="149">
        <f>IF(N456="sníž. přenesená",J456,0)</f>
        <v>0</v>
      </c>
      <c r="BI456" s="149">
        <f>IF(N456="nulová",J456,0)</f>
        <v>0</v>
      </c>
      <c r="BJ456" s="15" t="s">
        <v>85</v>
      </c>
      <c r="BK456" s="149">
        <f>ROUND(I456*H456,2)</f>
        <v>0</v>
      </c>
      <c r="BL456" s="15" t="s">
        <v>156</v>
      </c>
      <c r="BM456" s="148" t="s">
        <v>1133</v>
      </c>
    </row>
    <row r="457" spans="2:65" s="1" customFormat="1" ht="29.25" x14ac:dyDescent="0.2">
      <c r="B457" s="30"/>
      <c r="D457" s="150" t="s">
        <v>216</v>
      </c>
      <c r="F457" s="151" t="s">
        <v>926</v>
      </c>
      <c r="I457" s="152"/>
      <c r="L457" s="30"/>
      <c r="M457" s="153"/>
      <c r="T457" s="54"/>
      <c r="AT457" s="15" t="s">
        <v>216</v>
      </c>
      <c r="AU457" s="15" t="s">
        <v>148</v>
      </c>
    </row>
    <row r="458" spans="2:65" s="12" customFormat="1" x14ac:dyDescent="0.2">
      <c r="B458" s="154"/>
      <c r="D458" s="150" t="s">
        <v>292</v>
      </c>
      <c r="E458" s="155" t="s">
        <v>1</v>
      </c>
      <c r="F458" s="156" t="s">
        <v>1134</v>
      </c>
      <c r="H458" s="157">
        <v>42</v>
      </c>
      <c r="I458" s="158"/>
      <c r="L458" s="154"/>
      <c r="M458" s="159"/>
      <c r="T458" s="160"/>
      <c r="AT458" s="155" t="s">
        <v>292</v>
      </c>
      <c r="AU458" s="155" t="s">
        <v>148</v>
      </c>
      <c r="AV458" s="12" t="s">
        <v>91</v>
      </c>
      <c r="AW458" s="12" t="s">
        <v>36</v>
      </c>
      <c r="AX458" s="12" t="s">
        <v>85</v>
      </c>
      <c r="AY458" s="155" t="s">
        <v>209</v>
      </c>
    </row>
    <row r="459" spans="2:65" s="11" customFormat="1" ht="22.9" customHeight="1" x14ac:dyDescent="0.2">
      <c r="B459" s="124"/>
      <c r="D459" s="125" t="s">
        <v>77</v>
      </c>
      <c r="E459" s="134" t="s">
        <v>928</v>
      </c>
      <c r="F459" s="134" t="s">
        <v>929</v>
      </c>
      <c r="I459" s="127"/>
      <c r="J459" s="135">
        <f>BK459</f>
        <v>0</v>
      </c>
      <c r="L459" s="124"/>
      <c r="M459" s="129"/>
      <c r="P459" s="130">
        <f>SUM(P460:P465)</f>
        <v>0</v>
      </c>
      <c r="R459" s="130">
        <f>SUM(R460:R465)</f>
        <v>0</v>
      </c>
      <c r="T459" s="131">
        <f>SUM(T460:T465)</f>
        <v>0</v>
      </c>
      <c r="AR459" s="125" t="s">
        <v>85</v>
      </c>
      <c r="AT459" s="132" t="s">
        <v>77</v>
      </c>
      <c r="AU459" s="132" t="s">
        <v>85</v>
      </c>
      <c r="AY459" s="125" t="s">
        <v>209</v>
      </c>
      <c r="BK459" s="133">
        <f>SUM(BK460:BK465)</f>
        <v>0</v>
      </c>
    </row>
    <row r="460" spans="2:65" s="1" customFormat="1" ht="33" customHeight="1" x14ac:dyDescent="0.2">
      <c r="B460" s="30"/>
      <c r="C460" s="136" t="s">
        <v>827</v>
      </c>
      <c r="D460" s="136" t="s">
        <v>210</v>
      </c>
      <c r="E460" s="137" t="s">
        <v>931</v>
      </c>
      <c r="F460" s="138" t="s">
        <v>932</v>
      </c>
      <c r="G460" s="139" t="s">
        <v>554</v>
      </c>
      <c r="H460" s="140">
        <v>153.15</v>
      </c>
      <c r="I460" s="141"/>
      <c r="J460" s="142">
        <f>ROUND(I460*H460,2)</f>
        <v>0</v>
      </c>
      <c r="K460" s="143"/>
      <c r="L460" s="30"/>
      <c r="M460" s="144" t="s">
        <v>1</v>
      </c>
      <c r="N460" s="145" t="s">
        <v>43</v>
      </c>
      <c r="P460" s="146">
        <f>O460*H460</f>
        <v>0</v>
      </c>
      <c r="Q460" s="146">
        <v>0</v>
      </c>
      <c r="R460" s="146">
        <f>Q460*H460</f>
        <v>0</v>
      </c>
      <c r="S460" s="146">
        <v>0</v>
      </c>
      <c r="T460" s="147">
        <f>S460*H460</f>
        <v>0</v>
      </c>
      <c r="AR460" s="148" t="s">
        <v>156</v>
      </c>
      <c r="AT460" s="148" t="s">
        <v>210</v>
      </c>
      <c r="AU460" s="148" t="s">
        <v>91</v>
      </c>
      <c r="AY460" s="15" t="s">
        <v>209</v>
      </c>
      <c r="BE460" s="149">
        <f>IF(N460="základní",J460,0)</f>
        <v>0</v>
      </c>
      <c r="BF460" s="149">
        <f>IF(N460="snížená",J460,0)</f>
        <v>0</v>
      </c>
      <c r="BG460" s="149">
        <f>IF(N460="zákl. přenesená",J460,0)</f>
        <v>0</v>
      </c>
      <c r="BH460" s="149">
        <f>IF(N460="sníž. přenesená",J460,0)</f>
        <v>0</v>
      </c>
      <c r="BI460" s="149">
        <f>IF(N460="nulová",J460,0)</f>
        <v>0</v>
      </c>
      <c r="BJ460" s="15" t="s">
        <v>85</v>
      </c>
      <c r="BK460" s="149">
        <f>ROUND(I460*H460,2)</f>
        <v>0</v>
      </c>
      <c r="BL460" s="15" t="s">
        <v>156</v>
      </c>
      <c r="BM460" s="148" t="s">
        <v>1135</v>
      </c>
    </row>
    <row r="461" spans="2:65" s="1" customFormat="1" ht="29.25" x14ac:dyDescent="0.2">
      <c r="B461" s="30"/>
      <c r="D461" s="150" t="s">
        <v>216</v>
      </c>
      <c r="F461" s="151" t="s">
        <v>934</v>
      </c>
      <c r="I461" s="152"/>
      <c r="L461" s="30"/>
      <c r="M461" s="153"/>
      <c r="T461" s="54"/>
      <c r="AT461" s="15" t="s">
        <v>216</v>
      </c>
      <c r="AU461" s="15" t="s">
        <v>91</v>
      </c>
    </row>
    <row r="462" spans="2:65" s="12" customFormat="1" x14ac:dyDescent="0.2">
      <c r="B462" s="154"/>
      <c r="D462" s="150" t="s">
        <v>292</v>
      </c>
      <c r="E462" s="155" t="s">
        <v>1</v>
      </c>
      <c r="F462" s="156" t="s">
        <v>1125</v>
      </c>
      <c r="H462" s="157">
        <v>153.15</v>
      </c>
      <c r="I462" s="158"/>
      <c r="L462" s="154"/>
      <c r="M462" s="159"/>
      <c r="T462" s="160"/>
      <c r="AT462" s="155" t="s">
        <v>292</v>
      </c>
      <c r="AU462" s="155" t="s">
        <v>91</v>
      </c>
      <c r="AV462" s="12" t="s">
        <v>91</v>
      </c>
      <c r="AW462" s="12" t="s">
        <v>36</v>
      </c>
      <c r="AX462" s="12" t="s">
        <v>85</v>
      </c>
      <c r="AY462" s="155" t="s">
        <v>209</v>
      </c>
    </row>
    <row r="463" spans="2:65" s="1" customFormat="1" ht="44.25" customHeight="1" x14ac:dyDescent="0.2">
      <c r="B463" s="30"/>
      <c r="C463" s="136" t="s">
        <v>831</v>
      </c>
      <c r="D463" s="136" t="s">
        <v>210</v>
      </c>
      <c r="E463" s="137" t="s">
        <v>936</v>
      </c>
      <c r="F463" s="138" t="s">
        <v>937</v>
      </c>
      <c r="G463" s="139" t="s">
        <v>554</v>
      </c>
      <c r="H463" s="140">
        <v>139.47999999999999</v>
      </c>
      <c r="I463" s="141"/>
      <c r="J463" s="142">
        <f>ROUND(I463*H463,2)</f>
        <v>0</v>
      </c>
      <c r="K463" s="143"/>
      <c r="L463" s="30"/>
      <c r="M463" s="144" t="s">
        <v>1</v>
      </c>
      <c r="N463" s="145" t="s">
        <v>43</v>
      </c>
      <c r="P463" s="146">
        <f>O463*H463</f>
        <v>0</v>
      </c>
      <c r="Q463" s="146">
        <v>0</v>
      </c>
      <c r="R463" s="146">
        <f>Q463*H463</f>
        <v>0</v>
      </c>
      <c r="S463" s="146">
        <v>0</v>
      </c>
      <c r="T463" s="147">
        <f>S463*H463</f>
        <v>0</v>
      </c>
      <c r="AR463" s="148" t="s">
        <v>156</v>
      </c>
      <c r="AT463" s="148" t="s">
        <v>210</v>
      </c>
      <c r="AU463" s="148" t="s">
        <v>91</v>
      </c>
      <c r="AY463" s="15" t="s">
        <v>209</v>
      </c>
      <c r="BE463" s="149">
        <f>IF(N463="základní",J463,0)</f>
        <v>0</v>
      </c>
      <c r="BF463" s="149">
        <f>IF(N463="snížená",J463,0)</f>
        <v>0</v>
      </c>
      <c r="BG463" s="149">
        <f>IF(N463="zákl. přenesená",J463,0)</f>
        <v>0</v>
      </c>
      <c r="BH463" s="149">
        <f>IF(N463="sníž. přenesená",J463,0)</f>
        <v>0</v>
      </c>
      <c r="BI463" s="149">
        <f>IF(N463="nulová",J463,0)</f>
        <v>0</v>
      </c>
      <c r="BJ463" s="15" t="s">
        <v>85</v>
      </c>
      <c r="BK463" s="149">
        <f>ROUND(I463*H463,2)</f>
        <v>0</v>
      </c>
      <c r="BL463" s="15" t="s">
        <v>156</v>
      </c>
      <c r="BM463" s="148" t="s">
        <v>1136</v>
      </c>
    </row>
    <row r="464" spans="2:65" s="1" customFormat="1" ht="29.25" x14ac:dyDescent="0.2">
      <c r="B464" s="30"/>
      <c r="D464" s="150" t="s">
        <v>216</v>
      </c>
      <c r="F464" s="151" t="s">
        <v>937</v>
      </c>
      <c r="I464" s="152"/>
      <c r="L464" s="30"/>
      <c r="M464" s="153"/>
      <c r="T464" s="54"/>
      <c r="AT464" s="15" t="s">
        <v>216</v>
      </c>
      <c r="AU464" s="15" t="s">
        <v>91</v>
      </c>
    </row>
    <row r="465" spans="2:65" s="12" customFormat="1" x14ac:dyDescent="0.2">
      <c r="B465" s="154"/>
      <c r="D465" s="150" t="s">
        <v>292</v>
      </c>
      <c r="E465" s="155" t="s">
        <v>1</v>
      </c>
      <c r="F465" s="156" t="s">
        <v>1126</v>
      </c>
      <c r="H465" s="157">
        <v>139.48000000000002</v>
      </c>
      <c r="I465" s="158"/>
      <c r="L465" s="154"/>
      <c r="M465" s="159"/>
      <c r="T465" s="160"/>
      <c r="AT465" s="155" t="s">
        <v>292</v>
      </c>
      <c r="AU465" s="155" t="s">
        <v>91</v>
      </c>
      <c r="AV465" s="12" t="s">
        <v>91</v>
      </c>
      <c r="AW465" s="12" t="s">
        <v>36</v>
      </c>
      <c r="AX465" s="12" t="s">
        <v>85</v>
      </c>
      <c r="AY465" s="155" t="s">
        <v>209</v>
      </c>
    </row>
    <row r="466" spans="2:65" s="11" customFormat="1" ht="22.9" customHeight="1" x14ac:dyDescent="0.2">
      <c r="B466" s="124"/>
      <c r="D466" s="125" t="s">
        <v>77</v>
      </c>
      <c r="E466" s="134" t="s">
        <v>939</v>
      </c>
      <c r="F466" s="134" t="s">
        <v>893</v>
      </c>
      <c r="I466" s="127"/>
      <c r="J466" s="135">
        <f>BK466</f>
        <v>0</v>
      </c>
      <c r="L466" s="124"/>
      <c r="M466" s="129"/>
      <c r="P466" s="130">
        <f>SUM(P467:P469)</f>
        <v>0</v>
      </c>
      <c r="R466" s="130">
        <f>SUM(R467:R469)</f>
        <v>0</v>
      </c>
      <c r="T466" s="131">
        <f>SUM(T467:T469)</f>
        <v>0</v>
      </c>
      <c r="AR466" s="125" t="s">
        <v>85</v>
      </c>
      <c r="AT466" s="132" t="s">
        <v>77</v>
      </c>
      <c r="AU466" s="132" t="s">
        <v>85</v>
      </c>
      <c r="AY466" s="125" t="s">
        <v>209</v>
      </c>
      <c r="BK466" s="133">
        <f>SUM(BK467:BK469)</f>
        <v>0</v>
      </c>
    </row>
    <row r="467" spans="2:65" s="1" customFormat="1" ht="24.2" customHeight="1" x14ac:dyDescent="0.2">
      <c r="B467" s="30"/>
      <c r="C467" s="136" t="s">
        <v>836</v>
      </c>
      <c r="D467" s="136" t="s">
        <v>210</v>
      </c>
      <c r="E467" s="137" t="s">
        <v>941</v>
      </c>
      <c r="F467" s="138" t="s">
        <v>942</v>
      </c>
      <c r="G467" s="139" t="s">
        <v>554</v>
      </c>
      <c r="H467" s="140">
        <v>243.45</v>
      </c>
      <c r="I467" s="141"/>
      <c r="J467" s="142">
        <f>ROUND(I467*H467,2)</f>
        <v>0</v>
      </c>
      <c r="K467" s="143"/>
      <c r="L467" s="30"/>
      <c r="M467" s="144" t="s">
        <v>1</v>
      </c>
      <c r="N467" s="145" t="s">
        <v>43</v>
      </c>
      <c r="P467" s="146">
        <f>O467*H467</f>
        <v>0</v>
      </c>
      <c r="Q467" s="146">
        <v>0</v>
      </c>
      <c r="R467" s="146">
        <f>Q467*H467</f>
        <v>0</v>
      </c>
      <c r="S467" s="146">
        <v>0</v>
      </c>
      <c r="T467" s="147">
        <f>S467*H467</f>
        <v>0</v>
      </c>
      <c r="AR467" s="148" t="s">
        <v>156</v>
      </c>
      <c r="AT467" s="148" t="s">
        <v>210</v>
      </c>
      <c r="AU467" s="148" t="s">
        <v>91</v>
      </c>
      <c r="AY467" s="15" t="s">
        <v>209</v>
      </c>
      <c r="BE467" s="149">
        <f>IF(N467="základní",J467,0)</f>
        <v>0</v>
      </c>
      <c r="BF467" s="149">
        <f>IF(N467="snížená",J467,0)</f>
        <v>0</v>
      </c>
      <c r="BG467" s="149">
        <f>IF(N467="zákl. přenesená",J467,0)</f>
        <v>0</v>
      </c>
      <c r="BH467" s="149">
        <f>IF(N467="sníž. přenesená",J467,0)</f>
        <v>0</v>
      </c>
      <c r="BI467" s="149">
        <f>IF(N467="nulová",J467,0)</f>
        <v>0</v>
      </c>
      <c r="BJ467" s="15" t="s">
        <v>85</v>
      </c>
      <c r="BK467" s="149">
        <f>ROUND(I467*H467,2)</f>
        <v>0</v>
      </c>
      <c r="BL467" s="15" t="s">
        <v>156</v>
      </c>
      <c r="BM467" s="148" t="s">
        <v>1137</v>
      </c>
    </row>
    <row r="468" spans="2:65" s="1" customFormat="1" ht="19.5" x14ac:dyDescent="0.2">
      <c r="B468" s="30"/>
      <c r="D468" s="150" t="s">
        <v>216</v>
      </c>
      <c r="F468" s="151" t="s">
        <v>944</v>
      </c>
      <c r="I468" s="152"/>
      <c r="L468" s="30"/>
      <c r="M468" s="153"/>
      <c r="T468" s="54"/>
      <c r="AT468" s="15" t="s">
        <v>216</v>
      </c>
      <c r="AU468" s="15" t="s">
        <v>91</v>
      </c>
    </row>
    <row r="469" spans="2:65" s="12" customFormat="1" x14ac:dyDescent="0.2">
      <c r="B469" s="154"/>
      <c r="D469" s="150" t="s">
        <v>292</v>
      </c>
      <c r="E469" s="155" t="s">
        <v>1</v>
      </c>
      <c r="F469" s="156" t="s">
        <v>1138</v>
      </c>
      <c r="H469" s="157">
        <v>243.45</v>
      </c>
      <c r="I469" s="158"/>
      <c r="L469" s="154"/>
      <c r="M469" s="159"/>
      <c r="T469" s="160"/>
      <c r="AT469" s="155" t="s">
        <v>292</v>
      </c>
      <c r="AU469" s="155" t="s">
        <v>91</v>
      </c>
      <c r="AV469" s="12" t="s">
        <v>91</v>
      </c>
      <c r="AW469" s="12" t="s">
        <v>36</v>
      </c>
      <c r="AX469" s="12" t="s">
        <v>85</v>
      </c>
      <c r="AY469" s="155" t="s">
        <v>209</v>
      </c>
    </row>
    <row r="470" spans="2:65" s="11" customFormat="1" ht="25.9" customHeight="1" x14ac:dyDescent="0.2">
      <c r="B470" s="124"/>
      <c r="D470" s="125" t="s">
        <v>77</v>
      </c>
      <c r="E470" s="126" t="s">
        <v>946</v>
      </c>
      <c r="F470" s="126" t="s">
        <v>947</v>
      </c>
      <c r="I470" s="127"/>
      <c r="J470" s="128">
        <f>BK470</f>
        <v>0</v>
      </c>
      <c r="L470" s="124"/>
      <c r="M470" s="129"/>
      <c r="P470" s="130">
        <f>P471</f>
        <v>0</v>
      </c>
      <c r="R470" s="130">
        <f>R471</f>
        <v>0</v>
      </c>
      <c r="T470" s="131">
        <f>T471</f>
        <v>0</v>
      </c>
      <c r="AR470" s="125" t="s">
        <v>91</v>
      </c>
      <c r="AT470" s="132" t="s">
        <v>77</v>
      </c>
      <c r="AU470" s="132" t="s">
        <v>78</v>
      </c>
      <c r="AY470" s="125" t="s">
        <v>209</v>
      </c>
      <c r="BK470" s="133">
        <f>BK471</f>
        <v>0</v>
      </c>
    </row>
    <row r="471" spans="2:65" s="11" customFormat="1" ht="22.9" customHeight="1" x14ac:dyDescent="0.2">
      <c r="B471" s="124"/>
      <c r="D471" s="125" t="s">
        <v>77</v>
      </c>
      <c r="E471" s="134" t="s">
        <v>948</v>
      </c>
      <c r="F471" s="134" t="s">
        <v>949</v>
      </c>
      <c r="I471" s="127"/>
      <c r="J471" s="135">
        <f>BK471</f>
        <v>0</v>
      </c>
      <c r="L471" s="124"/>
      <c r="M471" s="129"/>
      <c r="P471" s="130">
        <f>SUM(P472:P474)</f>
        <v>0</v>
      </c>
      <c r="R471" s="130">
        <f>SUM(R472:R474)</f>
        <v>0</v>
      </c>
      <c r="T471" s="131">
        <f>SUM(T472:T474)</f>
        <v>0</v>
      </c>
      <c r="AR471" s="125" t="s">
        <v>91</v>
      </c>
      <c r="AT471" s="132" t="s">
        <v>77</v>
      </c>
      <c r="AU471" s="132" t="s">
        <v>85</v>
      </c>
      <c r="AY471" s="125" t="s">
        <v>209</v>
      </c>
      <c r="BK471" s="133">
        <f>SUM(BK472:BK474)</f>
        <v>0</v>
      </c>
    </row>
    <row r="472" spans="2:65" s="1" customFormat="1" ht="24.2" customHeight="1" x14ac:dyDescent="0.2">
      <c r="B472" s="30"/>
      <c r="C472" s="136" t="s">
        <v>840</v>
      </c>
      <c r="D472" s="136" t="s">
        <v>210</v>
      </c>
      <c r="E472" s="137" t="s">
        <v>951</v>
      </c>
      <c r="F472" s="138" t="s">
        <v>952</v>
      </c>
      <c r="G472" s="139" t="s">
        <v>359</v>
      </c>
      <c r="H472" s="140">
        <v>345</v>
      </c>
      <c r="I472" s="141"/>
      <c r="J472" s="142">
        <f>ROUND(I472*H472,2)</f>
        <v>0</v>
      </c>
      <c r="K472" s="143"/>
      <c r="L472" s="30"/>
      <c r="M472" s="144" t="s">
        <v>1</v>
      </c>
      <c r="N472" s="145" t="s">
        <v>43</v>
      </c>
      <c r="P472" s="146">
        <f>O472*H472</f>
        <v>0</v>
      </c>
      <c r="Q472" s="146">
        <v>0</v>
      </c>
      <c r="R472" s="146">
        <f>Q472*H472</f>
        <v>0</v>
      </c>
      <c r="S472" s="146">
        <v>0</v>
      </c>
      <c r="T472" s="147">
        <f>S472*H472</f>
        <v>0</v>
      </c>
      <c r="AR472" s="148" t="s">
        <v>287</v>
      </c>
      <c r="AT472" s="148" t="s">
        <v>210</v>
      </c>
      <c r="AU472" s="148" t="s">
        <v>91</v>
      </c>
      <c r="AY472" s="15" t="s">
        <v>209</v>
      </c>
      <c r="BE472" s="149">
        <f>IF(N472="základní",J472,0)</f>
        <v>0</v>
      </c>
      <c r="BF472" s="149">
        <f>IF(N472="snížená",J472,0)</f>
        <v>0</v>
      </c>
      <c r="BG472" s="149">
        <f>IF(N472="zákl. přenesená",J472,0)</f>
        <v>0</v>
      </c>
      <c r="BH472" s="149">
        <f>IF(N472="sníž. přenesená",J472,0)</f>
        <v>0</v>
      </c>
      <c r="BI472" s="149">
        <f>IF(N472="nulová",J472,0)</f>
        <v>0</v>
      </c>
      <c r="BJ472" s="15" t="s">
        <v>85</v>
      </c>
      <c r="BK472" s="149">
        <f>ROUND(I472*H472,2)</f>
        <v>0</v>
      </c>
      <c r="BL472" s="15" t="s">
        <v>287</v>
      </c>
      <c r="BM472" s="148" t="s">
        <v>1139</v>
      </c>
    </row>
    <row r="473" spans="2:65" s="1" customFormat="1" ht="19.5" x14ac:dyDescent="0.2">
      <c r="B473" s="30"/>
      <c r="D473" s="150" t="s">
        <v>216</v>
      </c>
      <c r="F473" s="151" t="s">
        <v>952</v>
      </c>
      <c r="I473" s="152"/>
      <c r="L473" s="30"/>
      <c r="M473" s="153"/>
      <c r="T473" s="54"/>
      <c r="AT473" s="15" t="s">
        <v>216</v>
      </c>
      <c r="AU473" s="15" t="s">
        <v>91</v>
      </c>
    </row>
    <row r="474" spans="2:65" s="12" customFormat="1" x14ac:dyDescent="0.2">
      <c r="B474" s="154"/>
      <c r="D474" s="150" t="s">
        <v>292</v>
      </c>
      <c r="E474" s="155" t="s">
        <v>1</v>
      </c>
      <c r="F474" s="156" t="s">
        <v>1061</v>
      </c>
      <c r="H474" s="157">
        <v>345</v>
      </c>
      <c r="I474" s="158"/>
      <c r="L474" s="154"/>
      <c r="M474" s="159"/>
      <c r="T474" s="160"/>
      <c r="AT474" s="155" t="s">
        <v>292</v>
      </c>
      <c r="AU474" s="155" t="s">
        <v>91</v>
      </c>
      <c r="AV474" s="12" t="s">
        <v>91</v>
      </c>
      <c r="AW474" s="12" t="s">
        <v>36</v>
      </c>
      <c r="AX474" s="12" t="s">
        <v>85</v>
      </c>
      <c r="AY474" s="155" t="s">
        <v>209</v>
      </c>
    </row>
    <row r="475" spans="2:65" s="11" customFormat="1" ht="25.9" customHeight="1" x14ac:dyDescent="0.2">
      <c r="B475" s="124"/>
      <c r="D475" s="125" t="s">
        <v>77</v>
      </c>
      <c r="E475" s="126" t="s">
        <v>449</v>
      </c>
      <c r="F475" s="126" t="s">
        <v>954</v>
      </c>
      <c r="I475" s="127"/>
      <c r="J475" s="128">
        <f>BK475</f>
        <v>0</v>
      </c>
      <c r="L475" s="124"/>
      <c r="M475" s="129"/>
      <c r="P475" s="130">
        <f>P476</f>
        <v>0</v>
      </c>
      <c r="R475" s="130">
        <f>R476</f>
        <v>4.2000000000000002E-4</v>
      </c>
      <c r="T475" s="131">
        <f>T476</f>
        <v>0</v>
      </c>
      <c r="AR475" s="125" t="s">
        <v>148</v>
      </c>
      <c r="AT475" s="132" t="s">
        <v>77</v>
      </c>
      <c r="AU475" s="132" t="s">
        <v>78</v>
      </c>
      <c r="AY475" s="125" t="s">
        <v>209</v>
      </c>
      <c r="BK475" s="133">
        <f>BK476</f>
        <v>0</v>
      </c>
    </row>
    <row r="476" spans="2:65" s="11" customFormat="1" ht="22.9" customHeight="1" x14ac:dyDescent="0.2">
      <c r="B476" s="124"/>
      <c r="D476" s="125" t="s">
        <v>77</v>
      </c>
      <c r="E476" s="134" t="s">
        <v>955</v>
      </c>
      <c r="F476" s="134" t="s">
        <v>956</v>
      </c>
      <c r="I476" s="127"/>
      <c r="J476" s="135">
        <f>BK476</f>
        <v>0</v>
      </c>
      <c r="L476" s="124"/>
      <c r="M476" s="129"/>
      <c r="P476" s="130">
        <f>SUM(P477:P479)</f>
        <v>0</v>
      </c>
      <c r="R476" s="130">
        <f>SUM(R477:R479)</f>
        <v>4.2000000000000002E-4</v>
      </c>
      <c r="T476" s="131">
        <f>SUM(T477:T479)</f>
        <v>0</v>
      </c>
      <c r="AR476" s="125" t="s">
        <v>148</v>
      </c>
      <c r="AT476" s="132" t="s">
        <v>77</v>
      </c>
      <c r="AU476" s="132" t="s">
        <v>85</v>
      </c>
      <c r="AY476" s="125" t="s">
        <v>209</v>
      </c>
      <c r="BK476" s="133">
        <f>SUM(BK477:BK479)</f>
        <v>0</v>
      </c>
    </row>
    <row r="477" spans="2:65" s="1" customFormat="1" ht="33" customHeight="1" x14ac:dyDescent="0.2">
      <c r="B477" s="30"/>
      <c r="C477" s="136" t="s">
        <v>846</v>
      </c>
      <c r="D477" s="136" t="s">
        <v>210</v>
      </c>
      <c r="E477" s="137" t="s">
        <v>958</v>
      </c>
      <c r="F477" s="138" t="s">
        <v>959</v>
      </c>
      <c r="G477" s="139" t="s">
        <v>960</v>
      </c>
      <c r="H477" s="140">
        <v>2</v>
      </c>
      <c r="I477" s="141"/>
      <c r="J477" s="142">
        <f>ROUND(I477*H477,2)</f>
        <v>0</v>
      </c>
      <c r="K477" s="143"/>
      <c r="L477" s="30"/>
      <c r="M477" s="144" t="s">
        <v>1</v>
      </c>
      <c r="N477" s="145" t="s">
        <v>43</v>
      </c>
      <c r="P477" s="146">
        <f>O477*H477</f>
        <v>0</v>
      </c>
      <c r="Q477" s="146">
        <v>2.1000000000000001E-4</v>
      </c>
      <c r="R477" s="146">
        <f>Q477*H477</f>
        <v>4.2000000000000002E-4</v>
      </c>
      <c r="S477" s="146">
        <v>0</v>
      </c>
      <c r="T477" s="147">
        <f>S477*H477</f>
        <v>0</v>
      </c>
      <c r="AR477" s="148" t="s">
        <v>705</v>
      </c>
      <c r="AT477" s="148" t="s">
        <v>210</v>
      </c>
      <c r="AU477" s="148" t="s">
        <v>91</v>
      </c>
      <c r="AY477" s="15" t="s">
        <v>209</v>
      </c>
      <c r="BE477" s="149">
        <f>IF(N477="základní",J477,0)</f>
        <v>0</v>
      </c>
      <c r="BF477" s="149">
        <f>IF(N477="snížená",J477,0)</f>
        <v>0</v>
      </c>
      <c r="BG477" s="149">
        <f>IF(N477="zákl. přenesená",J477,0)</f>
        <v>0</v>
      </c>
      <c r="BH477" s="149">
        <f>IF(N477="sníž. přenesená",J477,0)</f>
        <v>0</v>
      </c>
      <c r="BI477" s="149">
        <f>IF(N477="nulová",J477,0)</f>
        <v>0</v>
      </c>
      <c r="BJ477" s="15" t="s">
        <v>85</v>
      </c>
      <c r="BK477" s="149">
        <f>ROUND(I477*H477,2)</f>
        <v>0</v>
      </c>
      <c r="BL477" s="15" t="s">
        <v>705</v>
      </c>
      <c r="BM477" s="148" t="s">
        <v>1140</v>
      </c>
    </row>
    <row r="478" spans="2:65" s="1" customFormat="1" ht="19.5" x14ac:dyDescent="0.2">
      <c r="B478" s="30"/>
      <c r="D478" s="150" t="s">
        <v>216</v>
      </c>
      <c r="F478" s="151" t="s">
        <v>959</v>
      </c>
      <c r="I478" s="152"/>
      <c r="L478" s="30"/>
      <c r="M478" s="153"/>
      <c r="T478" s="54"/>
      <c r="AT478" s="15" t="s">
        <v>216</v>
      </c>
      <c r="AU478" s="15" t="s">
        <v>91</v>
      </c>
    </row>
    <row r="479" spans="2:65" s="12" customFormat="1" x14ac:dyDescent="0.2">
      <c r="B479" s="154"/>
      <c r="D479" s="150" t="s">
        <v>292</v>
      </c>
      <c r="E479" s="155" t="s">
        <v>1</v>
      </c>
      <c r="F479" s="156" t="s">
        <v>91</v>
      </c>
      <c r="H479" s="157">
        <v>2</v>
      </c>
      <c r="I479" s="158"/>
      <c r="L479" s="154"/>
      <c r="M479" s="182"/>
      <c r="N479" s="183"/>
      <c r="O479" s="183"/>
      <c r="P479" s="183"/>
      <c r="Q479" s="183"/>
      <c r="R479" s="183"/>
      <c r="S479" s="183"/>
      <c r="T479" s="184"/>
      <c r="AT479" s="155" t="s">
        <v>292</v>
      </c>
      <c r="AU479" s="155" t="s">
        <v>91</v>
      </c>
      <c r="AV479" s="12" t="s">
        <v>91</v>
      </c>
      <c r="AW479" s="12" t="s">
        <v>36</v>
      </c>
      <c r="AX479" s="12" t="s">
        <v>85</v>
      </c>
      <c r="AY479" s="155" t="s">
        <v>209</v>
      </c>
    </row>
    <row r="480" spans="2:65" s="1" customFormat="1" ht="6.95" customHeight="1" x14ac:dyDescent="0.2">
      <c r="B480" s="42"/>
      <c r="C480" s="43"/>
      <c r="D480" s="43"/>
      <c r="E480" s="43"/>
      <c r="F480" s="43"/>
      <c r="G480" s="43"/>
      <c r="H480" s="43"/>
      <c r="I480" s="43"/>
      <c r="J480" s="43"/>
      <c r="K480" s="43"/>
      <c r="L480" s="30"/>
    </row>
  </sheetData>
  <sheetProtection algorithmName="SHA-512" hashValue="dux0enaERdS93GwQ0TkpV2iTCKlS7kNotWgaITH+H81Hb2PaJunQzLDo2CRzOTBzw89cYtl4slvxVZzWtDBF2A==" saltValue="f8qAP2pQxJOwheCaL+rWgFWAH6OEfMFxX4cvOUBI2nGnmIoCDfNNdqcDNSXubKtMlorMYuaSUbfs50pmNAONoA==" spinCount="100000" sheet="1" objects="1" scenarios="1" formatColumns="0" formatRows="0" autoFilter="0"/>
  <autoFilter ref="C134:K479" xr:uid="{00000000-0009-0000-0000-000003000000}"/>
  <mergeCells count="12">
    <mergeCell ref="E127:H127"/>
    <mergeCell ref="L2:V2"/>
    <mergeCell ref="E84:H84"/>
    <mergeCell ref="E86:H86"/>
    <mergeCell ref="E88:H88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447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5" t="s">
        <v>102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" customHeight="1" x14ac:dyDescent="0.2">
      <c r="B8" s="18"/>
      <c r="D8" s="25" t="s">
        <v>168</v>
      </c>
      <c r="L8" s="18"/>
    </row>
    <row r="9" spans="2:46" s="1" customFormat="1" ht="16.5" customHeight="1" x14ac:dyDescent="0.2">
      <c r="B9" s="30"/>
      <c r="E9" s="241" t="s">
        <v>169</v>
      </c>
      <c r="F9" s="240"/>
      <c r="G9" s="240"/>
      <c r="H9" s="240"/>
      <c r="L9" s="30"/>
    </row>
    <row r="10" spans="2:46" s="1" customFormat="1" ht="12" customHeight="1" x14ac:dyDescent="0.2">
      <c r="B10" s="30"/>
      <c r="D10" s="25" t="s">
        <v>170</v>
      </c>
      <c r="L10" s="30"/>
    </row>
    <row r="11" spans="2:46" s="1" customFormat="1" ht="16.5" customHeight="1" x14ac:dyDescent="0.2">
      <c r="B11" s="30"/>
      <c r="E11" s="207" t="s">
        <v>1141</v>
      </c>
      <c r="F11" s="240"/>
      <c r="G11" s="240"/>
      <c r="H11" s="240"/>
      <c r="L11" s="30"/>
    </row>
    <row r="12" spans="2:46" s="1" customFormat="1" x14ac:dyDescent="0.2">
      <c r="B12" s="30"/>
      <c r="L12" s="30"/>
    </row>
    <row r="13" spans="2:46" s="1" customFormat="1" ht="12" customHeight="1" x14ac:dyDescent="0.2">
      <c r="B13" s="30"/>
      <c r="D13" s="25" t="s">
        <v>18</v>
      </c>
      <c r="F13" s="23" t="s">
        <v>93</v>
      </c>
      <c r="I13" s="25" t="s">
        <v>19</v>
      </c>
      <c r="J13" s="23" t="s">
        <v>319</v>
      </c>
      <c r="L13" s="30"/>
    </row>
    <row r="14" spans="2:46" s="1" customFormat="1" ht="12" customHeight="1" x14ac:dyDescent="0.2">
      <c r="B14" s="30"/>
      <c r="D14" s="25" t="s">
        <v>20</v>
      </c>
      <c r="F14" s="23" t="s">
        <v>173</v>
      </c>
      <c r="I14" s="25" t="s">
        <v>22</v>
      </c>
      <c r="J14" s="50" t="str">
        <f>'Rekapitulace stavby'!AN8</f>
        <v>2. 4. 2025</v>
      </c>
      <c r="L14" s="30"/>
    </row>
    <row r="15" spans="2:46" s="1" customFormat="1" ht="21.75" customHeight="1" x14ac:dyDescent="0.2">
      <c r="B15" s="30"/>
      <c r="D15" s="22" t="s">
        <v>174</v>
      </c>
      <c r="F15" s="92" t="s">
        <v>175</v>
      </c>
      <c r="I15" s="22" t="s">
        <v>176</v>
      </c>
      <c r="J15" s="92" t="s">
        <v>177</v>
      </c>
      <c r="L15" s="30"/>
    </row>
    <row r="16" spans="2:46" s="1" customFormat="1" ht="12" customHeight="1" x14ac:dyDescent="0.2">
      <c r="B16" s="30"/>
      <c r="D16" s="25" t="s">
        <v>24</v>
      </c>
      <c r="I16" s="25" t="s">
        <v>25</v>
      </c>
      <c r="J16" s="23" t="s">
        <v>26</v>
      </c>
      <c r="L16" s="30"/>
    </row>
    <row r="17" spans="2:12" s="1" customFormat="1" ht="18" customHeight="1" x14ac:dyDescent="0.2">
      <c r="B17" s="30"/>
      <c r="E17" s="23" t="s">
        <v>27</v>
      </c>
      <c r="I17" s="25" t="s">
        <v>28</v>
      </c>
      <c r="J17" s="23" t="s">
        <v>1</v>
      </c>
      <c r="L17" s="30"/>
    </row>
    <row r="18" spans="2:12" s="1" customFormat="1" ht="6.95" customHeight="1" x14ac:dyDescent="0.2">
      <c r="B18" s="30"/>
      <c r="L18" s="30"/>
    </row>
    <row r="19" spans="2:12" s="1" customFormat="1" ht="12" customHeight="1" x14ac:dyDescent="0.2">
      <c r="B19" s="30"/>
      <c r="D19" s="25" t="s">
        <v>29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 x14ac:dyDescent="0.2">
      <c r="B20" s="30"/>
      <c r="E20" s="243" t="str">
        <f>'Rekapitulace stavby'!E14</f>
        <v>Vyplň údaj</v>
      </c>
      <c r="F20" s="232"/>
      <c r="G20" s="232"/>
      <c r="H20" s="232"/>
      <c r="I20" s="25" t="s">
        <v>28</v>
      </c>
      <c r="J20" s="26" t="str">
        <f>'Rekapitulace stavby'!AN14</f>
        <v>Vyplň údaj</v>
      </c>
      <c r="L20" s="30"/>
    </row>
    <row r="21" spans="2:12" s="1" customFormat="1" ht="6.95" customHeight="1" x14ac:dyDescent="0.2">
      <c r="B21" s="30"/>
      <c r="L21" s="30"/>
    </row>
    <row r="22" spans="2:12" s="1" customFormat="1" ht="12" customHeight="1" x14ac:dyDescent="0.2">
      <c r="B22" s="30"/>
      <c r="D22" s="25" t="s">
        <v>31</v>
      </c>
      <c r="I22" s="25" t="s">
        <v>25</v>
      </c>
      <c r="J22" s="23" t="s">
        <v>32</v>
      </c>
      <c r="L22" s="30"/>
    </row>
    <row r="23" spans="2:12" s="1" customFormat="1" ht="18" customHeight="1" x14ac:dyDescent="0.2">
      <c r="B23" s="30"/>
      <c r="E23" s="23" t="s">
        <v>320</v>
      </c>
      <c r="I23" s="25" t="s">
        <v>28</v>
      </c>
      <c r="J23" s="23" t="s">
        <v>180</v>
      </c>
      <c r="L23" s="30"/>
    </row>
    <row r="24" spans="2:12" s="1" customFormat="1" ht="6.95" customHeight="1" x14ac:dyDescent="0.2">
      <c r="B24" s="30"/>
      <c r="L24" s="30"/>
    </row>
    <row r="25" spans="2:12" s="1" customFormat="1" ht="12" customHeight="1" x14ac:dyDescent="0.2">
      <c r="B25" s="30"/>
      <c r="D25" s="25" t="s">
        <v>34</v>
      </c>
      <c r="I25" s="25" t="s">
        <v>25</v>
      </c>
      <c r="J25" s="23" t="s">
        <v>1</v>
      </c>
      <c r="L25" s="30"/>
    </row>
    <row r="26" spans="2:12" s="1" customFormat="1" ht="18" customHeight="1" x14ac:dyDescent="0.2">
      <c r="B26" s="30"/>
      <c r="E26" s="23" t="s">
        <v>181</v>
      </c>
      <c r="I26" s="25" t="s">
        <v>28</v>
      </c>
      <c r="J26" s="23" t="s">
        <v>1</v>
      </c>
      <c r="L26" s="30"/>
    </row>
    <row r="27" spans="2:12" s="1" customFormat="1" ht="6.95" customHeight="1" x14ac:dyDescent="0.2">
      <c r="B27" s="30"/>
      <c r="L27" s="30"/>
    </row>
    <row r="28" spans="2:12" s="1" customFormat="1" ht="12" customHeight="1" x14ac:dyDescent="0.2">
      <c r="B28" s="30"/>
      <c r="D28" s="25" t="s">
        <v>37</v>
      </c>
      <c r="L28" s="30"/>
    </row>
    <row r="29" spans="2:12" s="7" customFormat="1" ht="16.5" customHeight="1" x14ac:dyDescent="0.2">
      <c r="B29" s="93"/>
      <c r="E29" s="236" t="s">
        <v>1</v>
      </c>
      <c r="F29" s="236"/>
      <c r="G29" s="236"/>
      <c r="H29" s="236"/>
      <c r="L29" s="93"/>
    </row>
    <row r="30" spans="2:12" s="1" customFormat="1" ht="6.95" customHeight="1" x14ac:dyDescent="0.2">
      <c r="B30" s="30"/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 x14ac:dyDescent="0.2">
      <c r="B32" s="30"/>
      <c r="D32" s="94" t="s">
        <v>38</v>
      </c>
      <c r="J32" s="64">
        <f>ROUND(J135, 2)</f>
        <v>0</v>
      </c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 x14ac:dyDescent="0.2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 x14ac:dyDescent="0.2">
      <c r="B35" s="30"/>
      <c r="D35" s="53" t="s">
        <v>42</v>
      </c>
      <c r="E35" s="25" t="s">
        <v>43</v>
      </c>
      <c r="F35" s="84">
        <f>ROUND((SUM(BE135:BE446)),  2)</f>
        <v>0</v>
      </c>
      <c r="I35" s="95">
        <v>0.21</v>
      </c>
      <c r="J35" s="84">
        <f>ROUND(((SUM(BE135:BE446))*I35),  2)</f>
        <v>0</v>
      </c>
      <c r="L35" s="30"/>
    </row>
    <row r="36" spans="2:12" s="1" customFormat="1" ht="14.45" customHeight="1" x14ac:dyDescent="0.2">
      <c r="B36" s="30"/>
      <c r="E36" s="25" t="s">
        <v>44</v>
      </c>
      <c r="F36" s="84">
        <f>ROUND((SUM(BF135:BF446)),  2)</f>
        <v>0</v>
      </c>
      <c r="I36" s="95">
        <v>0.12</v>
      </c>
      <c r="J36" s="84">
        <f>ROUND(((SUM(BF135:BF446))*I36),  2)</f>
        <v>0</v>
      </c>
      <c r="L36" s="30"/>
    </row>
    <row r="37" spans="2:12" s="1" customFormat="1" ht="14.45" hidden="1" customHeight="1" x14ac:dyDescent="0.2">
      <c r="B37" s="30"/>
      <c r="E37" s="25" t="s">
        <v>45</v>
      </c>
      <c r="F37" s="84">
        <f>ROUND((SUM(BG135:BG446)),  2)</f>
        <v>0</v>
      </c>
      <c r="I37" s="95">
        <v>0.21</v>
      </c>
      <c r="J37" s="84">
        <f>0</f>
        <v>0</v>
      </c>
      <c r="L37" s="30"/>
    </row>
    <row r="38" spans="2:12" s="1" customFormat="1" ht="14.45" hidden="1" customHeight="1" x14ac:dyDescent="0.2">
      <c r="B38" s="30"/>
      <c r="E38" s="25" t="s">
        <v>46</v>
      </c>
      <c r="F38" s="84">
        <f>ROUND((SUM(BH135:BH446)),  2)</f>
        <v>0</v>
      </c>
      <c r="I38" s="95">
        <v>0.12</v>
      </c>
      <c r="J38" s="84">
        <f>0</f>
        <v>0</v>
      </c>
      <c r="L38" s="30"/>
    </row>
    <row r="39" spans="2:12" s="1" customFormat="1" ht="14.45" hidden="1" customHeight="1" x14ac:dyDescent="0.2">
      <c r="B39" s="30"/>
      <c r="E39" s="25" t="s">
        <v>47</v>
      </c>
      <c r="F39" s="84">
        <f>ROUND((SUM(BI135:BI446)),  2)</f>
        <v>0</v>
      </c>
      <c r="I39" s="95">
        <v>0</v>
      </c>
      <c r="J39" s="8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6"/>
      <c r="D41" s="97" t="s">
        <v>48</v>
      </c>
      <c r="E41" s="55"/>
      <c r="F41" s="55"/>
      <c r="G41" s="98" t="s">
        <v>49</v>
      </c>
      <c r="H41" s="99" t="s">
        <v>50</v>
      </c>
      <c r="I41" s="55"/>
      <c r="J41" s="100">
        <f>SUM(J32:J39)</f>
        <v>0</v>
      </c>
      <c r="K41" s="101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s="1" customFormat="1" ht="16.5" customHeight="1" x14ac:dyDescent="0.2">
      <c r="B86" s="30"/>
      <c r="E86" s="241" t="s">
        <v>169</v>
      </c>
      <c r="F86" s="240"/>
      <c r="G86" s="240"/>
      <c r="H86" s="240"/>
      <c r="L86" s="30"/>
    </row>
    <row r="87" spans="2:12" s="1" customFormat="1" ht="12" customHeight="1" x14ac:dyDescent="0.2">
      <c r="B87" s="30"/>
      <c r="C87" s="25" t="s">
        <v>170</v>
      </c>
      <c r="L87" s="30"/>
    </row>
    <row r="88" spans="2:12" s="1" customFormat="1" ht="16.5" customHeight="1" x14ac:dyDescent="0.2">
      <c r="B88" s="30"/>
      <c r="E88" s="207" t="str">
        <f>E11</f>
        <v>2022_4.3 - IO 03.1 Stoka C</v>
      </c>
      <c r="F88" s="240"/>
      <c r="G88" s="240"/>
      <c r="H88" s="240"/>
      <c r="L88" s="30"/>
    </row>
    <row r="89" spans="2:12" s="1" customFormat="1" ht="6.95" customHeight="1" x14ac:dyDescent="0.2">
      <c r="B89" s="30"/>
      <c r="L89" s="30"/>
    </row>
    <row r="90" spans="2:12" s="1" customFormat="1" ht="12" customHeight="1" x14ac:dyDescent="0.2">
      <c r="B90" s="30"/>
      <c r="C90" s="25" t="s">
        <v>20</v>
      </c>
      <c r="F90" s="23" t="str">
        <f>F14</f>
        <v>Česká Lípa</v>
      </c>
      <c r="I90" s="25" t="s">
        <v>22</v>
      </c>
      <c r="J90" s="50" t="str">
        <f>IF(J14="","",J14)</f>
        <v>2. 4. 2025</v>
      </c>
      <c r="L90" s="30"/>
    </row>
    <row r="91" spans="2:12" s="1" customFormat="1" ht="6.95" customHeight="1" x14ac:dyDescent="0.2">
      <c r="B91" s="30"/>
      <c r="L91" s="30"/>
    </row>
    <row r="92" spans="2:12" s="1" customFormat="1" ht="25.7" customHeight="1" x14ac:dyDescent="0.2">
      <c r="B92" s="30"/>
      <c r="C92" s="25" t="s">
        <v>24</v>
      </c>
      <c r="F92" s="23" t="str">
        <f>E17</f>
        <v>Město Česká Lípa</v>
      </c>
      <c r="I92" s="25" t="s">
        <v>31</v>
      </c>
      <c r="J92" s="28" t="str">
        <f>E23</f>
        <v>Vodohospodářský rozvoj a výstavba a.s.</v>
      </c>
      <c r="L92" s="30"/>
    </row>
    <row r="93" spans="2:12" s="1" customFormat="1" ht="15.2" customHeight="1" x14ac:dyDescent="0.2">
      <c r="B93" s="30"/>
      <c r="C93" s="25" t="s">
        <v>29</v>
      </c>
      <c r="F93" s="23" t="str">
        <f>IF(E20="","",E20)</f>
        <v>Vyplň údaj</v>
      </c>
      <c r="I93" s="25" t="s">
        <v>34</v>
      </c>
      <c r="J93" s="28" t="str">
        <f>E26</f>
        <v>Dvořák</v>
      </c>
      <c r="L93" s="30"/>
    </row>
    <row r="94" spans="2:12" s="1" customFormat="1" ht="10.35" customHeight="1" x14ac:dyDescent="0.2">
      <c r="B94" s="30"/>
      <c r="L94" s="30"/>
    </row>
    <row r="95" spans="2:12" s="1" customFormat="1" ht="29.25" customHeight="1" x14ac:dyDescent="0.2">
      <c r="B95" s="30"/>
      <c r="C95" s="104" t="s">
        <v>183</v>
      </c>
      <c r="D95" s="96"/>
      <c r="E95" s="96"/>
      <c r="F95" s="96"/>
      <c r="G95" s="96"/>
      <c r="H95" s="96"/>
      <c r="I95" s="96"/>
      <c r="J95" s="105" t="s">
        <v>184</v>
      </c>
      <c r="K95" s="96"/>
      <c r="L95" s="30"/>
    </row>
    <row r="96" spans="2:12" s="1" customFormat="1" ht="10.35" customHeight="1" x14ac:dyDescent="0.2">
      <c r="B96" s="30"/>
      <c r="L96" s="30"/>
    </row>
    <row r="97" spans="2:47" s="1" customFormat="1" ht="22.9" customHeight="1" x14ac:dyDescent="0.2">
      <c r="B97" s="30"/>
      <c r="C97" s="106" t="s">
        <v>185</v>
      </c>
      <c r="J97" s="64">
        <f>J135</f>
        <v>0</v>
      </c>
      <c r="L97" s="30"/>
      <c r="AU97" s="15" t="s">
        <v>186</v>
      </c>
    </row>
    <row r="98" spans="2:47" s="8" customFormat="1" ht="24.95" customHeight="1" x14ac:dyDescent="0.2">
      <c r="B98" s="107"/>
      <c r="D98" s="108" t="s">
        <v>321</v>
      </c>
      <c r="E98" s="109"/>
      <c r="F98" s="109"/>
      <c r="G98" s="109"/>
      <c r="H98" s="109"/>
      <c r="I98" s="109"/>
      <c r="J98" s="110">
        <f>J136</f>
        <v>0</v>
      </c>
      <c r="L98" s="107"/>
    </row>
    <row r="99" spans="2:47" s="9" customFormat="1" ht="19.899999999999999" customHeight="1" x14ac:dyDescent="0.2">
      <c r="B99" s="111"/>
      <c r="D99" s="112" t="s">
        <v>322</v>
      </c>
      <c r="E99" s="113"/>
      <c r="F99" s="113"/>
      <c r="G99" s="113"/>
      <c r="H99" s="113"/>
      <c r="I99" s="113"/>
      <c r="J99" s="114">
        <f>J137</f>
        <v>0</v>
      </c>
      <c r="L99" s="111"/>
    </row>
    <row r="100" spans="2:47" s="9" customFormat="1" ht="19.899999999999999" customHeight="1" x14ac:dyDescent="0.2">
      <c r="B100" s="111"/>
      <c r="D100" s="112" t="s">
        <v>323</v>
      </c>
      <c r="E100" s="113"/>
      <c r="F100" s="113"/>
      <c r="G100" s="113"/>
      <c r="H100" s="113"/>
      <c r="I100" s="113"/>
      <c r="J100" s="114">
        <f>J256</f>
        <v>0</v>
      </c>
      <c r="L100" s="111"/>
    </row>
    <row r="101" spans="2:47" s="9" customFormat="1" ht="19.899999999999999" customHeight="1" x14ac:dyDescent="0.2">
      <c r="B101" s="111"/>
      <c r="D101" s="112" t="s">
        <v>324</v>
      </c>
      <c r="E101" s="113"/>
      <c r="F101" s="113"/>
      <c r="G101" s="113"/>
      <c r="H101" s="113"/>
      <c r="I101" s="113"/>
      <c r="J101" s="114">
        <f>J260</f>
        <v>0</v>
      </c>
      <c r="L101" s="111"/>
    </row>
    <row r="102" spans="2:47" s="9" customFormat="1" ht="19.899999999999999" customHeight="1" x14ac:dyDescent="0.2">
      <c r="B102" s="111"/>
      <c r="D102" s="112" t="s">
        <v>325</v>
      </c>
      <c r="E102" s="113"/>
      <c r="F102" s="113"/>
      <c r="G102" s="113"/>
      <c r="H102" s="113"/>
      <c r="I102" s="113"/>
      <c r="J102" s="114">
        <f>J264</f>
        <v>0</v>
      </c>
      <c r="L102" s="111"/>
    </row>
    <row r="103" spans="2:47" s="9" customFormat="1" ht="19.899999999999999" customHeight="1" x14ac:dyDescent="0.2">
      <c r="B103" s="111"/>
      <c r="D103" s="112" t="s">
        <v>326</v>
      </c>
      <c r="E103" s="113"/>
      <c r="F103" s="113"/>
      <c r="G103" s="113"/>
      <c r="H103" s="113"/>
      <c r="I103" s="113"/>
      <c r="J103" s="114">
        <f>J268</f>
        <v>0</v>
      </c>
      <c r="L103" s="111"/>
    </row>
    <row r="104" spans="2:47" s="9" customFormat="1" ht="19.899999999999999" customHeight="1" x14ac:dyDescent="0.2">
      <c r="B104" s="111"/>
      <c r="D104" s="112" t="s">
        <v>327</v>
      </c>
      <c r="E104" s="113"/>
      <c r="F104" s="113"/>
      <c r="G104" s="113"/>
      <c r="H104" s="113"/>
      <c r="I104" s="113"/>
      <c r="J104" s="114">
        <f>J300</f>
        <v>0</v>
      </c>
      <c r="L104" s="111"/>
    </row>
    <row r="105" spans="2:47" s="9" customFormat="1" ht="19.899999999999999" customHeight="1" x14ac:dyDescent="0.2">
      <c r="B105" s="111"/>
      <c r="D105" s="112" t="s">
        <v>1142</v>
      </c>
      <c r="E105" s="113"/>
      <c r="F105" s="113"/>
      <c r="G105" s="113"/>
      <c r="H105" s="113"/>
      <c r="I105" s="113"/>
      <c r="J105" s="114">
        <f>J304</f>
        <v>0</v>
      </c>
      <c r="L105" s="111"/>
    </row>
    <row r="106" spans="2:47" s="9" customFormat="1" ht="19.899999999999999" customHeight="1" x14ac:dyDescent="0.2">
      <c r="B106" s="111"/>
      <c r="D106" s="112" t="s">
        <v>329</v>
      </c>
      <c r="E106" s="113"/>
      <c r="F106" s="113"/>
      <c r="G106" s="113"/>
      <c r="H106" s="113"/>
      <c r="I106" s="113"/>
      <c r="J106" s="114">
        <f>J388</f>
        <v>0</v>
      </c>
      <c r="L106" s="111"/>
    </row>
    <row r="107" spans="2:47" s="9" customFormat="1" ht="14.85" customHeight="1" x14ac:dyDescent="0.2">
      <c r="B107" s="111"/>
      <c r="D107" s="112" t="s">
        <v>330</v>
      </c>
      <c r="E107" s="113"/>
      <c r="F107" s="113"/>
      <c r="G107" s="113"/>
      <c r="H107" s="113"/>
      <c r="I107" s="113"/>
      <c r="J107" s="114">
        <f>J401</f>
        <v>0</v>
      </c>
      <c r="L107" s="111"/>
    </row>
    <row r="108" spans="2:47" s="9" customFormat="1" ht="19.899999999999999" customHeight="1" x14ac:dyDescent="0.2">
      <c r="B108" s="111"/>
      <c r="D108" s="112" t="s">
        <v>331</v>
      </c>
      <c r="E108" s="113"/>
      <c r="F108" s="113"/>
      <c r="G108" s="113"/>
      <c r="H108" s="113"/>
      <c r="I108" s="113"/>
      <c r="J108" s="114">
        <f>J427</f>
        <v>0</v>
      </c>
      <c r="L108" s="111"/>
    </row>
    <row r="109" spans="2:47" s="9" customFormat="1" ht="19.899999999999999" customHeight="1" x14ac:dyDescent="0.2">
      <c r="B109" s="111"/>
      <c r="D109" s="112" t="s">
        <v>332</v>
      </c>
      <c r="E109" s="113"/>
      <c r="F109" s="113"/>
      <c r="G109" s="113"/>
      <c r="H109" s="113"/>
      <c r="I109" s="113"/>
      <c r="J109" s="114">
        <f>J434</f>
        <v>0</v>
      </c>
      <c r="L109" s="111"/>
    </row>
    <row r="110" spans="2:47" s="8" customFormat="1" ht="24.95" customHeight="1" x14ac:dyDescent="0.2">
      <c r="B110" s="107"/>
      <c r="D110" s="108" t="s">
        <v>333</v>
      </c>
      <c r="E110" s="109"/>
      <c r="F110" s="109"/>
      <c r="G110" s="109"/>
      <c r="H110" s="109"/>
      <c r="I110" s="109"/>
      <c r="J110" s="110">
        <f>J437</f>
        <v>0</v>
      </c>
      <c r="L110" s="107"/>
    </row>
    <row r="111" spans="2:47" s="9" customFormat="1" ht="19.899999999999999" customHeight="1" x14ac:dyDescent="0.2">
      <c r="B111" s="111"/>
      <c r="D111" s="112" t="s">
        <v>334</v>
      </c>
      <c r="E111" s="113"/>
      <c r="F111" s="113"/>
      <c r="G111" s="113"/>
      <c r="H111" s="113"/>
      <c r="I111" s="113"/>
      <c r="J111" s="114">
        <f>J438</f>
        <v>0</v>
      </c>
      <c r="L111" s="111"/>
    </row>
    <row r="112" spans="2:47" s="8" customFormat="1" ht="24.95" customHeight="1" x14ac:dyDescent="0.2">
      <c r="B112" s="107"/>
      <c r="D112" s="108" t="s">
        <v>335</v>
      </c>
      <c r="E112" s="109"/>
      <c r="F112" s="109"/>
      <c r="G112" s="109"/>
      <c r="H112" s="109"/>
      <c r="I112" s="109"/>
      <c r="J112" s="110">
        <f>J442</f>
        <v>0</v>
      </c>
      <c r="L112" s="107"/>
    </row>
    <row r="113" spans="2:12" s="9" customFormat="1" ht="19.899999999999999" customHeight="1" x14ac:dyDescent="0.2">
      <c r="B113" s="111"/>
      <c r="D113" s="112" t="s">
        <v>336</v>
      </c>
      <c r="E113" s="113"/>
      <c r="F113" s="113"/>
      <c r="G113" s="113"/>
      <c r="H113" s="113"/>
      <c r="I113" s="113"/>
      <c r="J113" s="114">
        <f>J443</f>
        <v>0</v>
      </c>
      <c r="L113" s="111"/>
    </row>
    <row r="114" spans="2:12" s="1" customFormat="1" ht="21.75" customHeight="1" x14ac:dyDescent="0.2">
      <c r="B114" s="30"/>
      <c r="L114" s="30"/>
    </row>
    <row r="115" spans="2:12" s="1" customFormat="1" ht="6.95" customHeight="1" x14ac:dyDescent="0.2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30"/>
    </row>
    <row r="119" spans="2:12" s="1" customFormat="1" ht="6.95" customHeight="1" x14ac:dyDescent="0.2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30"/>
    </row>
    <row r="120" spans="2:12" s="1" customFormat="1" ht="24.95" customHeight="1" x14ac:dyDescent="0.2">
      <c r="B120" s="30"/>
      <c r="C120" s="19" t="s">
        <v>193</v>
      </c>
      <c r="L120" s="30"/>
    </row>
    <row r="121" spans="2:12" s="1" customFormat="1" ht="6.95" customHeight="1" x14ac:dyDescent="0.2">
      <c r="B121" s="30"/>
      <c r="L121" s="30"/>
    </row>
    <row r="122" spans="2:12" s="1" customFormat="1" ht="12" customHeight="1" x14ac:dyDescent="0.2">
      <c r="B122" s="30"/>
      <c r="C122" s="25" t="s">
        <v>16</v>
      </c>
      <c r="L122" s="30"/>
    </row>
    <row r="123" spans="2:12" s="1" customFormat="1" ht="16.5" customHeight="1" x14ac:dyDescent="0.2">
      <c r="B123" s="30"/>
      <c r="E123" s="241" t="str">
        <f>E7</f>
        <v>Splašková kanalizace Lada</v>
      </c>
      <c r="F123" s="242"/>
      <c r="G123" s="242"/>
      <c r="H123" s="242"/>
      <c r="L123" s="30"/>
    </row>
    <row r="124" spans="2:12" ht="12" customHeight="1" x14ac:dyDescent="0.2">
      <c r="B124" s="18"/>
      <c r="C124" s="25" t="s">
        <v>168</v>
      </c>
      <c r="L124" s="18"/>
    </row>
    <row r="125" spans="2:12" s="1" customFormat="1" ht="16.5" customHeight="1" x14ac:dyDescent="0.2">
      <c r="B125" s="30"/>
      <c r="E125" s="241" t="s">
        <v>169</v>
      </c>
      <c r="F125" s="240"/>
      <c r="G125" s="240"/>
      <c r="H125" s="240"/>
      <c r="L125" s="30"/>
    </row>
    <row r="126" spans="2:12" s="1" customFormat="1" ht="12" customHeight="1" x14ac:dyDescent="0.2">
      <c r="B126" s="30"/>
      <c r="C126" s="25" t="s">
        <v>170</v>
      </c>
      <c r="L126" s="30"/>
    </row>
    <row r="127" spans="2:12" s="1" customFormat="1" ht="16.5" customHeight="1" x14ac:dyDescent="0.2">
      <c r="B127" s="30"/>
      <c r="E127" s="207" t="str">
        <f>E11</f>
        <v>2022_4.3 - IO 03.1 Stoka C</v>
      </c>
      <c r="F127" s="240"/>
      <c r="G127" s="240"/>
      <c r="H127" s="240"/>
      <c r="L127" s="30"/>
    </row>
    <row r="128" spans="2:12" s="1" customFormat="1" ht="6.95" customHeight="1" x14ac:dyDescent="0.2">
      <c r="B128" s="30"/>
      <c r="L128" s="30"/>
    </row>
    <row r="129" spans="2:65" s="1" customFormat="1" ht="12" customHeight="1" x14ac:dyDescent="0.2">
      <c r="B129" s="30"/>
      <c r="C129" s="25" t="s">
        <v>20</v>
      </c>
      <c r="F129" s="23" t="str">
        <f>F14</f>
        <v>Česká Lípa</v>
      </c>
      <c r="I129" s="25" t="s">
        <v>22</v>
      </c>
      <c r="J129" s="50" t="str">
        <f>IF(J14="","",J14)</f>
        <v>2. 4. 2025</v>
      </c>
      <c r="L129" s="30"/>
    </row>
    <row r="130" spans="2:65" s="1" customFormat="1" ht="6.95" customHeight="1" x14ac:dyDescent="0.2">
      <c r="B130" s="30"/>
      <c r="L130" s="30"/>
    </row>
    <row r="131" spans="2:65" s="1" customFormat="1" ht="25.7" customHeight="1" x14ac:dyDescent="0.2">
      <c r="B131" s="30"/>
      <c r="C131" s="25" t="s">
        <v>24</v>
      </c>
      <c r="F131" s="23" t="str">
        <f>E17</f>
        <v>Město Česká Lípa</v>
      </c>
      <c r="I131" s="25" t="s">
        <v>31</v>
      </c>
      <c r="J131" s="28" t="str">
        <f>E23</f>
        <v>Vodohospodářský rozvoj a výstavba a.s.</v>
      </c>
      <c r="L131" s="30"/>
    </row>
    <row r="132" spans="2:65" s="1" customFormat="1" ht="15.2" customHeight="1" x14ac:dyDescent="0.2">
      <c r="B132" s="30"/>
      <c r="C132" s="25" t="s">
        <v>29</v>
      </c>
      <c r="F132" s="23" t="str">
        <f>IF(E20="","",E20)</f>
        <v>Vyplň údaj</v>
      </c>
      <c r="I132" s="25" t="s">
        <v>34</v>
      </c>
      <c r="J132" s="28" t="str">
        <f>E26</f>
        <v>Dvořák</v>
      </c>
      <c r="L132" s="30"/>
    </row>
    <row r="133" spans="2:65" s="1" customFormat="1" ht="10.35" customHeight="1" x14ac:dyDescent="0.2">
      <c r="B133" s="30"/>
      <c r="L133" s="30"/>
    </row>
    <row r="134" spans="2:65" s="10" customFormat="1" ht="29.25" customHeight="1" x14ac:dyDescent="0.2">
      <c r="B134" s="115"/>
      <c r="C134" s="116" t="s">
        <v>194</v>
      </c>
      <c r="D134" s="117" t="s">
        <v>63</v>
      </c>
      <c r="E134" s="117" t="s">
        <v>59</v>
      </c>
      <c r="F134" s="117" t="s">
        <v>60</v>
      </c>
      <c r="G134" s="117" t="s">
        <v>195</v>
      </c>
      <c r="H134" s="117" t="s">
        <v>196</v>
      </c>
      <c r="I134" s="117" t="s">
        <v>197</v>
      </c>
      <c r="J134" s="118" t="s">
        <v>184</v>
      </c>
      <c r="K134" s="119" t="s">
        <v>198</v>
      </c>
      <c r="L134" s="115"/>
      <c r="M134" s="57" t="s">
        <v>1</v>
      </c>
      <c r="N134" s="58" t="s">
        <v>42</v>
      </c>
      <c r="O134" s="58" t="s">
        <v>199</v>
      </c>
      <c r="P134" s="58" t="s">
        <v>200</v>
      </c>
      <c r="Q134" s="58" t="s">
        <v>201</v>
      </c>
      <c r="R134" s="58" t="s">
        <v>202</v>
      </c>
      <c r="S134" s="58" t="s">
        <v>203</v>
      </c>
      <c r="T134" s="59" t="s">
        <v>204</v>
      </c>
    </row>
    <row r="135" spans="2:65" s="1" customFormat="1" ht="22.9" customHeight="1" x14ac:dyDescent="0.25">
      <c r="B135" s="30"/>
      <c r="C135" s="62" t="s">
        <v>205</v>
      </c>
      <c r="J135" s="120">
        <f>BK135</f>
        <v>0</v>
      </c>
      <c r="L135" s="30"/>
      <c r="M135" s="60"/>
      <c r="N135" s="51"/>
      <c r="O135" s="51"/>
      <c r="P135" s="121">
        <f>P136+P437+P442</f>
        <v>0</v>
      </c>
      <c r="Q135" s="51"/>
      <c r="R135" s="121">
        <f>R136+R437+R442</f>
        <v>264.93803179999998</v>
      </c>
      <c r="S135" s="51"/>
      <c r="T135" s="122">
        <f>T136+T437+T442</f>
        <v>69.26639999999999</v>
      </c>
      <c r="AT135" s="15" t="s">
        <v>77</v>
      </c>
      <c r="AU135" s="15" t="s">
        <v>186</v>
      </c>
      <c r="BK135" s="123">
        <f>BK136+BK437+BK442</f>
        <v>0</v>
      </c>
    </row>
    <row r="136" spans="2:65" s="11" customFormat="1" ht="25.9" customHeight="1" x14ac:dyDescent="0.2">
      <c r="B136" s="124"/>
      <c r="D136" s="125" t="s">
        <v>77</v>
      </c>
      <c r="E136" s="126" t="s">
        <v>337</v>
      </c>
      <c r="F136" s="126" t="s">
        <v>338</v>
      </c>
      <c r="I136" s="127"/>
      <c r="J136" s="128">
        <f>BK136</f>
        <v>0</v>
      </c>
      <c r="L136" s="124"/>
      <c r="M136" s="129"/>
      <c r="P136" s="130">
        <f>P137+P256+P260+P264+P268+P300+P304+P388+P427+P434</f>
        <v>0</v>
      </c>
      <c r="R136" s="130">
        <f>R137+R256+R260+R264+R268+R300+R304+R388+R427+R434</f>
        <v>264.93782179999999</v>
      </c>
      <c r="T136" s="131">
        <f>T137+T256+T260+T264+T268+T300+T304+T388+T427+T434</f>
        <v>69.26639999999999</v>
      </c>
      <c r="AR136" s="125" t="s">
        <v>85</v>
      </c>
      <c r="AT136" s="132" t="s">
        <v>77</v>
      </c>
      <c r="AU136" s="132" t="s">
        <v>78</v>
      </c>
      <c r="AY136" s="125" t="s">
        <v>209</v>
      </c>
      <c r="BK136" s="133">
        <f>BK137+BK256+BK260+BK264+BK268+BK300+BK304+BK388+BK427+BK434</f>
        <v>0</v>
      </c>
    </row>
    <row r="137" spans="2:65" s="11" customFormat="1" ht="22.9" customHeight="1" x14ac:dyDescent="0.2">
      <c r="B137" s="124"/>
      <c r="D137" s="125" t="s">
        <v>77</v>
      </c>
      <c r="E137" s="134" t="s">
        <v>85</v>
      </c>
      <c r="F137" s="134" t="s">
        <v>339</v>
      </c>
      <c r="I137" s="127"/>
      <c r="J137" s="135">
        <f>BK137</f>
        <v>0</v>
      </c>
      <c r="L137" s="124"/>
      <c r="M137" s="129"/>
      <c r="P137" s="130">
        <f>SUM(P138:P255)</f>
        <v>0</v>
      </c>
      <c r="R137" s="130">
        <f>SUM(R138:R255)</f>
        <v>182.31485079999999</v>
      </c>
      <c r="T137" s="131">
        <f>SUM(T138:T255)</f>
        <v>68.786399999999986</v>
      </c>
      <c r="AR137" s="125" t="s">
        <v>85</v>
      </c>
      <c r="AT137" s="132" t="s">
        <v>77</v>
      </c>
      <c r="AU137" s="132" t="s">
        <v>85</v>
      </c>
      <c r="AY137" s="125" t="s">
        <v>209</v>
      </c>
      <c r="BK137" s="133">
        <f>SUM(BK138:BK255)</f>
        <v>0</v>
      </c>
    </row>
    <row r="138" spans="2:65" s="1" customFormat="1" ht="24.2" customHeight="1" x14ac:dyDescent="0.2">
      <c r="B138" s="30"/>
      <c r="C138" s="136" t="s">
        <v>85</v>
      </c>
      <c r="D138" s="136" t="s">
        <v>210</v>
      </c>
      <c r="E138" s="137" t="s">
        <v>340</v>
      </c>
      <c r="F138" s="138" t="s">
        <v>341</v>
      </c>
      <c r="G138" s="139" t="s">
        <v>342</v>
      </c>
      <c r="H138" s="140">
        <v>206.4</v>
      </c>
      <c r="I138" s="141"/>
      <c r="J138" s="142">
        <f>ROUND(I138*H138,2)</f>
        <v>0</v>
      </c>
      <c r="K138" s="143"/>
      <c r="L138" s="30"/>
      <c r="M138" s="144" t="s">
        <v>1</v>
      </c>
      <c r="N138" s="145" t="s">
        <v>43</v>
      </c>
      <c r="P138" s="146">
        <f>O138*H138</f>
        <v>0</v>
      </c>
      <c r="Q138" s="146">
        <v>0</v>
      </c>
      <c r="R138" s="146">
        <f>Q138*H138</f>
        <v>0</v>
      </c>
      <c r="S138" s="146">
        <v>0.28999999999999998</v>
      </c>
      <c r="T138" s="147">
        <f>S138*H138</f>
        <v>59.855999999999995</v>
      </c>
      <c r="AR138" s="148" t="s">
        <v>156</v>
      </c>
      <c r="AT138" s="148" t="s">
        <v>210</v>
      </c>
      <c r="AU138" s="148" t="s">
        <v>91</v>
      </c>
      <c r="AY138" s="15" t="s">
        <v>209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5" t="s">
        <v>85</v>
      </c>
      <c r="BK138" s="149">
        <f>ROUND(I138*H138,2)</f>
        <v>0</v>
      </c>
      <c r="BL138" s="15" t="s">
        <v>156</v>
      </c>
      <c r="BM138" s="148" t="s">
        <v>1143</v>
      </c>
    </row>
    <row r="139" spans="2:65" s="1" customFormat="1" ht="39" x14ac:dyDescent="0.2">
      <c r="B139" s="30"/>
      <c r="D139" s="150" t="s">
        <v>216</v>
      </c>
      <c r="F139" s="151" t="s">
        <v>344</v>
      </c>
      <c r="I139" s="152"/>
      <c r="L139" s="30"/>
      <c r="M139" s="153"/>
      <c r="T139" s="54"/>
      <c r="AT139" s="15" t="s">
        <v>216</v>
      </c>
      <c r="AU139" s="15" t="s">
        <v>91</v>
      </c>
    </row>
    <row r="140" spans="2:65" s="12" customFormat="1" x14ac:dyDescent="0.2">
      <c r="B140" s="154"/>
      <c r="D140" s="150" t="s">
        <v>292</v>
      </c>
      <c r="E140" s="155" t="s">
        <v>1</v>
      </c>
      <c r="F140" s="156" t="s">
        <v>1144</v>
      </c>
      <c r="H140" s="157">
        <v>206.4</v>
      </c>
      <c r="I140" s="158"/>
      <c r="L140" s="154"/>
      <c r="M140" s="159"/>
      <c r="T140" s="160"/>
      <c r="AT140" s="155" t="s">
        <v>292</v>
      </c>
      <c r="AU140" s="155" t="s">
        <v>91</v>
      </c>
      <c r="AV140" s="12" t="s">
        <v>91</v>
      </c>
      <c r="AW140" s="12" t="s">
        <v>36</v>
      </c>
      <c r="AX140" s="12" t="s">
        <v>85</v>
      </c>
      <c r="AY140" s="155" t="s">
        <v>209</v>
      </c>
    </row>
    <row r="141" spans="2:65" s="1" customFormat="1" ht="24.2" customHeight="1" x14ac:dyDescent="0.2">
      <c r="B141" s="30"/>
      <c r="C141" s="136" t="s">
        <v>91</v>
      </c>
      <c r="D141" s="136" t="s">
        <v>210</v>
      </c>
      <c r="E141" s="137" t="s">
        <v>346</v>
      </c>
      <c r="F141" s="138" t="s">
        <v>347</v>
      </c>
      <c r="G141" s="139" t="s">
        <v>342</v>
      </c>
      <c r="H141" s="140">
        <v>20.399999999999999</v>
      </c>
      <c r="I141" s="141"/>
      <c r="J141" s="142">
        <f>ROUND(I141*H141,2)</f>
        <v>0</v>
      </c>
      <c r="K141" s="143"/>
      <c r="L141" s="30"/>
      <c r="M141" s="144" t="s">
        <v>1</v>
      </c>
      <c r="N141" s="145" t="s">
        <v>43</v>
      </c>
      <c r="P141" s="146">
        <f>O141*H141</f>
        <v>0</v>
      </c>
      <c r="Q141" s="146">
        <v>0</v>
      </c>
      <c r="R141" s="146">
        <f>Q141*H141</f>
        <v>0</v>
      </c>
      <c r="S141" s="146">
        <v>0.316</v>
      </c>
      <c r="T141" s="147">
        <f>S141*H141</f>
        <v>6.4463999999999997</v>
      </c>
      <c r="AR141" s="148" t="s">
        <v>156</v>
      </c>
      <c r="AT141" s="148" t="s">
        <v>210</v>
      </c>
      <c r="AU141" s="148" t="s">
        <v>91</v>
      </c>
      <c r="AY141" s="15" t="s">
        <v>209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5" t="s">
        <v>85</v>
      </c>
      <c r="BK141" s="149">
        <f>ROUND(I141*H141,2)</f>
        <v>0</v>
      </c>
      <c r="BL141" s="15" t="s">
        <v>156</v>
      </c>
      <c r="BM141" s="148" t="s">
        <v>1145</v>
      </c>
    </row>
    <row r="142" spans="2:65" s="1" customFormat="1" ht="39" x14ac:dyDescent="0.2">
      <c r="B142" s="30"/>
      <c r="D142" s="150" t="s">
        <v>216</v>
      </c>
      <c r="F142" s="151" t="s">
        <v>349</v>
      </c>
      <c r="I142" s="152"/>
      <c r="L142" s="30"/>
      <c r="M142" s="153"/>
      <c r="T142" s="54"/>
      <c r="AT142" s="15" t="s">
        <v>216</v>
      </c>
      <c r="AU142" s="15" t="s">
        <v>91</v>
      </c>
    </row>
    <row r="143" spans="2:65" s="12" customFormat="1" x14ac:dyDescent="0.2">
      <c r="B143" s="154"/>
      <c r="D143" s="150" t="s">
        <v>292</v>
      </c>
      <c r="E143" s="155" t="s">
        <v>1</v>
      </c>
      <c r="F143" s="156" t="s">
        <v>1146</v>
      </c>
      <c r="H143" s="157">
        <v>20.399999999999999</v>
      </c>
      <c r="I143" s="158"/>
      <c r="L143" s="154"/>
      <c r="M143" s="159"/>
      <c r="T143" s="160"/>
      <c r="AT143" s="155" t="s">
        <v>292</v>
      </c>
      <c r="AU143" s="155" t="s">
        <v>91</v>
      </c>
      <c r="AV143" s="12" t="s">
        <v>91</v>
      </c>
      <c r="AW143" s="12" t="s">
        <v>36</v>
      </c>
      <c r="AX143" s="12" t="s">
        <v>78</v>
      </c>
      <c r="AY143" s="155" t="s">
        <v>209</v>
      </c>
    </row>
    <row r="144" spans="2:65" s="13" customFormat="1" x14ac:dyDescent="0.2">
      <c r="B144" s="164"/>
      <c r="D144" s="150" t="s">
        <v>292</v>
      </c>
      <c r="E144" s="165" t="s">
        <v>1</v>
      </c>
      <c r="F144" s="166" t="s">
        <v>351</v>
      </c>
      <c r="H144" s="167">
        <v>20.399999999999999</v>
      </c>
      <c r="I144" s="168"/>
      <c r="L144" s="164"/>
      <c r="M144" s="169"/>
      <c r="T144" s="170"/>
      <c r="AT144" s="165" t="s">
        <v>292</v>
      </c>
      <c r="AU144" s="165" t="s">
        <v>91</v>
      </c>
      <c r="AV144" s="13" t="s">
        <v>156</v>
      </c>
      <c r="AW144" s="13" t="s">
        <v>4</v>
      </c>
      <c r="AX144" s="13" t="s">
        <v>85</v>
      </c>
      <c r="AY144" s="165" t="s">
        <v>209</v>
      </c>
    </row>
    <row r="145" spans="2:65" s="1" customFormat="1" ht="24.2" customHeight="1" x14ac:dyDescent="0.2">
      <c r="B145" s="30"/>
      <c r="C145" s="136" t="s">
        <v>148</v>
      </c>
      <c r="D145" s="136" t="s">
        <v>210</v>
      </c>
      <c r="E145" s="137" t="s">
        <v>352</v>
      </c>
      <c r="F145" s="138" t="s">
        <v>353</v>
      </c>
      <c r="G145" s="139" t="s">
        <v>342</v>
      </c>
      <c r="H145" s="140">
        <v>21.6</v>
      </c>
      <c r="I145" s="141"/>
      <c r="J145" s="142">
        <f>ROUND(I145*H145,2)</f>
        <v>0</v>
      </c>
      <c r="K145" s="143"/>
      <c r="L145" s="30"/>
      <c r="M145" s="144" t="s">
        <v>1</v>
      </c>
      <c r="N145" s="145" t="s">
        <v>43</v>
      </c>
      <c r="P145" s="146">
        <f>O145*H145</f>
        <v>0</v>
      </c>
      <c r="Q145" s="146">
        <v>1.0000000000000001E-5</v>
      </c>
      <c r="R145" s="146">
        <f>Q145*H145</f>
        <v>2.1600000000000002E-4</v>
      </c>
      <c r="S145" s="146">
        <v>0.115</v>
      </c>
      <c r="T145" s="147">
        <f>S145*H145</f>
        <v>2.4840000000000004</v>
      </c>
      <c r="AR145" s="148" t="s">
        <v>156</v>
      </c>
      <c r="AT145" s="148" t="s">
        <v>210</v>
      </c>
      <c r="AU145" s="148" t="s">
        <v>91</v>
      </c>
      <c r="AY145" s="15" t="s">
        <v>209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5" t="s">
        <v>85</v>
      </c>
      <c r="BK145" s="149">
        <f>ROUND(I145*H145,2)</f>
        <v>0</v>
      </c>
      <c r="BL145" s="15" t="s">
        <v>156</v>
      </c>
      <c r="BM145" s="148" t="s">
        <v>1147</v>
      </c>
    </row>
    <row r="146" spans="2:65" s="1" customFormat="1" ht="29.25" x14ac:dyDescent="0.2">
      <c r="B146" s="30"/>
      <c r="D146" s="150" t="s">
        <v>216</v>
      </c>
      <c r="F146" s="151" t="s">
        <v>355</v>
      </c>
      <c r="I146" s="152"/>
      <c r="L146" s="30"/>
      <c r="M146" s="153"/>
      <c r="T146" s="54"/>
      <c r="AT146" s="15" t="s">
        <v>216</v>
      </c>
      <c r="AU146" s="15" t="s">
        <v>91</v>
      </c>
    </row>
    <row r="147" spans="2:65" s="12" customFormat="1" x14ac:dyDescent="0.2">
      <c r="B147" s="154"/>
      <c r="D147" s="150" t="s">
        <v>292</v>
      </c>
      <c r="E147" s="155" t="s">
        <v>1</v>
      </c>
      <c r="F147" s="156" t="s">
        <v>1148</v>
      </c>
      <c r="H147" s="157">
        <v>21.6</v>
      </c>
      <c r="I147" s="158"/>
      <c r="L147" s="154"/>
      <c r="M147" s="159"/>
      <c r="T147" s="160"/>
      <c r="AT147" s="155" t="s">
        <v>292</v>
      </c>
      <c r="AU147" s="155" t="s">
        <v>91</v>
      </c>
      <c r="AV147" s="12" t="s">
        <v>91</v>
      </c>
      <c r="AW147" s="12" t="s">
        <v>36</v>
      </c>
      <c r="AX147" s="12" t="s">
        <v>85</v>
      </c>
      <c r="AY147" s="155" t="s">
        <v>209</v>
      </c>
    </row>
    <row r="148" spans="2:65" s="1" customFormat="1" ht="16.5" customHeight="1" x14ac:dyDescent="0.2">
      <c r="B148" s="30"/>
      <c r="C148" s="136" t="s">
        <v>156</v>
      </c>
      <c r="D148" s="136" t="s">
        <v>210</v>
      </c>
      <c r="E148" s="137" t="s">
        <v>357</v>
      </c>
      <c r="F148" s="138" t="s">
        <v>358</v>
      </c>
      <c r="G148" s="139" t="s">
        <v>359</v>
      </c>
      <c r="H148" s="140">
        <v>20</v>
      </c>
      <c r="I148" s="141"/>
      <c r="J148" s="142">
        <f>ROUND(I148*H148,2)</f>
        <v>0</v>
      </c>
      <c r="K148" s="143"/>
      <c r="L148" s="30"/>
      <c r="M148" s="144" t="s">
        <v>1</v>
      </c>
      <c r="N148" s="145" t="s">
        <v>43</v>
      </c>
      <c r="P148" s="146">
        <f>O148*H148</f>
        <v>0</v>
      </c>
      <c r="Q148" s="146">
        <v>7.1900000000000002E-3</v>
      </c>
      <c r="R148" s="146">
        <f>Q148*H148</f>
        <v>0.14380000000000001</v>
      </c>
      <c r="S148" s="146">
        <v>0</v>
      </c>
      <c r="T148" s="147">
        <f>S148*H148</f>
        <v>0</v>
      </c>
      <c r="AR148" s="148" t="s">
        <v>156</v>
      </c>
      <c r="AT148" s="148" t="s">
        <v>210</v>
      </c>
      <c r="AU148" s="148" t="s">
        <v>91</v>
      </c>
      <c r="AY148" s="15" t="s">
        <v>209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5" t="s">
        <v>85</v>
      </c>
      <c r="BK148" s="149">
        <f>ROUND(I148*H148,2)</f>
        <v>0</v>
      </c>
      <c r="BL148" s="15" t="s">
        <v>156</v>
      </c>
      <c r="BM148" s="148" t="s">
        <v>1149</v>
      </c>
    </row>
    <row r="149" spans="2:65" s="1" customFormat="1" x14ac:dyDescent="0.2">
      <c r="B149" s="30"/>
      <c r="D149" s="150" t="s">
        <v>216</v>
      </c>
      <c r="F149" s="151" t="s">
        <v>361</v>
      </c>
      <c r="I149" s="152"/>
      <c r="L149" s="30"/>
      <c r="M149" s="153"/>
      <c r="T149" s="54"/>
      <c r="AT149" s="15" t="s">
        <v>216</v>
      </c>
      <c r="AU149" s="15" t="s">
        <v>91</v>
      </c>
    </row>
    <row r="150" spans="2:65" s="12" customFormat="1" x14ac:dyDescent="0.2">
      <c r="B150" s="154"/>
      <c r="D150" s="150" t="s">
        <v>292</v>
      </c>
      <c r="E150" s="155" t="s">
        <v>1</v>
      </c>
      <c r="F150" s="156" t="s">
        <v>312</v>
      </c>
      <c r="H150" s="157">
        <v>20</v>
      </c>
      <c r="I150" s="158"/>
      <c r="L150" s="154"/>
      <c r="M150" s="159"/>
      <c r="T150" s="160"/>
      <c r="AT150" s="155" t="s">
        <v>292</v>
      </c>
      <c r="AU150" s="155" t="s">
        <v>91</v>
      </c>
      <c r="AV150" s="12" t="s">
        <v>91</v>
      </c>
      <c r="AW150" s="12" t="s">
        <v>36</v>
      </c>
      <c r="AX150" s="12" t="s">
        <v>85</v>
      </c>
      <c r="AY150" s="155" t="s">
        <v>209</v>
      </c>
    </row>
    <row r="151" spans="2:65" s="1" customFormat="1" ht="24.2" customHeight="1" x14ac:dyDescent="0.2">
      <c r="B151" s="30"/>
      <c r="C151" s="136" t="s">
        <v>208</v>
      </c>
      <c r="D151" s="136" t="s">
        <v>210</v>
      </c>
      <c r="E151" s="137" t="s">
        <v>363</v>
      </c>
      <c r="F151" s="138" t="s">
        <v>364</v>
      </c>
      <c r="G151" s="139" t="s">
        <v>365</v>
      </c>
      <c r="H151" s="140">
        <v>40</v>
      </c>
      <c r="I151" s="141"/>
      <c r="J151" s="142">
        <f>ROUND(I151*H151,2)</f>
        <v>0</v>
      </c>
      <c r="K151" s="143"/>
      <c r="L151" s="30"/>
      <c r="M151" s="144" t="s">
        <v>1</v>
      </c>
      <c r="N151" s="145" t="s">
        <v>43</v>
      </c>
      <c r="P151" s="146">
        <f>O151*H151</f>
        <v>0</v>
      </c>
      <c r="Q151" s="146">
        <v>4.0000000000000003E-5</v>
      </c>
      <c r="R151" s="146">
        <f>Q151*H151</f>
        <v>1.6000000000000001E-3</v>
      </c>
      <c r="S151" s="146">
        <v>0</v>
      </c>
      <c r="T151" s="147">
        <f>S151*H151</f>
        <v>0</v>
      </c>
      <c r="AR151" s="148" t="s">
        <v>156</v>
      </c>
      <c r="AT151" s="148" t="s">
        <v>210</v>
      </c>
      <c r="AU151" s="148" t="s">
        <v>91</v>
      </c>
      <c r="AY151" s="15" t="s">
        <v>209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5" t="s">
        <v>85</v>
      </c>
      <c r="BK151" s="149">
        <f>ROUND(I151*H151,2)</f>
        <v>0</v>
      </c>
      <c r="BL151" s="15" t="s">
        <v>156</v>
      </c>
      <c r="BM151" s="148" t="s">
        <v>1150</v>
      </c>
    </row>
    <row r="152" spans="2:65" s="1" customFormat="1" ht="19.5" x14ac:dyDescent="0.2">
      <c r="B152" s="30"/>
      <c r="D152" s="150" t="s">
        <v>216</v>
      </c>
      <c r="F152" s="151" t="s">
        <v>367</v>
      </c>
      <c r="I152" s="152"/>
      <c r="L152" s="30"/>
      <c r="M152" s="153"/>
      <c r="T152" s="54"/>
      <c r="AT152" s="15" t="s">
        <v>216</v>
      </c>
      <c r="AU152" s="15" t="s">
        <v>91</v>
      </c>
    </row>
    <row r="153" spans="2:65" s="12" customFormat="1" x14ac:dyDescent="0.2">
      <c r="B153" s="154"/>
      <c r="D153" s="150" t="s">
        <v>292</v>
      </c>
      <c r="E153" s="155" t="s">
        <v>1</v>
      </c>
      <c r="F153" s="156" t="s">
        <v>1151</v>
      </c>
      <c r="H153" s="157">
        <v>40</v>
      </c>
      <c r="I153" s="158"/>
      <c r="L153" s="154"/>
      <c r="M153" s="159"/>
      <c r="T153" s="160"/>
      <c r="AT153" s="155" t="s">
        <v>292</v>
      </c>
      <c r="AU153" s="155" t="s">
        <v>91</v>
      </c>
      <c r="AV153" s="12" t="s">
        <v>91</v>
      </c>
      <c r="AW153" s="12" t="s">
        <v>36</v>
      </c>
      <c r="AX153" s="12" t="s">
        <v>85</v>
      </c>
      <c r="AY153" s="155" t="s">
        <v>209</v>
      </c>
    </row>
    <row r="154" spans="2:65" s="1" customFormat="1" ht="24.2" customHeight="1" x14ac:dyDescent="0.2">
      <c r="B154" s="30"/>
      <c r="C154" s="136" t="s">
        <v>234</v>
      </c>
      <c r="D154" s="136" t="s">
        <v>210</v>
      </c>
      <c r="E154" s="137" t="s">
        <v>369</v>
      </c>
      <c r="F154" s="138" t="s">
        <v>370</v>
      </c>
      <c r="G154" s="139" t="s">
        <v>371</v>
      </c>
      <c r="H154" s="140">
        <v>10</v>
      </c>
      <c r="I154" s="141"/>
      <c r="J154" s="142">
        <f>ROUND(I154*H154,2)</f>
        <v>0</v>
      </c>
      <c r="K154" s="143"/>
      <c r="L154" s="30"/>
      <c r="M154" s="144" t="s">
        <v>1</v>
      </c>
      <c r="N154" s="145" t="s">
        <v>43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156</v>
      </c>
      <c r="AT154" s="148" t="s">
        <v>210</v>
      </c>
      <c r="AU154" s="148" t="s">
        <v>91</v>
      </c>
      <c r="AY154" s="15" t="s">
        <v>209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5" t="s">
        <v>85</v>
      </c>
      <c r="BK154" s="149">
        <f>ROUND(I154*H154,2)</f>
        <v>0</v>
      </c>
      <c r="BL154" s="15" t="s">
        <v>156</v>
      </c>
      <c r="BM154" s="148" t="s">
        <v>1152</v>
      </c>
    </row>
    <row r="155" spans="2:65" s="1" customFormat="1" ht="19.5" x14ac:dyDescent="0.2">
      <c r="B155" s="30"/>
      <c r="D155" s="150" t="s">
        <v>216</v>
      </c>
      <c r="F155" s="151" t="s">
        <v>373</v>
      </c>
      <c r="I155" s="152"/>
      <c r="L155" s="30"/>
      <c r="M155" s="153"/>
      <c r="T155" s="54"/>
      <c r="AT155" s="15" t="s">
        <v>216</v>
      </c>
      <c r="AU155" s="15" t="s">
        <v>91</v>
      </c>
    </row>
    <row r="156" spans="2:65" s="12" customFormat="1" x14ac:dyDescent="0.2">
      <c r="B156" s="154"/>
      <c r="D156" s="150" t="s">
        <v>292</v>
      </c>
      <c r="E156" s="155" t="s">
        <v>1</v>
      </c>
      <c r="F156" s="156" t="s">
        <v>254</v>
      </c>
      <c r="H156" s="157">
        <v>10</v>
      </c>
      <c r="I156" s="158"/>
      <c r="L156" s="154"/>
      <c r="M156" s="159"/>
      <c r="T156" s="160"/>
      <c r="AT156" s="155" t="s">
        <v>292</v>
      </c>
      <c r="AU156" s="155" t="s">
        <v>91</v>
      </c>
      <c r="AV156" s="12" t="s">
        <v>91</v>
      </c>
      <c r="AW156" s="12" t="s">
        <v>36</v>
      </c>
      <c r="AX156" s="12" t="s">
        <v>85</v>
      </c>
      <c r="AY156" s="155" t="s">
        <v>209</v>
      </c>
    </row>
    <row r="157" spans="2:65" s="1" customFormat="1" ht="24.2" customHeight="1" x14ac:dyDescent="0.2">
      <c r="B157" s="30"/>
      <c r="C157" s="136" t="s">
        <v>239</v>
      </c>
      <c r="D157" s="136" t="s">
        <v>210</v>
      </c>
      <c r="E157" s="137" t="s">
        <v>375</v>
      </c>
      <c r="F157" s="138" t="s">
        <v>376</v>
      </c>
      <c r="G157" s="139" t="s">
        <v>359</v>
      </c>
      <c r="H157" s="140">
        <v>10</v>
      </c>
      <c r="I157" s="141"/>
      <c r="J157" s="142">
        <f>ROUND(I157*H157,2)</f>
        <v>0</v>
      </c>
      <c r="K157" s="143"/>
      <c r="L157" s="30"/>
      <c r="M157" s="144" t="s">
        <v>1</v>
      </c>
      <c r="N157" s="145" t="s">
        <v>43</v>
      </c>
      <c r="P157" s="146">
        <f>O157*H157</f>
        <v>0</v>
      </c>
      <c r="Q157" s="146">
        <v>8.6800000000000002E-3</v>
      </c>
      <c r="R157" s="146">
        <f>Q157*H157</f>
        <v>8.6800000000000002E-2</v>
      </c>
      <c r="S157" s="146">
        <v>0</v>
      </c>
      <c r="T157" s="147">
        <f>S157*H157</f>
        <v>0</v>
      </c>
      <c r="AR157" s="148" t="s">
        <v>156</v>
      </c>
      <c r="AT157" s="148" t="s">
        <v>210</v>
      </c>
      <c r="AU157" s="148" t="s">
        <v>91</v>
      </c>
      <c r="AY157" s="15" t="s">
        <v>209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5" t="s">
        <v>85</v>
      </c>
      <c r="BK157" s="149">
        <f>ROUND(I157*H157,2)</f>
        <v>0</v>
      </c>
      <c r="BL157" s="15" t="s">
        <v>156</v>
      </c>
      <c r="BM157" s="148" t="s">
        <v>1153</v>
      </c>
    </row>
    <row r="158" spans="2:65" s="1" customFormat="1" ht="58.5" x14ac:dyDescent="0.2">
      <c r="B158" s="30"/>
      <c r="D158" s="150" t="s">
        <v>216</v>
      </c>
      <c r="F158" s="151" t="s">
        <v>378</v>
      </c>
      <c r="I158" s="152"/>
      <c r="L158" s="30"/>
      <c r="M158" s="153"/>
      <c r="T158" s="54"/>
      <c r="AT158" s="15" t="s">
        <v>216</v>
      </c>
      <c r="AU158" s="15" t="s">
        <v>91</v>
      </c>
    </row>
    <row r="159" spans="2:65" s="12" customFormat="1" x14ac:dyDescent="0.2">
      <c r="B159" s="154"/>
      <c r="D159" s="150" t="s">
        <v>292</v>
      </c>
      <c r="E159" s="155" t="s">
        <v>1</v>
      </c>
      <c r="F159" s="156" t="s">
        <v>254</v>
      </c>
      <c r="H159" s="157">
        <v>10</v>
      </c>
      <c r="I159" s="158"/>
      <c r="L159" s="154"/>
      <c r="M159" s="159"/>
      <c r="T159" s="160"/>
      <c r="AT159" s="155" t="s">
        <v>292</v>
      </c>
      <c r="AU159" s="155" t="s">
        <v>91</v>
      </c>
      <c r="AV159" s="12" t="s">
        <v>91</v>
      </c>
      <c r="AW159" s="12" t="s">
        <v>36</v>
      </c>
      <c r="AX159" s="12" t="s">
        <v>85</v>
      </c>
      <c r="AY159" s="155" t="s">
        <v>209</v>
      </c>
    </row>
    <row r="160" spans="2:65" s="1" customFormat="1" ht="24.2" customHeight="1" x14ac:dyDescent="0.2">
      <c r="B160" s="30"/>
      <c r="C160" s="136" t="s">
        <v>244</v>
      </c>
      <c r="D160" s="136" t="s">
        <v>210</v>
      </c>
      <c r="E160" s="137" t="s">
        <v>380</v>
      </c>
      <c r="F160" s="138" t="s">
        <v>381</v>
      </c>
      <c r="G160" s="139" t="s">
        <v>359</v>
      </c>
      <c r="H160" s="140">
        <v>50</v>
      </c>
      <c r="I160" s="141"/>
      <c r="J160" s="142">
        <f>ROUND(I160*H160,2)</f>
        <v>0</v>
      </c>
      <c r="K160" s="143"/>
      <c r="L160" s="30"/>
      <c r="M160" s="144" t="s">
        <v>1</v>
      </c>
      <c r="N160" s="145" t="s">
        <v>43</v>
      </c>
      <c r="P160" s="146">
        <f>O160*H160</f>
        <v>0</v>
      </c>
      <c r="Q160" s="146">
        <v>3.6900000000000002E-2</v>
      </c>
      <c r="R160" s="146">
        <f>Q160*H160</f>
        <v>1.8450000000000002</v>
      </c>
      <c r="S160" s="146">
        <v>0</v>
      </c>
      <c r="T160" s="147">
        <f>S160*H160</f>
        <v>0</v>
      </c>
      <c r="AR160" s="148" t="s">
        <v>156</v>
      </c>
      <c r="AT160" s="148" t="s">
        <v>210</v>
      </c>
      <c r="AU160" s="148" t="s">
        <v>91</v>
      </c>
      <c r="AY160" s="15" t="s">
        <v>209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5" t="s">
        <v>85</v>
      </c>
      <c r="BK160" s="149">
        <f>ROUND(I160*H160,2)</f>
        <v>0</v>
      </c>
      <c r="BL160" s="15" t="s">
        <v>156</v>
      </c>
      <c r="BM160" s="148" t="s">
        <v>1154</v>
      </c>
    </row>
    <row r="161" spans="2:65" s="1" customFormat="1" ht="58.5" x14ac:dyDescent="0.2">
      <c r="B161" s="30"/>
      <c r="D161" s="150" t="s">
        <v>216</v>
      </c>
      <c r="F161" s="151" t="s">
        <v>383</v>
      </c>
      <c r="I161" s="152"/>
      <c r="L161" s="30"/>
      <c r="M161" s="153"/>
      <c r="T161" s="54"/>
      <c r="AT161" s="15" t="s">
        <v>216</v>
      </c>
      <c r="AU161" s="15" t="s">
        <v>91</v>
      </c>
    </row>
    <row r="162" spans="2:65" s="12" customFormat="1" x14ac:dyDescent="0.2">
      <c r="B162" s="154"/>
      <c r="D162" s="150" t="s">
        <v>292</v>
      </c>
      <c r="E162" s="155" t="s">
        <v>1</v>
      </c>
      <c r="F162" s="156" t="s">
        <v>432</v>
      </c>
      <c r="H162" s="157">
        <v>50</v>
      </c>
      <c r="I162" s="158"/>
      <c r="L162" s="154"/>
      <c r="M162" s="159"/>
      <c r="T162" s="160"/>
      <c r="AT162" s="155" t="s">
        <v>292</v>
      </c>
      <c r="AU162" s="155" t="s">
        <v>91</v>
      </c>
      <c r="AV162" s="12" t="s">
        <v>91</v>
      </c>
      <c r="AW162" s="12" t="s">
        <v>36</v>
      </c>
      <c r="AX162" s="12" t="s">
        <v>85</v>
      </c>
      <c r="AY162" s="155" t="s">
        <v>209</v>
      </c>
    </row>
    <row r="163" spans="2:65" s="1" customFormat="1" ht="24.2" customHeight="1" x14ac:dyDescent="0.2">
      <c r="B163" s="30"/>
      <c r="C163" s="136" t="s">
        <v>249</v>
      </c>
      <c r="D163" s="136" t="s">
        <v>210</v>
      </c>
      <c r="E163" s="137" t="s">
        <v>385</v>
      </c>
      <c r="F163" s="138" t="s">
        <v>386</v>
      </c>
      <c r="G163" s="139" t="s">
        <v>387</v>
      </c>
      <c r="H163" s="140">
        <v>150</v>
      </c>
      <c r="I163" s="141"/>
      <c r="J163" s="142">
        <f>ROUND(I163*H163,2)</f>
        <v>0</v>
      </c>
      <c r="K163" s="143"/>
      <c r="L163" s="30"/>
      <c r="M163" s="144" t="s">
        <v>1</v>
      </c>
      <c r="N163" s="145" t="s">
        <v>43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156</v>
      </c>
      <c r="AT163" s="148" t="s">
        <v>210</v>
      </c>
      <c r="AU163" s="148" t="s">
        <v>91</v>
      </c>
      <c r="AY163" s="15" t="s">
        <v>209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5" t="s">
        <v>85</v>
      </c>
      <c r="BK163" s="149">
        <f>ROUND(I163*H163,2)</f>
        <v>0</v>
      </c>
      <c r="BL163" s="15" t="s">
        <v>156</v>
      </c>
      <c r="BM163" s="148" t="s">
        <v>1155</v>
      </c>
    </row>
    <row r="164" spans="2:65" s="1" customFormat="1" ht="19.5" x14ac:dyDescent="0.2">
      <c r="B164" s="30"/>
      <c r="D164" s="150" t="s">
        <v>216</v>
      </c>
      <c r="F164" s="151" t="s">
        <v>389</v>
      </c>
      <c r="I164" s="152"/>
      <c r="L164" s="30"/>
      <c r="M164" s="153"/>
      <c r="T164" s="54"/>
      <c r="AT164" s="15" t="s">
        <v>216</v>
      </c>
      <c r="AU164" s="15" t="s">
        <v>91</v>
      </c>
    </row>
    <row r="165" spans="2:65" s="12" customFormat="1" x14ac:dyDescent="0.2">
      <c r="B165" s="154"/>
      <c r="D165" s="150" t="s">
        <v>292</v>
      </c>
      <c r="E165" s="155" t="s">
        <v>1</v>
      </c>
      <c r="F165" s="156" t="s">
        <v>1156</v>
      </c>
      <c r="H165" s="157">
        <v>150</v>
      </c>
      <c r="I165" s="158"/>
      <c r="L165" s="154"/>
      <c r="M165" s="159"/>
      <c r="T165" s="160"/>
      <c r="AT165" s="155" t="s">
        <v>292</v>
      </c>
      <c r="AU165" s="155" t="s">
        <v>91</v>
      </c>
      <c r="AV165" s="12" t="s">
        <v>91</v>
      </c>
      <c r="AW165" s="12" t="s">
        <v>36</v>
      </c>
      <c r="AX165" s="12" t="s">
        <v>85</v>
      </c>
      <c r="AY165" s="155" t="s">
        <v>209</v>
      </c>
    </row>
    <row r="166" spans="2:65" s="1" customFormat="1" ht="33" customHeight="1" x14ac:dyDescent="0.2">
      <c r="B166" s="30"/>
      <c r="C166" s="136" t="s">
        <v>254</v>
      </c>
      <c r="D166" s="136" t="s">
        <v>210</v>
      </c>
      <c r="E166" s="137" t="s">
        <v>1157</v>
      </c>
      <c r="F166" s="138" t="s">
        <v>1158</v>
      </c>
      <c r="G166" s="139" t="s">
        <v>387</v>
      </c>
      <c r="H166" s="140">
        <v>184.89599999999999</v>
      </c>
      <c r="I166" s="141"/>
      <c r="J166" s="142">
        <f>ROUND(I166*H166,2)</f>
        <v>0</v>
      </c>
      <c r="K166" s="143"/>
      <c r="L166" s="30"/>
      <c r="M166" s="144" t="s">
        <v>1</v>
      </c>
      <c r="N166" s="145" t="s">
        <v>43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AR166" s="148" t="s">
        <v>156</v>
      </c>
      <c r="AT166" s="148" t="s">
        <v>210</v>
      </c>
      <c r="AU166" s="148" t="s">
        <v>91</v>
      </c>
      <c r="AY166" s="15" t="s">
        <v>209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5" t="s">
        <v>85</v>
      </c>
      <c r="BK166" s="149">
        <f>ROUND(I166*H166,2)</f>
        <v>0</v>
      </c>
      <c r="BL166" s="15" t="s">
        <v>156</v>
      </c>
      <c r="BM166" s="148" t="s">
        <v>1159</v>
      </c>
    </row>
    <row r="167" spans="2:65" s="1" customFormat="1" ht="29.25" x14ac:dyDescent="0.2">
      <c r="B167" s="30"/>
      <c r="D167" s="150" t="s">
        <v>216</v>
      </c>
      <c r="F167" s="151" t="s">
        <v>1160</v>
      </c>
      <c r="I167" s="152"/>
      <c r="L167" s="30"/>
      <c r="M167" s="153"/>
      <c r="T167" s="54"/>
      <c r="AT167" s="15" t="s">
        <v>216</v>
      </c>
      <c r="AU167" s="15" t="s">
        <v>91</v>
      </c>
    </row>
    <row r="168" spans="2:65" s="12" customFormat="1" ht="22.5" x14ac:dyDescent="0.2">
      <c r="B168" s="154"/>
      <c r="D168" s="150" t="s">
        <v>292</v>
      </c>
      <c r="E168" s="155" t="s">
        <v>1</v>
      </c>
      <c r="F168" s="156" t="s">
        <v>1161</v>
      </c>
      <c r="H168" s="157">
        <v>202.27200000000002</v>
      </c>
      <c r="I168" s="158"/>
      <c r="L168" s="154"/>
      <c r="M168" s="159"/>
      <c r="T168" s="160"/>
      <c r="AT168" s="155" t="s">
        <v>292</v>
      </c>
      <c r="AU168" s="155" t="s">
        <v>91</v>
      </c>
      <c r="AV168" s="12" t="s">
        <v>91</v>
      </c>
      <c r="AW168" s="12" t="s">
        <v>36</v>
      </c>
      <c r="AX168" s="12" t="s">
        <v>78</v>
      </c>
      <c r="AY168" s="155" t="s">
        <v>209</v>
      </c>
    </row>
    <row r="169" spans="2:65" s="12" customFormat="1" x14ac:dyDescent="0.2">
      <c r="B169" s="154"/>
      <c r="D169" s="150" t="s">
        <v>292</v>
      </c>
      <c r="E169" s="155" t="s">
        <v>1</v>
      </c>
      <c r="F169" s="156" t="s">
        <v>1162</v>
      </c>
      <c r="H169" s="157">
        <v>-17.376000000000001</v>
      </c>
      <c r="I169" s="158"/>
      <c r="L169" s="154"/>
      <c r="M169" s="159"/>
      <c r="T169" s="160"/>
      <c r="AT169" s="155" t="s">
        <v>292</v>
      </c>
      <c r="AU169" s="155" t="s">
        <v>91</v>
      </c>
      <c r="AV169" s="12" t="s">
        <v>91</v>
      </c>
      <c r="AW169" s="12" t="s">
        <v>36</v>
      </c>
      <c r="AX169" s="12" t="s">
        <v>78</v>
      </c>
      <c r="AY169" s="155" t="s">
        <v>209</v>
      </c>
    </row>
    <row r="170" spans="2:65" s="13" customFormat="1" x14ac:dyDescent="0.2">
      <c r="B170" s="164"/>
      <c r="D170" s="150" t="s">
        <v>292</v>
      </c>
      <c r="E170" s="165" t="s">
        <v>1</v>
      </c>
      <c r="F170" s="166" t="s">
        <v>351</v>
      </c>
      <c r="H170" s="167">
        <v>184.89600000000002</v>
      </c>
      <c r="I170" s="168"/>
      <c r="L170" s="164"/>
      <c r="M170" s="169"/>
      <c r="T170" s="170"/>
      <c r="AT170" s="165" t="s">
        <v>292</v>
      </c>
      <c r="AU170" s="165" t="s">
        <v>91</v>
      </c>
      <c r="AV170" s="13" t="s">
        <v>156</v>
      </c>
      <c r="AW170" s="13" t="s">
        <v>4</v>
      </c>
      <c r="AX170" s="13" t="s">
        <v>85</v>
      </c>
      <c r="AY170" s="165" t="s">
        <v>209</v>
      </c>
    </row>
    <row r="171" spans="2:65" s="1" customFormat="1" ht="37.9" customHeight="1" x14ac:dyDescent="0.2">
      <c r="B171" s="30"/>
      <c r="C171" s="136" t="s">
        <v>259</v>
      </c>
      <c r="D171" s="136" t="s">
        <v>210</v>
      </c>
      <c r="E171" s="137" t="s">
        <v>417</v>
      </c>
      <c r="F171" s="138" t="s">
        <v>418</v>
      </c>
      <c r="G171" s="139" t="s">
        <v>387</v>
      </c>
      <c r="H171" s="140">
        <v>30</v>
      </c>
      <c r="I171" s="141"/>
      <c r="J171" s="142">
        <f>ROUND(I171*H171,2)</f>
        <v>0</v>
      </c>
      <c r="K171" s="143"/>
      <c r="L171" s="30"/>
      <c r="M171" s="144" t="s">
        <v>1</v>
      </c>
      <c r="N171" s="145" t="s">
        <v>43</v>
      </c>
      <c r="P171" s="146">
        <f>O171*H171</f>
        <v>0</v>
      </c>
      <c r="Q171" s="146">
        <v>0</v>
      </c>
      <c r="R171" s="146">
        <f>Q171*H171</f>
        <v>0</v>
      </c>
      <c r="S171" s="146">
        <v>0</v>
      </c>
      <c r="T171" s="147">
        <f>S171*H171</f>
        <v>0</v>
      </c>
      <c r="AR171" s="148" t="s">
        <v>156</v>
      </c>
      <c r="AT171" s="148" t="s">
        <v>210</v>
      </c>
      <c r="AU171" s="148" t="s">
        <v>91</v>
      </c>
      <c r="AY171" s="15" t="s">
        <v>209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5" t="s">
        <v>85</v>
      </c>
      <c r="BK171" s="149">
        <f>ROUND(I171*H171,2)</f>
        <v>0</v>
      </c>
      <c r="BL171" s="15" t="s">
        <v>156</v>
      </c>
      <c r="BM171" s="148" t="s">
        <v>1163</v>
      </c>
    </row>
    <row r="172" spans="2:65" s="1" customFormat="1" ht="39" x14ac:dyDescent="0.2">
      <c r="B172" s="30"/>
      <c r="D172" s="150" t="s">
        <v>216</v>
      </c>
      <c r="F172" s="151" t="s">
        <v>420</v>
      </c>
      <c r="I172" s="152"/>
      <c r="L172" s="30"/>
      <c r="M172" s="153"/>
      <c r="T172" s="54"/>
      <c r="AT172" s="15" t="s">
        <v>216</v>
      </c>
      <c r="AU172" s="15" t="s">
        <v>91</v>
      </c>
    </row>
    <row r="173" spans="2:65" s="12" customFormat="1" x14ac:dyDescent="0.2">
      <c r="B173" s="154"/>
      <c r="D173" s="150" t="s">
        <v>292</v>
      </c>
      <c r="E173" s="155" t="s">
        <v>1</v>
      </c>
      <c r="F173" s="156" t="s">
        <v>374</v>
      </c>
      <c r="H173" s="157">
        <v>30</v>
      </c>
      <c r="I173" s="158"/>
      <c r="L173" s="154"/>
      <c r="M173" s="159"/>
      <c r="T173" s="160"/>
      <c r="AT173" s="155" t="s">
        <v>292</v>
      </c>
      <c r="AU173" s="155" t="s">
        <v>91</v>
      </c>
      <c r="AV173" s="12" t="s">
        <v>91</v>
      </c>
      <c r="AW173" s="12" t="s">
        <v>36</v>
      </c>
      <c r="AX173" s="12" t="s">
        <v>85</v>
      </c>
      <c r="AY173" s="155" t="s">
        <v>209</v>
      </c>
    </row>
    <row r="174" spans="2:65" s="1" customFormat="1" ht="33" customHeight="1" x14ac:dyDescent="0.2">
      <c r="B174" s="30"/>
      <c r="C174" s="136" t="s">
        <v>8</v>
      </c>
      <c r="D174" s="136" t="s">
        <v>210</v>
      </c>
      <c r="E174" s="137" t="s">
        <v>1164</v>
      </c>
      <c r="F174" s="138" t="s">
        <v>1165</v>
      </c>
      <c r="G174" s="139" t="s">
        <v>387</v>
      </c>
      <c r="H174" s="140">
        <v>196.22</v>
      </c>
      <c r="I174" s="141"/>
      <c r="J174" s="142">
        <f>ROUND(I174*H174,2)</f>
        <v>0</v>
      </c>
      <c r="K174" s="143"/>
      <c r="L174" s="30"/>
      <c r="M174" s="144" t="s">
        <v>1</v>
      </c>
      <c r="N174" s="145" t="s">
        <v>43</v>
      </c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AR174" s="148" t="s">
        <v>156</v>
      </c>
      <c r="AT174" s="148" t="s">
        <v>210</v>
      </c>
      <c r="AU174" s="148" t="s">
        <v>91</v>
      </c>
      <c r="AY174" s="15" t="s">
        <v>209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5" t="s">
        <v>85</v>
      </c>
      <c r="BK174" s="149">
        <f>ROUND(I174*H174,2)</f>
        <v>0</v>
      </c>
      <c r="BL174" s="15" t="s">
        <v>156</v>
      </c>
      <c r="BM174" s="148" t="s">
        <v>1166</v>
      </c>
    </row>
    <row r="175" spans="2:65" s="1" customFormat="1" ht="29.25" x14ac:dyDescent="0.2">
      <c r="B175" s="30"/>
      <c r="D175" s="150" t="s">
        <v>216</v>
      </c>
      <c r="F175" s="151" t="s">
        <v>1167</v>
      </c>
      <c r="I175" s="152"/>
      <c r="L175" s="30"/>
      <c r="M175" s="153"/>
      <c r="T175" s="54"/>
      <c r="AT175" s="15" t="s">
        <v>216</v>
      </c>
      <c r="AU175" s="15" t="s">
        <v>91</v>
      </c>
    </row>
    <row r="176" spans="2:65" s="12" customFormat="1" ht="22.5" x14ac:dyDescent="0.2">
      <c r="B176" s="154"/>
      <c r="D176" s="150" t="s">
        <v>292</v>
      </c>
      <c r="E176" s="155" t="s">
        <v>1</v>
      </c>
      <c r="F176" s="156" t="s">
        <v>1168</v>
      </c>
      <c r="H176" s="157">
        <v>217.94000000000003</v>
      </c>
      <c r="I176" s="158"/>
      <c r="L176" s="154"/>
      <c r="M176" s="159"/>
      <c r="T176" s="160"/>
      <c r="AT176" s="155" t="s">
        <v>292</v>
      </c>
      <c r="AU176" s="155" t="s">
        <v>91</v>
      </c>
      <c r="AV176" s="12" t="s">
        <v>91</v>
      </c>
      <c r="AW176" s="12" t="s">
        <v>36</v>
      </c>
      <c r="AX176" s="12" t="s">
        <v>78</v>
      </c>
      <c r="AY176" s="155" t="s">
        <v>209</v>
      </c>
    </row>
    <row r="177" spans="2:65" s="12" customFormat="1" x14ac:dyDescent="0.2">
      <c r="B177" s="154"/>
      <c r="D177" s="150" t="s">
        <v>292</v>
      </c>
      <c r="E177" s="155" t="s">
        <v>1</v>
      </c>
      <c r="F177" s="156" t="s">
        <v>1169</v>
      </c>
      <c r="H177" s="157">
        <v>-21.720000000000002</v>
      </c>
      <c r="I177" s="158"/>
      <c r="L177" s="154"/>
      <c r="M177" s="159"/>
      <c r="T177" s="160"/>
      <c r="AT177" s="155" t="s">
        <v>292</v>
      </c>
      <c r="AU177" s="155" t="s">
        <v>91</v>
      </c>
      <c r="AV177" s="12" t="s">
        <v>91</v>
      </c>
      <c r="AW177" s="12" t="s">
        <v>36</v>
      </c>
      <c r="AX177" s="12" t="s">
        <v>78</v>
      </c>
      <c r="AY177" s="155" t="s">
        <v>209</v>
      </c>
    </row>
    <row r="178" spans="2:65" s="13" customFormat="1" x14ac:dyDescent="0.2">
      <c r="B178" s="164"/>
      <c r="D178" s="150" t="s">
        <v>292</v>
      </c>
      <c r="E178" s="165" t="s">
        <v>1</v>
      </c>
      <c r="F178" s="166" t="s">
        <v>351</v>
      </c>
      <c r="H178" s="167">
        <v>196.22000000000003</v>
      </c>
      <c r="I178" s="168"/>
      <c r="L178" s="164"/>
      <c r="M178" s="169"/>
      <c r="T178" s="170"/>
      <c r="AT178" s="165" t="s">
        <v>292</v>
      </c>
      <c r="AU178" s="165" t="s">
        <v>91</v>
      </c>
      <c r="AV178" s="13" t="s">
        <v>156</v>
      </c>
      <c r="AW178" s="13" t="s">
        <v>4</v>
      </c>
      <c r="AX178" s="13" t="s">
        <v>85</v>
      </c>
      <c r="AY178" s="165" t="s">
        <v>209</v>
      </c>
    </row>
    <row r="179" spans="2:65" s="1" customFormat="1" ht="33" customHeight="1" x14ac:dyDescent="0.2">
      <c r="B179" s="30"/>
      <c r="C179" s="136" t="s">
        <v>268</v>
      </c>
      <c r="D179" s="136" t="s">
        <v>210</v>
      </c>
      <c r="E179" s="137" t="s">
        <v>433</v>
      </c>
      <c r="F179" s="138" t="s">
        <v>434</v>
      </c>
      <c r="G179" s="139" t="s">
        <v>387</v>
      </c>
      <c r="H179" s="140">
        <v>26.111999999999998</v>
      </c>
      <c r="I179" s="141"/>
      <c r="J179" s="142">
        <f>ROUND(I179*H179,2)</f>
        <v>0</v>
      </c>
      <c r="K179" s="143"/>
      <c r="L179" s="30"/>
      <c r="M179" s="144" t="s">
        <v>1</v>
      </c>
      <c r="N179" s="145" t="s">
        <v>43</v>
      </c>
      <c r="P179" s="146">
        <f>O179*H179</f>
        <v>0</v>
      </c>
      <c r="Q179" s="146">
        <v>0</v>
      </c>
      <c r="R179" s="146">
        <f>Q179*H179</f>
        <v>0</v>
      </c>
      <c r="S179" s="146">
        <v>0</v>
      </c>
      <c r="T179" s="147">
        <f>S179*H179</f>
        <v>0</v>
      </c>
      <c r="AR179" s="148" t="s">
        <v>156</v>
      </c>
      <c r="AT179" s="148" t="s">
        <v>210</v>
      </c>
      <c r="AU179" s="148" t="s">
        <v>91</v>
      </c>
      <c r="AY179" s="15" t="s">
        <v>209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5" t="s">
        <v>85</v>
      </c>
      <c r="BK179" s="149">
        <f>ROUND(I179*H179,2)</f>
        <v>0</v>
      </c>
      <c r="BL179" s="15" t="s">
        <v>156</v>
      </c>
      <c r="BM179" s="148" t="s">
        <v>1170</v>
      </c>
    </row>
    <row r="180" spans="2:65" s="1" customFormat="1" ht="29.25" x14ac:dyDescent="0.2">
      <c r="B180" s="30"/>
      <c r="D180" s="150" t="s">
        <v>216</v>
      </c>
      <c r="F180" s="151" t="s">
        <v>436</v>
      </c>
      <c r="I180" s="152"/>
      <c r="L180" s="30"/>
      <c r="M180" s="153"/>
      <c r="T180" s="54"/>
      <c r="AT180" s="15" t="s">
        <v>216</v>
      </c>
      <c r="AU180" s="15" t="s">
        <v>91</v>
      </c>
    </row>
    <row r="181" spans="2:65" s="12" customFormat="1" ht="22.5" x14ac:dyDescent="0.2">
      <c r="B181" s="154"/>
      <c r="D181" s="150" t="s">
        <v>292</v>
      </c>
      <c r="E181" s="155" t="s">
        <v>1</v>
      </c>
      <c r="F181" s="156" t="s">
        <v>1171</v>
      </c>
      <c r="H181" s="157">
        <v>28.284000000000002</v>
      </c>
      <c r="I181" s="158"/>
      <c r="L181" s="154"/>
      <c r="M181" s="159"/>
      <c r="T181" s="160"/>
      <c r="AT181" s="155" t="s">
        <v>292</v>
      </c>
      <c r="AU181" s="155" t="s">
        <v>91</v>
      </c>
      <c r="AV181" s="12" t="s">
        <v>91</v>
      </c>
      <c r="AW181" s="12" t="s">
        <v>36</v>
      </c>
      <c r="AX181" s="12" t="s">
        <v>78</v>
      </c>
      <c r="AY181" s="155" t="s">
        <v>209</v>
      </c>
    </row>
    <row r="182" spans="2:65" s="12" customFormat="1" x14ac:dyDescent="0.2">
      <c r="B182" s="154"/>
      <c r="D182" s="150" t="s">
        <v>292</v>
      </c>
      <c r="E182" s="155" t="s">
        <v>1</v>
      </c>
      <c r="F182" s="156" t="s">
        <v>1172</v>
      </c>
      <c r="H182" s="157">
        <v>-2.1720000000000002</v>
      </c>
      <c r="I182" s="158"/>
      <c r="L182" s="154"/>
      <c r="M182" s="159"/>
      <c r="T182" s="160"/>
      <c r="AT182" s="155" t="s">
        <v>292</v>
      </c>
      <c r="AU182" s="155" t="s">
        <v>91</v>
      </c>
      <c r="AV182" s="12" t="s">
        <v>91</v>
      </c>
      <c r="AW182" s="12" t="s">
        <v>36</v>
      </c>
      <c r="AX182" s="12" t="s">
        <v>78</v>
      </c>
      <c r="AY182" s="155" t="s">
        <v>209</v>
      </c>
    </row>
    <row r="183" spans="2:65" s="13" customFormat="1" x14ac:dyDescent="0.2">
      <c r="B183" s="164"/>
      <c r="D183" s="150" t="s">
        <v>292</v>
      </c>
      <c r="E183" s="165" t="s">
        <v>1</v>
      </c>
      <c r="F183" s="166" t="s">
        <v>351</v>
      </c>
      <c r="H183" s="167">
        <v>26.112000000000002</v>
      </c>
      <c r="I183" s="168"/>
      <c r="L183" s="164"/>
      <c r="M183" s="169"/>
      <c r="T183" s="170"/>
      <c r="AT183" s="165" t="s">
        <v>292</v>
      </c>
      <c r="AU183" s="165" t="s">
        <v>91</v>
      </c>
      <c r="AV183" s="13" t="s">
        <v>156</v>
      </c>
      <c r="AW183" s="13" t="s">
        <v>4</v>
      </c>
      <c r="AX183" s="13" t="s">
        <v>85</v>
      </c>
      <c r="AY183" s="165" t="s">
        <v>209</v>
      </c>
    </row>
    <row r="184" spans="2:65" s="1" customFormat="1" ht="33" customHeight="1" x14ac:dyDescent="0.2">
      <c r="B184" s="30"/>
      <c r="C184" s="136" t="s">
        <v>273</v>
      </c>
      <c r="D184" s="136" t="s">
        <v>210</v>
      </c>
      <c r="E184" s="137" t="s">
        <v>439</v>
      </c>
      <c r="F184" s="138" t="s">
        <v>440</v>
      </c>
      <c r="G184" s="139" t="s">
        <v>387</v>
      </c>
      <c r="H184" s="140">
        <v>23.111999999999998</v>
      </c>
      <c r="I184" s="141"/>
      <c r="J184" s="142">
        <f>ROUND(I184*H184,2)</f>
        <v>0</v>
      </c>
      <c r="K184" s="143"/>
      <c r="L184" s="30"/>
      <c r="M184" s="144" t="s">
        <v>1</v>
      </c>
      <c r="N184" s="145" t="s">
        <v>43</v>
      </c>
      <c r="P184" s="146">
        <f>O184*H184</f>
        <v>0</v>
      </c>
      <c r="Q184" s="146">
        <v>0</v>
      </c>
      <c r="R184" s="146">
        <f>Q184*H184</f>
        <v>0</v>
      </c>
      <c r="S184" s="146">
        <v>0</v>
      </c>
      <c r="T184" s="147">
        <f>S184*H184</f>
        <v>0</v>
      </c>
      <c r="AR184" s="148" t="s">
        <v>156</v>
      </c>
      <c r="AT184" s="148" t="s">
        <v>210</v>
      </c>
      <c r="AU184" s="148" t="s">
        <v>91</v>
      </c>
      <c r="AY184" s="15" t="s">
        <v>209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5" t="s">
        <v>85</v>
      </c>
      <c r="BK184" s="149">
        <f>ROUND(I184*H184,2)</f>
        <v>0</v>
      </c>
      <c r="BL184" s="15" t="s">
        <v>156</v>
      </c>
      <c r="BM184" s="148" t="s">
        <v>1173</v>
      </c>
    </row>
    <row r="185" spans="2:65" s="1" customFormat="1" ht="29.25" x14ac:dyDescent="0.2">
      <c r="B185" s="30"/>
      <c r="D185" s="150" t="s">
        <v>216</v>
      </c>
      <c r="F185" s="151" t="s">
        <v>442</v>
      </c>
      <c r="I185" s="152"/>
      <c r="L185" s="30"/>
      <c r="M185" s="153"/>
      <c r="T185" s="54"/>
      <c r="AT185" s="15" t="s">
        <v>216</v>
      </c>
      <c r="AU185" s="15" t="s">
        <v>91</v>
      </c>
    </row>
    <row r="186" spans="2:65" s="12" customFormat="1" ht="22.5" x14ac:dyDescent="0.2">
      <c r="B186" s="154"/>
      <c r="D186" s="150" t="s">
        <v>292</v>
      </c>
      <c r="E186" s="155" t="s">
        <v>1</v>
      </c>
      <c r="F186" s="156" t="s">
        <v>1174</v>
      </c>
      <c r="H186" s="157">
        <v>25.284000000000002</v>
      </c>
      <c r="I186" s="158"/>
      <c r="L186" s="154"/>
      <c r="M186" s="159"/>
      <c r="T186" s="160"/>
      <c r="AT186" s="155" t="s">
        <v>292</v>
      </c>
      <c r="AU186" s="155" t="s">
        <v>91</v>
      </c>
      <c r="AV186" s="12" t="s">
        <v>91</v>
      </c>
      <c r="AW186" s="12" t="s">
        <v>36</v>
      </c>
      <c r="AX186" s="12" t="s">
        <v>78</v>
      </c>
      <c r="AY186" s="155" t="s">
        <v>209</v>
      </c>
    </row>
    <row r="187" spans="2:65" s="12" customFormat="1" x14ac:dyDescent="0.2">
      <c r="B187" s="154"/>
      <c r="D187" s="150" t="s">
        <v>292</v>
      </c>
      <c r="E187" s="155" t="s">
        <v>1</v>
      </c>
      <c r="F187" s="156" t="s">
        <v>1172</v>
      </c>
      <c r="H187" s="157">
        <v>-2.1720000000000002</v>
      </c>
      <c r="I187" s="158"/>
      <c r="L187" s="154"/>
      <c r="M187" s="159"/>
      <c r="T187" s="160"/>
      <c r="AT187" s="155" t="s">
        <v>292</v>
      </c>
      <c r="AU187" s="155" t="s">
        <v>91</v>
      </c>
      <c r="AV187" s="12" t="s">
        <v>91</v>
      </c>
      <c r="AW187" s="12" t="s">
        <v>36</v>
      </c>
      <c r="AX187" s="12" t="s">
        <v>78</v>
      </c>
      <c r="AY187" s="155" t="s">
        <v>209</v>
      </c>
    </row>
    <row r="188" spans="2:65" s="13" customFormat="1" x14ac:dyDescent="0.2">
      <c r="B188" s="164"/>
      <c r="D188" s="150" t="s">
        <v>292</v>
      </c>
      <c r="E188" s="165" t="s">
        <v>1</v>
      </c>
      <c r="F188" s="166" t="s">
        <v>351</v>
      </c>
      <c r="H188" s="167">
        <v>23.112000000000002</v>
      </c>
      <c r="I188" s="168"/>
      <c r="L188" s="164"/>
      <c r="M188" s="169"/>
      <c r="T188" s="170"/>
      <c r="AT188" s="165" t="s">
        <v>292</v>
      </c>
      <c r="AU188" s="165" t="s">
        <v>91</v>
      </c>
      <c r="AV188" s="13" t="s">
        <v>156</v>
      </c>
      <c r="AW188" s="13" t="s">
        <v>4</v>
      </c>
      <c r="AX188" s="13" t="s">
        <v>85</v>
      </c>
      <c r="AY188" s="165" t="s">
        <v>209</v>
      </c>
    </row>
    <row r="189" spans="2:65" s="1" customFormat="1" ht="21.75" customHeight="1" x14ac:dyDescent="0.2">
      <c r="B189" s="30"/>
      <c r="C189" s="136" t="s">
        <v>280</v>
      </c>
      <c r="D189" s="136" t="s">
        <v>210</v>
      </c>
      <c r="E189" s="137" t="s">
        <v>492</v>
      </c>
      <c r="F189" s="138" t="s">
        <v>493</v>
      </c>
      <c r="G189" s="139" t="s">
        <v>342</v>
      </c>
      <c r="H189" s="140">
        <v>830.06</v>
      </c>
      <c r="I189" s="141"/>
      <c r="J189" s="142">
        <f>ROUND(I189*H189,2)</f>
        <v>0</v>
      </c>
      <c r="K189" s="143"/>
      <c r="L189" s="30"/>
      <c r="M189" s="144" t="s">
        <v>1</v>
      </c>
      <c r="N189" s="145" t="s">
        <v>43</v>
      </c>
      <c r="P189" s="146">
        <f>O189*H189</f>
        <v>0</v>
      </c>
      <c r="Q189" s="146">
        <v>5.8E-4</v>
      </c>
      <c r="R189" s="146">
        <f>Q189*H189</f>
        <v>0.4814348</v>
      </c>
      <c r="S189" s="146">
        <v>0</v>
      </c>
      <c r="T189" s="147">
        <f>S189*H189</f>
        <v>0</v>
      </c>
      <c r="AR189" s="148" t="s">
        <v>156</v>
      </c>
      <c r="AT189" s="148" t="s">
        <v>210</v>
      </c>
      <c r="AU189" s="148" t="s">
        <v>91</v>
      </c>
      <c r="AY189" s="15" t="s">
        <v>209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5" t="s">
        <v>85</v>
      </c>
      <c r="BK189" s="149">
        <f>ROUND(I189*H189,2)</f>
        <v>0</v>
      </c>
      <c r="BL189" s="15" t="s">
        <v>156</v>
      </c>
      <c r="BM189" s="148" t="s">
        <v>1175</v>
      </c>
    </row>
    <row r="190" spans="2:65" s="1" customFormat="1" ht="19.5" x14ac:dyDescent="0.2">
      <c r="B190" s="30"/>
      <c r="D190" s="150" t="s">
        <v>216</v>
      </c>
      <c r="F190" s="151" t="s">
        <v>495</v>
      </c>
      <c r="I190" s="152"/>
      <c r="L190" s="30"/>
      <c r="M190" s="153"/>
      <c r="T190" s="54"/>
      <c r="AT190" s="15" t="s">
        <v>216</v>
      </c>
      <c r="AU190" s="15" t="s">
        <v>91</v>
      </c>
    </row>
    <row r="191" spans="2:65" s="12" customFormat="1" x14ac:dyDescent="0.2">
      <c r="B191" s="154"/>
      <c r="D191" s="150" t="s">
        <v>292</v>
      </c>
      <c r="E191" s="155" t="s">
        <v>1</v>
      </c>
      <c r="F191" s="156" t="s">
        <v>1176</v>
      </c>
      <c r="H191" s="157">
        <v>830.06000000000006</v>
      </c>
      <c r="I191" s="158"/>
      <c r="L191" s="154"/>
      <c r="M191" s="159"/>
      <c r="T191" s="160"/>
      <c r="AT191" s="155" t="s">
        <v>292</v>
      </c>
      <c r="AU191" s="155" t="s">
        <v>91</v>
      </c>
      <c r="AV191" s="12" t="s">
        <v>91</v>
      </c>
      <c r="AW191" s="12" t="s">
        <v>36</v>
      </c>
      <c r="AX191" s="12" t="s">
        <v>85</v>
      </c>
      <c r="AY191" s="155" t="s">
        <v>209</v>
      </c>
    </row>
    <row r="192" spans="2:65" s="1" customFormat="1" ht="21.75" customHeight="1" x14ac:dyDescent="0.2">
      <c r="B192" s="30"/>
      <c r="C192" s="136" t="s">
        <v>287</v>
      </c>
      <c r="D192" s="136" t="s">
        <v>210</v>
      </c>
      <c r="E192" s="137" t="s">
        <v>497</v>
      </c>
      <c r="F192" s="138" t="s">
        <v>498</v>
      </c>
      <c r="G192" s="139" t="s">
        <v>342</v>
      </c>
      <c r="H192" s="140">
        <v>830.06</v>
      </c>
      <c r="I192" s="141"/>
      <c r="J192" s="142">
        <f>ROUND(I192*H192,2)</f>
        <v>0</v>
      </c>
      <c r="K192" s="143"/>
      <c r="L192" s="30"/>
      <c r="M192" s="144" t="s">
        <v>1</v>
      </c>
      <c r="N192" s="145" t="s">
        <v>43</v>
      </c>
      <c r="P192" s="146">
        <f>O192*H192</f>
        <v>0</v>
      </c>
      <c r="Q192" s="146">
        <v>0</v>
      </c>
      <c r="R192" s="146">
        <f>Q192*H192</f>
        <v>0</v>
      </c>
      <c r="S192" s="146">
        <v>0</v>
      </c>
      <c r="T192" s="147">
        <f>S192*H192</f>
        <v>0</v>
      </c>
      <c r="AR192" s="148" t="s">
        <v>156</v>
      </c>
      <c r="AT192" s="148" t="s">
        <v>210</v>
      </c>
      <c r="AU192" s="148" t="s">
        <v>91</v>
      </c>
      <c r="AY192" s="15" t="s">
        <v>209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5" t="s">
        <v>85</v>
      </c>
      <c r="BK192" s="149">
        <f>ROUND(I192*H192,2)</f>
        <v>0</v>
      </c>
      <c r="BL192" s="15" t="s">
        <v>156</v>
      </c>
      <c r="BM192" s="148" t="s">
        <v>1177</v>
      </c>
    </row>
    <row r="193" spans="2:65" s="1" customFormat="1" ht="19.5" x14ac:dyDescent="0.2">
      <c r="B193" s="30"/>
      <c r="D193" s="150" t="s">
        <v>216</v>
      </c>
      <c r="F193" s="151" t="s">
        <v>500</v>
      </c>
      <c r="I193" s="152"/>
      <c r="L193" s="30"/>
      <c r="M193" s="153"/>
      <c r="T193" s="54"/>
      <c r="AT193" s="15" t="s">
        <v>216</v>
      </c>
      <c r="AU193" s="15" t="s">
        <v>91</v>
      </c>
    </row>
    <row r="194" spans="2:65" s="12" customFormat="1" x14ac:dyDescent="0.2">
      <c r="B194" s="154"/>
      <c r="D194" s="150" t="s">
        <v>292</v>
      </c>
      <c r="E194" s="155" t="s">
        <v>1</v>
      </c>
      <c r="F194" s="156" t="s">
        <v>1176</v>
      </c>
      <c r="H194" s="157">
        <v>830.06000000000006</v>
      </c>
      <c r="I194" s="158"/>
      <c r="L194" s="154"/>
      <c r="M194" s="159"/>
      <c r="T194" s="160"/>
      <c r="AT194" s="155" t="s">
        <v>292</v>
      </c>
      <c r="AU194" s="155" t="s">
        <v>91</v>
      </c>
      <c r="AV194" s="12" t="s">
        <v>91</v>
      </c>
      <c r="AW194" s="12" t="s">
        <v>36</v>
      </c>
      <c r="AX194" s="12" t="s">
        <v>85</v>
      </c>
      <c r="AY194" s="155" t="s">
        <v>209</v>
      </c>
    </row>
    <row r="195" spans="2:65" s="1" customFormat="1" ht="24.2" customHeight="1" x14ac:dyDescent="0.2">
      <c r="B195" s="30"/>
      <c r="C195" s="136" t="s">
        <v>295</v>
      </c>
      <c r="D195" s="136" t="s">
        <v>210</v>
      </c>
      <c r="E195" s="137" t="s">
        <v>502</v>
      </c>
      <c r="F195" s="138" t="s">
        <v>503</v>
      </c>
      <c r="G195" s="139" t="s">
        <v>387</v>
      </c>
      <c r="H195" s="140">
        <v>421.02</v>
      </c>
      <c r="I195" s="141"/>
      <c r="J195" s="142">
        <f>ROUND(I195*H195,2)</f>
        <v>0</v>
      </c>
      <c r="K195" s="143"/>
      <c r="L195" s="30"/>
      <c r="M195" s="144" t="s">
        <v>1</v>
      </c>
      <c r="N195" s="145" t="s">
        <v>43</v>
      </c>
      <c r="P195" s="146">
        <f>O195*H195</f>
        <v>0</v>
      </c>
      <c r="Q195" s="146">
        <v>0</v>
      </c>
      <c r="R195" s="146">
        <f>Q195*H195</f>
        <v>0</v>
      </c>
      <c r="S195" s="146">
        <v>0</v>
      </c>
      <c r="T195" s="147">
        <f>S195*H195</f>
        <v>0</v>
      </c>
      <c r="AR195" s="148" t="s">
        <v>156</v>
      </c>
      <c r="AT195" s="148" t="s">
        <v>210</v>
      </c>
      <c r="AU195" s="148" t="s">
        <v>91</v>
      </c>
      <c r="AY195" s="15" t="s">
        <v>209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5" t="s">
        <v>85</v>
      </c>
      <c r="BK195" s="149">
        <f>ROUND(I195*H195,2)</f>
        <v>0</v>
      </c>
      <c r="BL195" s="15" t="s">
        <v>156</v>
      </c>
      <c r="BM195" s="148" t="s">
        <v>1178</v>
      </c>
    </row>
    <row r="196" spans="2:65" s="1" customFormat="1" ht="39" x14ac:dyDescent="0.2">
      <c r="B196" s="30"/>
      <c r="D196" s="150" t="s">
        <v>216</v>
      </c>
      <c r="F196" s="151" t="s">
        <v>505</v>
      </c>
      <c r="I196" s="152"/>
      <c r="L196" s="30"/>
      <c r="M196" s="153"/>
      <c r="T196" s="54"/>
      <c r="AT196" s="15" t="s">
        <v>216</v>
      </c>
      <c r="AU196" s="15" t="s">
        <v>91</v>
      </c>
    </row>
    <row r="197" spans="2:65" s="12" customFormat="1" ht="22.5" x14ac:dyDescent="0.2">
      <c r="B197" s="154"/>
      <c r="D197" s="150" t="s">
        <v>292</v>
      </c>
      <c r="E197" s="155" t="s">
        <v>1</v>
      </c>
      <c r="F197" s="156" t="s">
        <v>1179</v>
      </c>
      <c r="H197" s="157">
        <v>499.21200000000005</v>
      </c>
      <c r="I197" s="158"/>
      <c r="L197" s="154"/>
      <c r="M197" s="159"/>
      <c r="T197" s="160"/>
      <c r="AT197" s="155" t="s">
        <v>292</v>
      </c>
      <c r="AU197" s="155" t="s">
        <v>91</v>
      </c>
      <c r="AV197" s="12" t="s">
        <v>91</v>
      </c>
      <c r="AW197" s="12" t="s">
        <v>36</v>
      </c>
      <c r="AX197" s="12" t="s">
        <v>78</v>
      </c>
      <c r="AY197" s="155" t="s">
        <v>209</v>
      </c>
    </row>
    <row r="198" spans="2:65" s="12" customFormat="1" x14ac:dyDescent="0.2">
      <c r="B198" s="154"/>
      <c r="D198" s="150" t="s">
        <v>292</v>
      </c>
      <c r="E198" s="155" t="s">
        <v>1</v>
      </c>
      <c r="F198" s="156" t="s">
        <v>1180</v>
      </c>
      <c r="H198" s="157">
        <v>-78.192000000000007</v>
      </c>
      <c r="I198" s="158"/>
      <c r="L198" s="154"/>
      <c r="M198" s="159"/>
      <c r="T198" s="160"/>
      <c r="AT198" s="155" t="s">
        <v>292</v>
      </c>
      <c r="AU198" s="155" t="s">
        <v>91</v>
      </c>
      <c r="AV198" s="12" t="s">
        <v>91</v>
      </c>
      <c r="AW198" s="12" t="s">
        <v>36</v>
      </c>
      <c r="AX198" s="12" t="s">
        <v>78</v>
      </c>
      <c r="AY198" s="155" t="s">
        <v>209</v>
      </c>
    </row>
    <row r="199" spans="2:65" s="13" customFormat="1" x14ac:dyDescent="0.2">
      <c r="B199" s="164"/>
      <c r="D199" s="150" t="s">
        <v>292</v>
      </c>
      <c r="E199" s="165" t="s">
        <v>1</v>
      </c>
      <c r="F199" s="166" t="s">
        <v>351</v>
      </c>
      <c r="H199" s="167">
        <v>421.02000000000004</v>
      </c>
      <c r="I199" s="168"/>
      <c r="L199" s="164"/>
      <c r="M199" s="169"/>
      <c r="T199" s="170"/>
      <c r="AT199" s="165" t="s">
        <v>292</v>
      </c>
      <c r="AU199" s="165" t="s">
        <v>91</v>
      </c>
      <c r="AV199" s="13" t="s">
        <v>156</v>
      </c>
      <c r="AW199" s="13" t="s">
        <v>4</v>
      </c>
      <c r="AX199" s="13" t="s">
        <v>85</v>
      </c>
      <c r="AY199" s="165" t="s">
        <v>209</v>
      </c>
    </row>
    <row r="200" spans="2:65" s="1" customFormat="1" ht="24.2" customHeight="1" x14ac:dyDescent="0.2">
      <c r="B200" s="30"/>
      <c r="C200" s="136" t="s">
        <v>302</v>
      </c>
      <c r="D200" s="136" t="s">
        <v>210</v>
      </c>
      <c r="E200" s="137" t="s">
        <v>510</v>
      </c>
      <c r="F200" s="138" t="s">
        <v>511</v>
      </c>
      <c r="G200" s="139" t="s">
        <v>387</v>
      </c>
      <c r="H200" s="140">
        <v>98.447999999999993</v>
      </c>
      <c r="I200" s="141"/>
      <c r="J200" s="142">
        <f>ROUND(I200*H200,2)</f>
        <v>0</v>
      </c>
      <c r="K200" s="143"/>
      <c r="L200" s="30"/>
      <c r="M200" s="144" t="s">
        <v>1</v>
      </c>
      <c r="N200" s="145" t="s">
        <v>43</v>
      </c>
      <c r="P200" s="146">
        <f>O200*H200</f>
        <v>0</v>
      </c>
      <c r="Q200" s="146">
        <v>0</v>
      </c>
      <c r="R200" s="146">
        <f>Q200*H200</f>
        <v>0</v>
      </c>
      <c r="S200" s="146">
        <v>0</v>
      </c>
      <c r="T200" s="147">
        <f>S200*H200</f>
        <v>0</v>
      </c>
      <c r="AR200" s="148" t="s">
        <v>156</v>
      </c>
      <c r="AT200" s="148" t="s">
        <v>210</v>
      </c>
      <c r="AU200" s="148" t="s">
        <v>91</v>
      </c>
      <c r="AY200" s="15" t="s">
        <v>209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5" t="s">
        <v>85</v>
      </c>
      <c r="BK200" s="149">
        <f>ROUND(I200*H200,2)</f>
        <v>0</v>
      </c>
      <c r="BL200" s="15" t="s">
        <v>156</v>
      </c>
      <c r="BM200" s="148" t="s">
        <v>1181</v>
      </c>
    </row>
    <row r="201" spans="2:65" s="1" customFormat="1" ht="39" x14ac:dyDescent="0.2">
      <c r="B201" s="30"/>
      <c r="D201" s="150" t="s">
        <v>216</v>
      </c>
      <c r="F201" s="151" t="s">
        <v>513</v>
      </c>
      <c r="I201" s="152"/>
      <c r="L201" s="30"/>
      <c r="M201" s="153"/>
      <c r="T201" s="54"/>
      <c r="AT201" s="15" t="s">
        <v>216</v>
      </c>
      <c r="AU201" s="15" t="s">
        <v>91</v>
      </c>
    </row>
    <row r="202" spans="2:65" s="12" customFormat="1" ht="22.5" x14ac:dyDescent="0.2">
      <c r="B202" s="154"/>
      <c r="D202" s="150" t="s">
        <v>292</v>
      </c>
      <c r="E202" s="155" t="s">
        <v>1</v>
      </c>
      <c r="F202" s="156" t="s">
        <v>1182</v>
      </c>
      <c r="H202" s="157">
        <v>107.13600000000001</v>
      </c>
      <c r="I202" s="158"/>
      <c r="L202" s="154"/>
      <c r="M202" s="159"/>
      <c r="T202" s="160"/>
      <c r="AT202" s="155" t="s">
        <v>292</v>
      </c>
      <c r="AU202" s="155" t="s">
        <v>91</v>
      </c>
      <c r="AV202" s="12" t="s">
        <v>91</v>
      </c>
      <c r="AW202" s="12" t="s">
        <v>36</v>
      </c>
      <c r="AX202" s="12" t="s">
        <v>78</v>
      </c>
      <c r="AY202" s="155" t="s">
        <v>209</v>
      </c>
    </row>
    <row r="203" spans="2:65" s="12" customFormat="1" x14ac:dyDescent="0.2">
      <c r="B203" s="154"/>
      <c r="D203" s="150" t="s">
        <v>292</v>
      </c>
      <c r="E203" s="155" t="s">
        <v>1</v>
      </c>
      <c r="F203" s="156" t="s">
        <v>1183</v>
      </c>
      <c r="H203" s="157">
        <v>-8.6880000000000006</v>
      </c>
      <c r="I203" s="158"/>
      <c r="L203" s="154"/>
      <c r="M203" s="159"/>
      <c r="T203" s="160"/>
      <c r="AT203" s="155" t="s">
        <v>292</v>
      </c>
      <c r="AU203" s="155" t="s">
        <v>91</v>
      </c>
      <c r="AV203" s="12" t="s">
        <v>91</v>
      </c>
      <c r="AW203" s="12" t="s">
        <v>36</v>
      </c>
      <c r="AX203" s="12" t="s">
        <v>78</v>
      </c>
      <c r="AY203" s="155" t="s">
        <v>209</v>
      </c>
    </row>
    <row r="204" spans="2:65" s="13" customFormat="1" x14ac:dyDescent="0.2">
      <c r="B204" s="164"/>
      <c r="D204" s="150" t="s">
        <v>292</v>
      </c>
      <c r="E204" s="165" t="s">
        <v>1</v>
      </c>
      <c r="F204" s="166" t="s">
        <v>351</v>
      </c>
      <c r="H204" s="167">
        <v>98.448000000000008</v>
      </c>
      <c r="I204" s="168"/>
      <c r="L204" s="164"/>
      <c r="M204" s="169"/>
      <c r="T204" s="170"/>
      <c r="AT204" s="165" t="s">
        <v>292</v>
      </c>
      <c r="AU204" s="165" t="s">
        <v>91</v>
      </c>
      <c r="AV204" s="13" t="s">
        <v>156</v>
      </c>
      <c r="AW204" s="13" t="s">
        <v>4</v>
      </c>
      <c r="AX204" s="13" t="s">
        <v>85</v>
      </c>
      <c r="AY204" s="165" t="s">
        <v>209</v>
      </c>
    </row>
    <row r="205" spans="2:65" s="1" customFormat="1" ht="33" customHeight="1" x14ac:dyDescent="0.2">
      <c r="B205" s="30"/>
      <c r="C205" s="136" t="s">
        <v>307</v>
      </c>
      <c r="D205" s="136" t="s">
        <v>210</v>
      </c>
      <c r="E205" s="137" t="s">
        <v>518</v>
      </c>
      <c r="F205" s="138" t="s">
        <v>519</v>
      </c>
      <c r="G205" s="139" t="s">
        <v>387</v>
      </c>
      <c r="H205" s="140">
        <v>421.02</v>
      </c>
      <c r="I205" s="141"/>
      <c r="J205" s="142">
        <f>ROUND(I205*H205,2)</f>
        <v>0</v>
      </c>
      <c r="K205" s="143"/>
      <c r="L205" s="30"/>
      <c r="M205" s="144" t="s">
        <v>1</v>
      </c>
      <c r="N205" s="145" t="s">
        <v>43</v>
      </c>
      <c r="P205" s="146">
        <f>O205*H205</f>
        <v>0</v>
      </c>
      <c r="Q205" s="146">
        <v>0</v>
      </c>
      <c r="R205" s="146">
        <f>Q205*H205</f>
        <v>0</v>
      </c>
      <c r="S205" s="146">
        <v>0</v>
      </c>
      <c r="T205" s="147">
        <f>S205*H205</f>
        <v>0</v>
      </c>
      <c r="AR205" s="148" t="s">
        <v>156</v>
      </c>
      <c r="AT205" s="148" t="s">
        <v>210</v>
      </c>
      <c r="AU205" s="148" t="s">
        <v>91</v>
      </c>
      <c r="AY205" s="15" t="s">
        <v>209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5" t="s">
        <v>85</v>
      </c>
      <c r="BK205" s="149">
        <f>ROUND(I205*H205,2)</f>
        <v>0</v>
      </c>
      <c r="BL205" s="15" t="s">
        <v>156</v>
      </c>
      <c r="BM205" s="148" t="s">
        <v>1184</v>
      </c>
    </row>
    <row r="206" spans="2:65" s="1" customFormat="1" ht="39" x14ac:dyDescent="0.2">
      <c r="B206" s="30"/>
      <c r="D206" s="150" t="s">
        <v>216</v>
      </c>
      <c r="F206" s="151" t="s">
        <v>521</v>
      </c>
      <c r="I206" s="152"/>
      <c r="L206" s="30"/>
      <c r="M206" s="153"/>
      <c r="T206" s="54"/>
      <c r="AT206" s="15" t="s">
        <v>216</v>
      </c>
      <c r="AU206" s="15" t="s">
        <v>91</v>
      </c>
    </row>
    <row r="207" spans="2:65" s="12" customFormat="1" ht="22.5" x14ac:dyDescent="0.2">
      <c r="B207" s="154"/>
      <c r="D207" s="150" t="s">
        <v>292</v>
      </c>
      <c r="E207" s="155" t="s">
        <v>1</v>
      </c>
      <c r="F207" s="156" t="s">
        <v>1179</v>
      </c>
      <c r="H207" s="157">
        <v>499.21200000000005</v>
      </c>
      <c r="I207" s="158"/>
      <c r="L207" s="154"/>
      <c r="M207" s="159"/>
      <c r="T207" s="160"/>
      <c r="AT207" s="155" t="s">
        <v>292</v>
      </c>
      <c r="AU207" s="155" t="s">
        <v>91</v>
      </c>
      <c r="AV207" s="12" t="s">
        <v>91</v>
      </c>
      <c r="AW207" s="12" t="s">
        <v>36</v>
      </c>
      <c r="AX207" s="12" t="s">
        <v>78</v>
      </c>
      <c r="AY207" s="155" t="s">
        <v>209</v>
      </c>
    </row>
    <row r="208" spans="2:65" s="12" customFormat="1" x14ac:dyDescent="0.2">
      <c r="B208" s="154"/>
      <c r="D208" s="150" t="s">
        <v>292</v>
      </c>
      <c r="E208" s="155" t="s">
        <v>1</v>
      </c>
      <c r="F208" s="156" t="s">
        <v>1180</v>
      </c>
      <c r="H208" s="157">
        <v>-78.192000000000007</v>
      </c>
      <c r="I208" s="158"/>
      <c r="L208" s="154"/>
      <c r="M208" s="159"/>
      <c r="T208" s="160"/>
      <c r="AT208" s="155" t="s">
        <v>292</v>
      </c>
      <c r="AU208" s="155" t="s">
        <v>91</v>
      </c>
      <c r="AV208" s="12" t="s">
        <v>91</v>
      </c>
      <c r="AW208" s="12" t="s">
        <v>36</v>
      </c>
      <c r="AX208" s="12" t="s">
        <v>78</v>
      </c>
      <c r="AY208" s="155" t="s">
        <v>209</v>
      </c>
    </row>
    <row r="209" spans="2:65" s="13" customFormat="1" x14ac:dyDescent="0.2">
      <c r="B209" s="164"/>
      <c r="D209" s="150" t="s">
        <v>292</v>
      </c>
      <c r="E209" s="165" t="s">
        <v>1</v>
      </c>
      <c r="F209" s="166" t="s">
        <v>351</v>
      </c>
      <c r="H209" s="167">
        <v>421.02000000000004</v>
      </c>
      <c r="I209" s="168"/>
      <c r="L209" s="164"/>
      <c r="M209" s="169"/>
      <c r="T209" s="170"/>
      <c r="AT209" s="165" t="s">
        <v>292</v>
      </c>
      <c r="AU209" s="165" t="s">
        <v>91</v>
      </c>
      <c r="AV209" s="13" t="s">
        <v>156</v>
      </c>
      <c r="AW209" s="13" t="s">
        <v>4</v>
      </c>
      <c r="AX209" s="13" t="s">
        <v>85</v>
      </c>
      <c r="AY209" s="165" t="s">
        <v>209</v>
      </c>
    </row>
    <row r="210" spans="2:65" s="1" customFormat="1" ht="33" customHeight="1" x14ac:dyDescent="0.2">
      <c r="B210" s="30"/>
      <c r="C210" s="136" t="s">
        <v>312</v>
      </c>
      <c r="D210" s="136" t="s">
        <v>210</v>
      </c>
      <c r="E210" s="137" t="s">
        <v>523</v>
      </c>
      <c r="F210" s="138" t="s">
        <v>524</v>
      </c>
      <c r="G210" s="139" t="s">
        <v>387</v>
      </c>
      <c r="H210" s="140">
        <v>49.223999999999997</v>
      </c>
      <c r="I210" s="141"/>
      <c r="J210" s="142">
        <f>ROUND(I210*H210,2)</f>
        <v>0</v>
      </c>
      <c r="K210" s="143"/>
      <c r="L210" s="30"/>
      <c r="M210" s="144" t="s">
        <v>1</v>
      </c>
      <c r="N210" s="145" t="s">
        <v>43</v>
      </c>
      <c r="P210" s="146">
        <f>O210*H210</f>
        <v>0</v>
      </c>
      <c r="Q210" s="146">
        <v>0</v>
      </c>
      <c r="R210" s="146">
        <f>Q210*H210</f>
        <v>0</v>
      </c>
      <c r="S210" s="146">
        <v>0</v>
      </c>
      <c r="T210" s="147">
        <f>S210*H210</f>
        <v>0</v>
      </c>
      <c r="AR210" s="148" t="s">
        <v>156</v>
      </c>
      <c r="AT210" s="148" t="s">
        <v>210</v>
      </c>
      <c r="AU210" s="148" t="s">
        <v>91</v>
      </c>
      <c r="AY210" s="15" t="s">
        <v>209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5" t="s">
        <v>85</v>
      </c>
      <c r="BK210" s="149">
        <f>ROUND(I210*H210,2)</f>
        <v>0</v>
      </c>
      <c r="BL210" s="15" t="s">
        <v>156</v>
      </c>
      <c r="BM210" s="148" t="s">
        <v>1185</v>
      </c>
    </row>
    <row r="211" spans="2:65" s="1" customFormat="1" ht="39" x14ac:dyDescent="0.2">
      <c r="B211" s="30"/>
      <c r="D211" s="150" t="s">
        <v>216</v>
      </c>
      <c r="F211" s="151" t="s">
        <v>526</v>
      </c>
      <c r="I211" s="152"/>
      <c r="L211" s="30"/>
      <c r="M211" s="153"/>
      <c r="T211" s="54"/>
      <c r="AT211" s="15" t="s">
        <v>216</v>
      </c>
      <c r="AU211" s="15" t="s">
        <v>91</v>
      </c>
    </row>
    <row r="212" spans="2:65" s="12" customFormat="1" ht="22.5" x14ac:dyDescent="0.2">
      <c r="B212" s="154"/>
      <c r="D212" s="150" t="s">
        <v>292</v>
      </c>
      <c r="E212" s="155" t="s">
        <v>1</v>
      </c>
      <c r="F212" s="156" t="s">
        <v>1186</v>
      </c>
      <c r="H212" s="157">
        <v>53.568000000000005</v>
      </c>
      <c r="I212" s="158"/>
      <c r="L212" s="154"/>
      <c r="M212" s="159"/>
      <c r="T212" s="160"/>
      <c r="AT212" s="155" t="s">
        <v>292</v>
      </c>
      <c r="AU212" s="155" t="s">
        <v>91</v>
      </c>
      <c r="AV212" s="12" t="s">
        <v>91</v>
      </c>
      <c r="AW212" s="12" t="s">
        <v>36</v>
      </c>
      <c r="AX212" s="12" t="s">
        <v>78</v>
      </c>
      <c r="AY212" s="155" t="s">
        <v>209</v>
      </c>
    </row>
    <row r="213" spans="2:65" s="12" customFormat="1" x14ac:dyDescent="0.2">
      <c r="B213" s="154"/>
      <c r="D213" s="150" t="s">
        <v>292</v>
      </c>
      <c r="E213" s="155" t="s">
        <v>1</v>
      </c>
      <c r="F213" s="156" t="s">
        <v>1187</v>
      </c>
      <c r="H213" s="157">
        <v>-4.3440000000000003</v>
      </c>
      <c r="I213" s="158"/>
      <c r="L213" s="154"/>
      <c r="M213" s="159"/>
      <c r="T213" s="160"/>
      <c r="AT213" s="155" t="s">
        <v>292</v>
      </c>
      <c r="AU213" s="155" t="s">
        <v>91</v>
      </c>
      <c r="AV213" s="12" t="s">
        <v>91</v>
      </c>
      <c r="AW213" s="12" t="s">
        <v>36</v>
      </c>
      <c r="AX213" s="12" t="s">
        <v>78</v>
      </c>
      <c r="AY213" s="155" t="s">
        <v>209</v>
      </c>
    </row>
    <row r="214" spans="2:65" s="13" customFormat="1" x14ac:dyDescent="0.2">
      <c r="B214" s="164"/>
      <c r="D214" s="150" t="s">
        <v>292</v>
      </c>
      <c r="E214" s="165" t="s">
        <v>1</v>
      </c>
      <c r="F214" s="166" t="s">
        <v>351</v>
      </c>
      <c r="H214" s="167">
        <v>49.224000000000004</v>
      </c>
      <c r="I214" s="168"/>
      <c r="L214" s="164"/>
      <c r="M214" s="169"/>
      <c r="T214" s="170"/>
      <c r="AT214" s="165" t="s">
        <v>292</v>
      </c>
      <c r="AU214" s="165" t="s">
        <v>91</v>
      </c>
      <c r="AV214" s="13" t="s">
        <v>156</v>
      </c>
      <c r="AW214" s="13" t="s">
        <v>4</v>
      </c>
      <c r="AX214" s="13" t="s">
        <v>85</v>
      </c>
      <c r="AY214" s="165" t="s">
        <v>209</v>
      </c>
    </row>
    <row r="215" spans="2:65" s="1" customFormat="1" ht="37.9" customHeight="1" x14ac:dyDescent="0.2">
      <c r="B215" s="30"/>
      <c r="C215" s="136" t="s">
        <v>7</v>
      </c>
      <c r="D215" s="136" t="s">
        <v>210</v>
      </c>
      <c r="E215" s="137" t="s">
        <v>1023</v>
      </c>
      <c r="F215" s="138" t="s">
        <v>1024</v>
      </c>
      <c r="G215" s="139" t="s">
        <v>387</v>
      </c>
      <c r="H215" s="140">
        <v>334.57</v>
      </c>
      <c r="I215" s="141"/>
      <c r="J215" s="142">
        <f>ROUND(I215*H215,2)</f>
        <v>0</v>
      </c>
      <c r="K215" s="143"/>
      <c r="L215" s="30"/>
      <c r="M215" s="144" t="s">
        <v>1</v>
      </c>
      <c r="N215" s="145" t="s">
        <v>43</v>
      </c>
      <c r="P215" s="146">
        <f>O215*H215</f>
        <v>0</v>
      </c>
      <c r="Q215" s="146">
        <v>0</v>
      </c>
      <c r="R215" s="146">
        <f>Q215*H215</f>
        <v>0</v>
      </c>
      <c r="S215" s="146">
        <v>0</v>
      </c>
      <c r="T215" s="147">
        <f>S215*H215</f>
        <v>0</v>
      </c>
      <c r="AR215" s="148" t="s">
        <v>156</v>
      </c>
      <c r="AT215" s="148" t="s">
        <v>210</v>
      </c>
      <c r="AU215" s="148" t="s">
        <v>91</v>
      </c>
      <c r="AY215" s="15" t="s">
        <v>209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5" t="s">
        <v>85</v>
      </c>
      <c r="BK215" s="149">
        <f>ROUND(I215*H215,2)</f>
        <v>0</v>
      </c>
      <c r="BL215" s="15" t="s">
        <v>156</v>
      </c>
      <c r="BM215" s="148" t="s">
        <v>1188</v>
      </c>
    </row>
    <row r="216" spans="2:65" s="1" customFormat="1" ht="39" x14ac:dyDescent="0.2">
      <c r="B216" s="30"/>
      <c r="D216" s="150" t="s">
        <v>216</v>
      </c>
      <c r="F216" s="151" t="s">
        <v>1026</v>
      </c>
      <c r="I216" s="152"/>
      <c r="L216" s="30"/>
      <c r="M216" s="153"/>
      <c r="T216" s="54"/>
      <c r="AT216" s="15" t="s">
        <v>216</v>
      </c>
      <c r="AU216" s="15" t="s">
        <v>91</v>
      </c>
    </row>
    <row r="217" spans="2:65" s="12" customFormat="1" x14ac:dyDescent="0.2">
      <c r="B217" s="154"/>
      <c r="D217" s="150" t="s">
        <v>292</v>
      </c>
      <c r="E217" s="155" t="s">
        <v>1</v>
      </c>
      <c r="F217" s="156" t="s">
        <v>1027</v>
      </c>
      <c r="H217" s="157">
        <v>334.57</v>
      </c>
      <c r="I217" s="158"/>
      <c r="L217" s="154"/>
      <c r="M217" s="159"/>
      <c r="T217" s="160"/>
      <c r="AT217" s="155" t="s">
        <v>292</v>
      </c>
      <c r="AU217" s="155" t="s">
        <v>91</v>
      </c>
      <c r="AV217" s="12" t="s">
        <v>91</v>
      </c>
      <c r="AW217" s="12" t="s">
        <v>36</v>
      </c>
      <c r="AX217" s="12" t="s">
        <v>85</v>
      </c>
      <c r="AY217" s="155" t="s">
        <v>209</v>
      </c>
    </row>
    <row r="218" spans="2:65" s="1" customFormat="1" ht="37.9" customHeight="1" x14ac:dyDescent="0.2">
      <c r="B218" s="30"/>
      <c r="C218" s="136" t="s">
        <v>453</v>
      </c>
      <c r="D218" s="136" t="s">
        <v>210</v>
      </c>
      <c r="E218" s="137" t="s">
        <v>1028</v>
      </c>
      <c r="F218" s="138" t="s">
        <v>1029</v>
      </c>
      <c r="G218" s="139" t="s">
        <v>387</v>
      </c>
      <c r="H218" s="140">
        <v>49.223999999999997</v>
      </c>
      <c r="I218" s="141"/>
      <c r="J218" s="142">
        <f>ROUND(I218*H218,2)</f>
        <v>0</v>
      </c>
      <c r="K218" s="143"/>
      <c r="L218" s="30"/>
      <c r="M218" s="144" t="s">
        <v>1</v>
      </c>
      <c r="N218" s="145" t="s">
        <v>43</v>
      </c>
      <c r="P218" s="146">
        <f>O218*H218</f>
        <v>0</v>
      </c>
      <c r="Q218" s="146">
        <v>0</v>
      </c>
      <c r="R218" s="146">
        <f>Q218*H218</f>
        <v>0</v>
      </c>
      <c r="S218" s="146">
        <v>0</v>
      </c>
      <c r="T218" s="147">
        <f>S218*H218</f>
        <v>0</v>
      </c>
      <c r="AR218" s="148" t="s">
        <v>156</v>
      </c>
      <c r="AT218" s="148" t="s">
        <v>210</v>
      </c>
      <c r="AU218" s="148" t="s">
        <v>91</v>
      </c>
      <c r="AY218" s="15" t="s">
        <v>209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5" t="s">
        <v>85</v>
      </c>
      <c r="BK218" s="149">
        <f>ROUND(I218*H218,2)</f>
        <v>0</v>
      </c>
      <c r="BL218" s="15" t="s">
        <v>156</v>
      </c>
      <c r="BM218" s="148" t="s">
        <v>1189</v>
      </c>
    </row>
    <row r="219" spans="2:65" s="1" customFormat="1" ht="39" x14ac:dyDescent="0.2">
      <c r="B219" s="30"/>
      <c r="D219" s="150" t="s">
        <v>216</v>
      </c>
      <c r="F219" s="151" t="s">
        <v>1031</v>
      </c>
      <c r="I219" s="152"/>
      <c r="L219" s="30"/>
      <c r="M219" s="153"/>
      <c r="T219" s="54"/>
      <c r="AT219" s="15" t="s">
        <v>216</v>
      </c>
      <c r="AU219" s="15" t="s">
        <v>91</v>
      </c>
    </row>
    <row r="220" spans="2:65" s="12" customFormat="1" ht="22.5" x14ac:dyDescent="0.2">
      <c r="B220" s="154"/>
      <c r="D220" s="150" t="s">
        <v>292</v>
      </c>
      <c r="E220" s="155" t="s">
        <v>1</v>
      </c>
      <c r="F220" s="156" t="s">
        <v>1186</v>
      </c>
      <c r="H220" s="157">
        <v>53.568000000000005</v>
      </c>
      <c r="I220" s="158"/>
      <c r="L220" s="154"/>
      <c r="M220" s="159"/>
      <c r="T220" s="160"/>
      <c r="AT220" s="155" t="s">
        <v>292</v>
      </c>
      <c r="AU220" s="155" t="s">
        <v>91</v>
      </c>
      <c r="AV220" s="12" t="s">
        <v>91</v>
      </c>
      <c r="AW220" s="12" t="s">
        <v>36</v>
      </c>
      <c r="AX220" s="12" t="s">
        <v>78</v>
      </c>
      <c r="AY220" s="155" t="s">
        <v>209</v>
      </c>
    </row>
    <row r="221" spans="2:65" s="12" customFormat="1" x14ac:dyDescent="0.2">
      <c r="B221" s="154"/>
      <c r="D221" s="150" t="s">
        <v>292</v>
      </c>
      <c r="E221" s="155" t="s">
        <v>1</v>
      </c>
      <c r="F221" s="156" t="s">
        <v>1187</v>
      </c>
      <c r="H221" s="157">
        <v>-4.3440000000000003</v>
      </c>
      <c r="I221" s="158"/>
      <c r="L221" s="154"/>
      <c r="M221" s="159"/>
      <c r="T221" s="160"/>
      <c r="AT221" s="155" t="s">
        <v>292</v>
      </c>
      <c r="AU221" s="155" t="s">
        <v>91</v>
      </c>
      <c r="AV221" s="12" t="s">
        <v>91</v>
      </c>
      <c r="AW221" s="12" t="s">
        <v>36</v>
      </c>
      <c r="AX221" s="12" t="s">
        <v>78</v>
      </c>
      <c r="AY221" s="155" t="s">
        <v>209</v>
      </c>
    </row>
    <row r="222" spans="2:65" s="13" customFormat="1" x14ac:dyDescent="0.2">
      <c r="B222" s="164"/>
      <c r="D222" s="150" t="s">
        <v>292</v>
      </c>
      <c r="E222" s="165" t="s">
        <v>1</v>
      </c>
      <c r="F222" s="166" t="s">
        <v>351</v>
      </c>
      <c r="H222" s="167">
        <v>49.224000000000004</v>
      </c>
      <c r="I222" s="168"/>
      <c r="L222" s="164"/>
      <c r="M222" s="169"/>
      <c r="T222" s="170"/>
      <c r="AT222" s="165" t="s">
        <v>292</v>
      </c>
      <c r="AU222" s="165" t="s">
        <v>91</v>
      </c>
      <c r="AV222" s="13" t="s">
        <v>156</v>
      </c>
      <c r="AW222" s="13" t="s">
        <v>4</v>
      </c>
      <c r="AX222" s="13" t="s">
        <v>85</v>
      </c>
      <c r="AY222" s="165" t="s">
        <v>209</v>
      </c>
    </row>
    <row r="223" spans="2:65" s="1" customFormat="1" ht="24.2" customHeight="1" x14ac:dyDescent="0.2">
      <c r="B223" s="30"/>
      <c r="C223" s="136" t="s">
        <v>459</v>
      </c>
      <c r="D223" s="136" t="s">
        <v>210</v>
      </c>
      <c r="E223" s="137" t="s">
        <v>1032</v>
      </c>
      <c r="F223" s="138" t="s">
        <v>1033</v>
      </c>
      <c r="G223" s="139" t="s">
        <v>387</v>
      </c>
      <c r="H223" s="140">
        <v>421.02</v>
      </c>
      <c r="I223" s="141"/>
      <c r="J223" s="142">
        <f>ROUND(I223*H223,2)</f>
        <v>0</v>
      </c>
      <c r="K223" s="143"/>
      <c r="L223" s="30"/>
      <c r="M223" s="144" t="s">
        <v>1</v>
      </c>
      <c r="N223" s="145" t="s">
        <v>43</v>
      </c>
      <c r="P223" s="146">
        <f>O223*H223</f>
        <v>0</v>
      </c>
      <c r="Q223" s="146">
        <v>0</v>
      </c>
      <c r="R223" s="146">
        <f>Q223*H223</f>
        <v>0</v>
      </c>
      <c r="S223" s="146">
        <v>0</v>
      </c>
      <c r="T223" s="147">
        <f>S223*H223</f>
        <v>0</v>
      </c>
      <c r="AR223" s="148" t="s">
        <v>156</v>
      </c>
      <c r="AT223" s="148" t="s">
        <v>210</v>
      </c>
      <c r="AU223" s="148" t="s">
        <v>91</v>
      </c>
      <c r="AY223" s="15" t="s">
        <v>209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5" t="s">
        <v>85</v>
      </c>
      <c r="BK223" s="149">
        <f>ROUND(I223*H223,2)</f>
        <v>0</v>
      </c>
      <c r="BL223" s="15" t="s">
        <v>156</v>
      </c>
      <c r="BM223" s="148" t="s">
        <v>1190</v>
      </c>
    </row>
    <row r="224" spans="2:65" s="1" customFormat="1" ht="29.25" x14ac:dyDescent="0.2">
      <c r="B224" s="30"/>
      <c r="D224" s="150" t="s">
        <v>216</v>
      </c>
      <c r="F224" s="151" t="s">
        <v>1035</v>
      </c>
      <c r="I224" s="152"/>
      <c r="L224" s="30"/>
      <c r="M224" s="153"/>
      <c r="T224" s="54"/>
      <c r="AT224" s="15" t="s">
        <v>216</v>
      </c>
      <c r="AU224" s="15" t="s">
        <v>91</v>
      </c>
    </row>
    <row r="225" spans="2:65" s="12" customFormat="1" ht="22.5" x14ac:dyDescent="0.2">
      <c r="B225" s="154"/>
      <c r="D225" s="150" t="s">
        <v>292</v>
      </c>
      <c r="E225" s="155" t="s">
        <v>1</v>
      </c>
      <c r="F225" s="156" t="s">
        <v>1179</v>
      </c>
      <c r="H225" s="157">
        <v>499.21200000000005</v>
      </c>
      <c r="I225" s="158"/>
      <c r="L225" s="154"/>
      <c r="M225" s="159"/>
      <c r="T225" s="160"/>
      <c r="AT225" s="155" t="s">
        <v>292</v>
      </c>
      <c r="AU225" s="155" t="s">
        <v>91</v>
      </c>
      <c r="AV225" s="12" t="s">
        <v>91</v>
      </c>
      <c r="AW225" s="12" t="s">
        <v>36</v>
      </c>
      <c r="AX225" s="12" t="s">
        <v>78</v>
      </c>
      <c r="AY225" s="155" t="s">
        <v>209</v>
      </c>
    </row>
    <row r="226" spans="2:65" s="12" customFormat="1" x14ac:dyDescent="0.2">
      <c r="B226" s="154"/>
      <c r="D226" s="150" t="s">
        <v>292</v>
      </c>
      <c r="E226" s="155" t="s">
        <v>1</v>
      </c>
      <c r="F226" s="156" t="s">
        <v>1180</v>
      </c>
      <c r="H226" s="157">
        <v>-78.192000000000007</v>
      </c>
      <c r="I226" s="158"/>
      <c r="L226" s="154"/>
      <c r="M226" s="159"/>
      <c r="T226" s="160"/>
      <c r="AT226" s="155" t="s">
        <v>292</v>
      </c>
      <c r="AU226" s="155" t="s">
        <v>91</v>
      </c>
      <c r="AV226" s="12" t="s">
        <v>91</v>
      </c>
      <c r="AW226" s="12" t="s">
        <v>36</v>
      </c>
      <c r="AX226" s="12" t="s">
        <v>78</v>
      </c>
      <c r="AY226" s="155" t="s">
        <v>209</v>
      </c>
    </row>
    <row r="227" spans="2:65" s="13" customFormat="1" x14ac:dyDescent="0.2">
      <c r="B227" s="164"/>
      <c r="D227" s="150" t="s">
        <v>292</v>
      </c>
      <c r="E227" s="165" t="s">
        <v>1</v>
      </c>
      <c r="F227" s="166" t="s">
        <v>351</v>
      </c>
      <c r="H227" s="167">
        <v>421.02000000000004</v>
      </c>
      <c r="I227" s="168"/>
      <c r="L227" s="164"/>
      <c r="M227" s="169"/>
      <c r="T227" s="170"/>
      <c r="AT227" s="165" t="s">
        <v>292</v>
      </c>
      <c r="AU227" s="165" t="s">
        <v>91</v>
      </c>
      <c r="AV227" s="13" t="s">
        <v>156</v>
      </c>
      <c r="AW227" s="13" t="s">
        <v>4</v>
      </c>
      <c r="AX227" s="13" t="s">
        <v>85</v>
      </c>
      <c r="AY227" s="165" t="s">
        <v>209</v>
      </c>
    </row>
    <row r="228" spans="2:65" s="1" customFormat="1" ht="24.2" customHeight="1" x14ac:dyDescent="0.2">
      <c r="B228" s="30"/>
      <c r="C228" s="136" t="s">
        <v>463</v>
      </c>
      <c r="D228" s="136" t="s">
        <v>210</v>
      </c>
      <c r="E228" s="137" t="s">
        <v>539</v>
      </c>
      <c r="F228" s="138" t="s">
        <v>540</v>
      </c>
      <c r="G228" s="139" t="s">
        <v>387</v>
      </c>
      <c r="H228" s="140">
        <v>98.447999999999993</v>
      </c>
      <c r="I228" s="141"/>
      <c r="J228" s="142">
        <f>ROUND(I228*H228,2)</f>
        <v>0</v>
      </c>
      <c r="K228" s="143"/>
      <c r="L228" s="30"/>
      <c r="M228" s="144" t="s">
        <v>1</v>
      </c>
      <c r="N228" s="145" t="s">
        <v>43</v>
      </c>
      <c r="P228" s="146">
        <f>O228*H228</f>
        <v>0</v>
      </c>
      <c r="Q228" s="146">
        <v>0</v>
      </c>
      <c r="R228" s="146">
        <f>Q228*H228</f>
        <v>0</v>
      </c>
      <c r="S228" s="146">
        <v>0</v>
      </c>
      <c r="T228" s="147">
        <f>S228*H228</f>
        <v>0</v>
      </c>
      <c r="AR228" s="148" t="s">
        <v>156</v>
      </c>
      <c r="AT228" s="148" t="s">
        <v>210</v>
      </c>
      <c r="AU228" s="148" t="s">
        <v>91</v>
      </c>
      <c r="AY228" s="15" t="s">
        <v>209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5" t="s">
        <v>85</v>
      </c>
      <c r="BK228" s="149">
        <f>ROUND(I228*H228,2)</f>
        <v>0</v>
      </c>
      <c r="BL228" s="15" t="s">
        <v>156</v>
      </c>
      <c r="BM228" s="148" t="s">
        <v>1191</v>
      </c>
    </row>
    <row r="229" spans="2:65" s="1" customFormat="1" ht="29.25" x14ac:dyDescent="0.2">
      <c r="B229" s="30"/>
      <c r="D229" s="150" t="s">
        <v>216</v>
      </c>
      <c r="F229" s="151" t="s">
        <v>542</v>
      </c>
      <c r="I229" s="152"/>
      <c r="L229" s="30"/>
      <c r="M229" s="153"/>
      <c r="T229" s="54"/>
      <c r="AT229" s="15" t="s">
        <v>216</v>
      </c>
      <c r="AU229" s="15" t="s">
        <v>91</v>
      </c>
    </row>
    <row r="230" spans="2:65" s="12" customFormat="1" ht="22.5" x14ac:dyDescent="0.2">
      <c r="B230" s="154"/>
      <c r="D230" s="150" t="s">
        <v>292</v>
      </c>
      <c r="E230" s="155" t="s">
        <v>1</v>
      </c>
      <c r="F230" s="156" t="s">
        <v>1182</v>
      </c>
      <c r="H230" s="157">
        <v>107.13600000000001</v>
      </c>
      <c r="I230" s="158"/>
      <c r="L230" s="154"/>
      <c r="M230" s="159"/>
      <c r="T230" s="160"/>
      <c r="AT230" s="155" t="s">
        <v>292</v>
      </c>
      <c r="AU230" s="155" t="s">
        <v>91</v>
      </c>
      <c r="AV230" s="12" t="s">
        <v>91</v>
      </c>
      <c r="AW230" s="12" t="s">
        <v>36</v>
      </c>
      <c r="AX230" s="12" t="s">
        <v>78</v>
      </c>
      <c r="AY230" s="155" t="s">
        <v>209</v>
      </c>
    </row>
    <row r="231" spans="2:65" s="12" customFormat="1" x14ac:dyDescent="0.2">
      <c r="B231" s="154"/>
      <c r="D231" s="150" t="s">
        <v>292</v>
      </c>
      <c r="E231" s="155" t="s">
        <v>1</v>
      </c>
      <c r="F231" s="156" t="s">
        <v>1183</v>
      </c>
      <c r="H231" s="157">
        <v>-8.6880000000000006</v>
      </c>
      <c r="I231" s="158"/>
      <c r="L231" s="154"/>
      <c r="M231" s="159"/>
      <c r="T231" s="160"/>
      <c r="AT231" s="155" t="s">
        <v>292</v>
      </c>
      <c r="AU231" s="155" t="s">
        <v>91</v>
      </c>
      <c r="AV231" s="12" t="s">
        <v>91</v>
      </c>
      <c r="AW231" s="12" t="s">
        <v>36</v>
      </c>
      <c r="AX231" s="12" t="s">
        <v>78</v>
      </c>
      <c r="AY231" s="155" t="s">
        <v>209</v>
      </c>
    </row>
    <row r="232" spans="2:65" s="13" customFormat="1" x14ac:dyDescent="0.2">
      <c r="B232" s="164"/>
      <c r="D232" s="150" t="s">
        <v>292</v>
      </c>
      <c r="E232" s="165" t="s">
        <v>1</v>
      </c>
      <c r="F232" s="166" t="s">
        <v>351</v>
      </c>
      <c r="H232" s="167">
        <v>98.448000000000008</v>
      </c>
      <c r="I232" s="168"/>
      <c r="L232" s="164"/>
      <c r="M232" s="169"/>
      <c r="T232" s="170"/>
      <c r="AT232" s="165" t="s">
        <v>292</v>
      </c>
      <c r="AU232" s="165" t="s">
        <v>91</v>
      </c>
      <c r="AV232" s="13" t="s">
        <v>156</v>
      </c>
      <c r="AW232" s="13" t="s">
        <v>4</v>
      </c>
      <c r="AX232" s="13" t="s">
        <v>85</v>
      </c>
      <c r="AY232" s="165" t="s">
        <v>209</v>
      </c>
    </row>
    <row r="233" spans="2:65" s="1" customFormat="1" ht="16.5" customHeight="1" x14ac:dyDescent="0.2">
      <c r="B233" s="30"/>
      <c r="C233" s="136" t="s">
        <v>469</v>
      </c>
      <c r="D233" s="136" t="s">
        <v>210</v>
      </c>
      <c r="E233" s="137" t="s">
        <v>545</v>
      </c>
      <c r="F233" s="138" t="s">
        <v>546</v>
      </c>
      <c r="G233" s="139" t="s">
        <v>387</v>
      </c>
      <c r="H233" s="140">
        <v>207.22</v>
      </c>
      <c r="I233" s="141"/>
      <c r="J233" s="142">
        <f>ROUND(I233*H233,2)</f>
        <v>0</v>
      </c>
      <c r="K233" s="143"/>
      <c r="L233" s="30"/>
      <c r="M233" s="144" t="s">
        <v>1</v>
      </c>
      <c r="N233" s="145" t="s">
        <v>43</v>
      </c>
      <c r="P233" s="146">
        <f>O233*H233</f>
        <v>0</v>
      </c>
      <c r="Q233" s="146">
        <v>0</v>
      </c>
      <c r="R233" s="146">
        <f>Q233*H233</f>
        <v>0</v>
      </c>
      <c r="S233" s="146">
        <v>0</v>
      </c>
      <c r="T233" s="147">
        <f>S233*H233</f>
        <v>0</v>
      </c>
      <c r="AR233" s="148" t="s">
        <v>156</v>
      </c>
      <c r="AT233" s="148" t="s">
        <v>210</v>
      </c>
      <c r="AU233" s="148" t="s">
        <v>91</v>
      </c>
      <c r="AY233" s="15" t="s">
        <v>209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5" t="s">
        <v>85</v>
      </c>
      <c r="BK233" s="149">
        <f>ROUND(I233*H233,2)</f>
        <v>0</v>
      </c>
      <c r="BL233" s="15" t="s">
        <v>156</v>
      </c>
      <c r="BM233" s="148" t="s">
        <v>1192</v>
      </c>
    </row>
    <row r="234" spans="2:65" s="1" customFormat="1" ht="19.5" x14ac:dyDescent="0.2">
      <c r="B234" s="30"/>
      <c r="D234" s="150" t="s">
        <v>216</v>
      </c>
      <c r="F234" s="151" t="s">
        <v>548</v>
      </c>
      <c r="I234" s="152"/>
      <c r="L234" s="30"/>
      <c r="M234" s="153"/>
      <c r="T234" s="54"/>
      <c r="AT234" s="15" t="s">
        <v>216</v>
      </c>
      <c r="AU234" s="15" t="s">
        <v>91</v>
      </c>
    </row>
    <row r="235" spans="2:65" s="12" customFormat="1" ht="33.75" x14ac:dyDescent="0.2">
      <c r="B235" s="154"/>
      <c r="D235" s="150" t="s">
        <v>292</v>
      </c>
      <c r="E235" s="155" t="s">
        <v>1</v>
      </c>
      <c r="F235" s="156" t="s">
        <v>1193</v>
      </c>
      <c r="H235" s="157">
        <v>207.22000000000003</v>
      </c>
      <c r="I235" s="158"/>
      <c r="L235" s="154"/>
      <c r="M235" s="159"/>
      <c r="T235" s="160"/>
      <c r="AT235" s="155" t="s">
        <v>292</v>
      </c>
      <c r="AU235" s="155" t="s">
        <v>91</v>
      </c>
      <c r="AV235" s="12" t="s">
        <v>91</v>
      </c>
      <c r="AW235" s="12" t="s">
        <v>36</v>
      </c>
      <c r="AX235" s="12" t="s">
        <v>85</v>
      </c>
      <c r="AY235" s="155" t="s">
        <v>209</v>
      </c>
    </row>
    <row r="236" spans="2:65" s="1" customFormat="1" ht="33" customHeight="1" x14ac:dyDescent="0.2">
      <c r="B236" s="30"/>
      <c r="C236" s="136" t="s">
        <v>474</v>
      </c>
      <c r="D236" s="136" t="s">
        <v>210</v>
      </c>
      <c r="E236" s="137" t="s">
        <v>552</v>
      </c>
      <c r="F236" s="138" t="s">
        <v>553</v>
      </c>
      <c r="G236" s="139" t="s">
        <v>554</v>
      </c>
      <c r="H236" s="140">
        <v>414.44</v>
      </c>
      <c r="I236" s="141"/>
      <c r="J236" s="142">
        <f>ROUND(I236*H236,2)</f>
        <v>0</v>
      </c>
      <c r="K236" s="143"/>
      <c r="L236" s="30"/>
      <c r="M236" s="144" t="s">
        <v>1</v>
      </c>
      <c r="N236" s="145" t="s">
        <v>43</v>
      </c>
      <c r="P236" s="146">
        <f>O236*H236</f>
        <v>0</v>
      </c>
      <c r="Q236" s="146">
        <v>0</v>
      </c>
      <c r="R236" s="146">
        <f>Q236*H236</f>
        <v>0</v>
      </c>
      <c r="S236" s="146">
        <v>0</v>
      </c>
      <c r="T236" s="147">
        <f>S236*H236</f>
        <v>0</v>
      </c>
      <c r="AR236" s="148" t="s">
        <v>156</v>
      </c>
      <c r="AT236" s="148" t="s">
        <v>210</v>
      </c>
      <c r="AU236" s="148" t="s">
        <v>91</v>
      </c>
      <c r="AY236" s="15" t="s">
        <v>209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5" t="s">
        <v>85</v>
      </c>
      <c r="BK236" s="149">
        <f>ROUND(I236*H236,2)</f>
        <v>0</v>
      </c>
      <c r="BL236" s="15" t="s">
        <v>156</v>
      </c>
      <c r="BM236" s="148" t="s">
        <v>1194</v>
      </c>
    </row>
    <row r="237" spans="2:65" s="1" customFormat="1" ht="29.25" x14ac:dyDescent="0.2">
      <c r="B237" s="30"/>
      <c r="D237" s="150" t="s">
        <v>216</v>
      </c>
      <c r="F237" s="151" t="s">
        <v>556</v>
      </c>
      <c r="I237" s="152"/>
      <c r="L237" s="30"/>
      <c r="M237" s="153"/>
      <c r="T237" s="54"/>
      <c r="AT237" s="15" t="s">
        <v>216</v>
      </c>
      <c r="AU237" s="15" t="s">
        <v>91</v>
      </c>
    </row>
    <row r="238" spans="2:65" s="12" customFormat="1" x14ac:dyDescent="0.2">
      <c r="B238" s="154"/>
      <c r="D238" s="150" t="s">
        <v>292</v>
      </c>
      <c r="E238" s="155" t="s">
        <v>1</v>
      </c>
      <c r="F238" s="156" t="s">
        <v>1195</v>
      </c>
      <c r="H238" s="157">
        <v>414.44</v>
      </c>
      <c r="I238" s="158"/>
      <c r="L238" s="154"/>
      <c r="M238" s="159"/>
      <c r="T238" s="160"/>
      <c r="AT238" s="155" t="s">
        <v>292</v>
      </c>
      <c r="AU238" s="155" t="s">
        <v>91</v>
      </c>
      <c r="AV238" s="12" t="s">
        <v>91</v>
      </c>
      <c r="AW238" s="12" t="s">
        <v>36</v>
      </c>
      <c r="AX238" s="12" t="s">
        <v>85</v>
      </c>
      <c r="AY238" s="155" t="s">
        <v>209</v>
      </c>
    </row>
    <row r="239" spans="2:65" s="1" customFormat="1" ht="24.2" customHeight="1" x14ac:dyDescent="0.2">
      <c r="B239" s="30"/>
      <c r="C239" s="136" t="s">
        <v>480</v>
      </c>
      <c r="D239" s="136" t="s">
        <v>210</v>
      </c>
      <c r="E239" s="137" t="s">
        <v>559</v>
      </c>
      <c r="F239" s="138" t="s">
        <v>560</v>
      </c>
      <c r="G239" s="139" t="s">
        <v>387</v>
      </c>
      <c r="H239" s="140">
        <v>304.39999999999998</v>
      </c>
      <c r="I239" s="141"/>
      <c r="J239" s="142">
        <f>ROUND(I239*H239,2)</f>
        <v>0</v>
      </c>
      <c r="K239" s="143"/>
      <c r="L239" s="30"/>
      <c r="M239" s="144" t="s">
        <v>1</v>
      </c>
      <c r="N239" s="145" t="s">
        <v>43</v>
      </c>
      <c r="P239" s="146">
        <f>O239*H239</f>
        <v>0</v>
      </c>
      <c r="Q239" s="146">
        <v>0</v>
      </c>
      <c r="R239" s="146">
        <f>Q239*H239</f>
        <v>0</v>
      </c>
      <c r="S239" s="146">
        <v>0</v>
      </c>
      <c r="T239" s="147">
        <f>S239*H239</f>
        <v>0</v>
      </c>
      <c r="AR239" s="148" t="s">
        <v>156</v>
      </c>
      <c r="AT239" s="148" t="s">
        <v>210</v>
      </c>
      <c r="AU239" s="148" t="s">
        <v>91</v>
      </c>
      <c r="AY239" s="15" t="s">
        <v>209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5" t="s">
        <v>85</v>
      </c>
      <c r="BK239" s="149">
        <f>ROUND(I239*H239,2)</f>
        <v>0</v>
      </c>
      <c r="BL239" s="15" t="s">
        <v>156</v>
      </c>
      <c r="BM239" s="148" t="s">
        <v>1196</v>
      </c>
    </row>
    <row r="240" spans="2:65" s="1" customFormat="1" ht="29.25" x14ac:dyDescent="0.2">
      <c r="B240" s="30"/>
      <c r="D240" s="150" t="s">
        <v>216</v>
      </c>
      <c r="F240" s="151" t="s">
        <v>562</v>
      </c>
      <c r="I240" s="152"/>
      <c r="L240" s="30"/>
      <c r="M240" s="153"/>
      <c r="T240" s="54"/>
      <c r="AT240" s="15" t="s">
        <v>216</v>
      </c>
      <c r="AU240" s="15" t="s">
        <v>91</v>
      </c>
    </row>
    <row r="241" spans="2:65" s="12" customFormat="1" ht="22.5" x14ac:dyDescent="0.2">
      <c r="B241" s="154"/>
      <c r="D241" s="150" t="s">
        <v>292</v>
      </c>
      <c r="E241" s="155" t="s">
        <v>1</v>
      </c>
      <c r="F241" s="156" t="s">
        <v>1197</v>
      </c>
      <c r="H241" s="157">
        <v>505.68000000000006</v>
      </c>
      <c r="I241" s="158"/>
      <c r="L241" s="154"/>
      <c r="M241" s="159"/>
      <c r="T241" s="160"/>
      <c r="AT241" s="155" t="s">
        <v>292</v>
      </c>
      <c r="AU241" s="155" t="s">
        <v>91</v>
      </c>
      <c r="AV241" s="12" t="s">
        <v>91</v>
      </c>
      <c r="AW241" s="12" t="s">
        <v>36</v>
      </c>
      <c r="AX241" s="12" t="s">
        <v>78</v>
      </c>
      <c r="AY241" s="155" t="s">
        <v>209</v>
      </c>
    </row>
    <row r="242" spans="2:65" s="12" customFormat="1" ht="22.5" x14ac:dyDescent="0.2">
      <c r="B242" s="154"/>
      <c r="D242" s="150" t="s">
        <v>292</v>
      </c>
      <c r="E242" s="155" t="s">
        <v>1</v>
      </c>
      <c r="F242" s="156" t="s">
        <v>1198</v>
      </c>
      <c r="H242" s="157">
        <v>-43.480000000000004</v>
      </c>
      <c r="I242" s="158"/>
      <c r="L242" s="154"/>
      <c r="M242" s="159"/>
      <c r="T242" s="160"/>
      <c r="AT242" s="155" t="s">
        <v>292</v>
      </c>
      <c r="AU242" s="155" t="s">
        <v>91</v>
      </c>
      <c r="AV242" s="12" t="s">
        <v>91</v>
      </c>
      <c r="AW242" s="12" t="s">
        <v>36</v>
      </c>
      <c r="AX242" s="12" t="s">
        <v>78</v>
      </c>
      <c r="AY242" s="155" t="s">
        <v>209</v>
      </c>
    </row>
    <row r="243" spans="2:65" s="12" customFormat="1" x14ac:dyDescent="0.2">
      <c r="B243" s="154"/>
      <c r="D243" s="150" t="s">
        <v>292</v>
      </c>
      <c r="E243" s="155" t="s">
        <v>1</v>
      </c>
      <c r="F243" s="156" t="s">
        <v>1199</v>
      </c>
      <c r="H243" s="157">
        <v>-154.80000000000001</v>
      </c>
      <c r="I243" s="158"/>
      <c r="L243" s="154"/>
      <c r="M243" s="159"/>
      <c r="T243" s="160"/>
      <c r="AT243" s="155" t="s">
        <v>292</v>
      </c>
      <c r="AU243" s="155" t="s">
        <v>91</v>
      </c>
      <c r="AV243" s="12" t="s">
        <v>91</v>
      </c>
      <c r="AW243" s="12" t="s">
        <v>36</v>
      </c>
      <c r="AX243" s="12" t="s">
        <v>78</v>
      </c>
      <c r="AY243" s="155" t="s">
        <v>209</v>
      </c>
    </row>
    <row r="244" spans="2:65" s="12" customFormat="1" x14ac:dyDescent="0.2">
      <c r="B244" s="154"/>
      <c r="D244" s="150" t="s">
        <v>292</v>
      </c>
      <c r="E244" s="155" t="s">
        <v>1</v>
      </c>
      <c r="F244" s="156" t="s">
        <v>1200</v>
      </c>
      <c r="H244" s="157">
        <v>-3</v>
      </c>
      <c r="I244" s="158"/>
      <c r="L244" s="154"/>
      <c r="M244" s="159"/>
      <c r="T244" s="160"/>
      <c r="AT244" s="155" t="s">
        <v>292</v>
      </c>
      <c r="AU244" s="155" t="s">
        <v>91</v>
      </c>
      <c r="AV244" s="12" t="s">
        <v>91</v>
      </c>
      <c r="AW244" s="12" t="s">
        <v>36</v>
      </c>
      <c r="AX244" s="12" t="s">
        <v>78</v>
      </c>
      <c r="AY244" s="155" t="s">
        <v>209</v>
      </c>
    </row>
    <row r="245" spans="2:65" s="13" customFormat="1" x14ac:dyDescent="0.2">
      <c r="B245" s="164"/>
      <c r="D245" s="150" t="s">
        <v>292</v>
      </c>
      <c r="E245" s="165" t="s">
        <v>1</v>
      </c>
      <c r="F245" s="166" t="s">
        <v>351</v>
      </c>
      <c r="H245" s="167">
        <v>304.40000000000003</v>
      </c>
      <c r="I245" s="168"/>
      <c r="L245" s="164"/>
      <c r="M245" s="169"/>
      <c r="T245" s="170"/>
      <c r="AT245" s="165" t="s">
        <v>292</v>
      </c>
      <c r="AU245" s="165" t="s">
        <v>91</v>
      </c>
      <c r="AV245" s="13" t="s">
        <v>156</v>
      </c>
      <c r="AW245" s="13" t="s">
        <v>4</v>
      </c>
      <c r="AX245" s="13" t="s">
        <v>85</v>
      </c>
      <c r="AY245" s="165" t="s">
        <v>209</v>
      </c>
    </row>
    <row r="246" spans="2:65" s="1" customFormat="1" ht="24.2" customHeight="1" x14ac:dyDescent="0.2">
      <c r="B246" s="30"/>
      <c r="C246" s="136" t="s">
        <v>485</v>
      </c>
      <c r="D246" s="136" t="s">
        <v>210</v>
      </c>
      <c r="E246" s="137" t="s">
        <v>569</v>
      </c>
      <c r="F246" s="138" t="s">
        <v>570</v>
      </c>
      <c r="G246" s="139" t="s">
        <v>387</v>
      </c>
      <c r="H246" s="140">
        <v>89.878</v>
      </c>
      <c r="I246" s="141"/>
      <c r="J246" s="142">
        <f>ROUND(I246*H246,2)</f>
        <v>0</v>
      </c>
      <c r="K246" s="143"/>
      <c r="L246" s="30"/>
      <c r="M246" s="144" t="s">
        <v>1</v>
      </c>
      <c r="N246" s="145" t="s">
        <v>43</v>
      </c>
      <c r="P246" s="146">
        <f>O246*H246</f>
        <v>0</v>
      </c>
      <c r="Q246" s="146">
        <v>0</v>
      </c>
      <c r="R246" s="146">
        <f>Q246*H246</f>
        <v>0</v>
      </c>
      <c r="S246" s="146">
        <v>0</v>
      </c>
      <c r="T246" s="147">
        <f>S246*H246</f>
        <v>0</v>
      </c>
      <c r="AR246" s="148" t="s">
        <v>156</v>
      </c>
      <c r="AT246" s="148" t="s">
        <v>210</v>
      </c>
      <c r="AU246" s="148" t="s">
        <v>91</v>
      </c>
      <c r="AY246" s="15" t="s">
        <v>209</v>
      </c>
      <c r="BE246" s="149">
        <f>IF(N246="základní",J246,0)</f>
        <v>0</v>
      </c>
      <c r="BF246" s="149">
        <f>IF(N246="snížená",J246,0)</f>
        <v>0</v>
      </c>
      <c r="BG246" s="149">
        <f>IF(N246="zákl. přenesená",J246,0)</f>
        <v>0</v>
      </c>
      <c r="BH246" s="149">
        <f>IF(N246="sníž. přenesená",J246,0)</f>
        <v>0</v>
      </c>
      <c r="BI246" s="149">
        <f>IF(N246="nulová",J246,0)</f>
        <v>0</v>
      </c>
      <c r="BJ246" s="15" t="s">
        <v>85</v>
      </c>
      <c r="BK246" s="149">
        <f>ROUND(I246*H246,2)</f>
        <v>0</v>
      </c>
      <c r="BL246" s="15" t="s">
        <v>156</v>
      </c>
      <c r="BM246" s="148" t="s">
        <v>1201</v>
      </c>
    </row>
    <row r="247" spans="2:65" s="1" customFormat="1" ht="39" x14ac:dyDescent="0.2">
      <c r="B247" s="30"/>
      <c r="D247" s="150" t="s">
        <v>216</v>
      </c>
      <c r="F247" s="151" t="s">
        <v>572</v>
      </c>
      <c r="I247" s="152"/>
      <c r="L247" s="30"/>
      <c r="M247" s="153"/>
      <c r="T247" s="54"/>
      <c r="AT247" s="15" t="s">
        <v>216</v>
      </c>
      <c r="AU247" s="15" t="s">
        <v>91</v>
      </c>
    </row>
    <row r="248" spans="2:65" s="12" customFormat="1" x14ac:dyDescent="0.2">
      <c r="B248" s="154"/>
      <c r="D248" s="150" t="s">
        <v>292</v>
      </c>
      <c r="E248" s="155" t="s">
        <v>1</v>
      </c>
      <c r="F248" s="156" t="s">
        <v>1202</v>
      </c>
      <c r="H248" s="157">
        <v>-33.9621584</v>
      </c>
      <c r="I248" s="158"/>
      <c r="L248" s="154"/>
      <c r="M248" s="159"/>
      <c r="T248" s="160"/>
      <c r="AT248" s="155" t="s">
        <v>292</v>
      </c>
      <c r="AU248" s="155" t="s">
        <v>91</v>
      </c>
      <c r="AV248" s="12" t="s">
        <v>91</v>
      </c>
      <c r="AW248" s="12" t="s">
        <v>36</v>
      </c>
      <c r="AX248" s="12" t="s">
        <v>78</v>
      </c>
      <c r="AY248" s="155" t="s">
        <v>209</v>
      </c>
    </row>
    <row r="249" spans="2:65" s="12" customFormat="1" x14ac:dyDescent="0.2">
      <c r="B249" s="154"/>
      <c r="D249" s="150" t="s">
        <v>292</v>
      </c>
      <c r="E249" s="155" t="s">
        <v>1</v>
      </c>
      <c r="F249" s="156" t="s">
        <v>1203</v>
      </c>
      <c r="H249" s="157">
        <v>123.84</v>
      </c>
      <c r="I249" s="158"/>
      <c r="L249" s="154"/>
      <c r="M249" s="159"/>
      <c r="T249" s="160"/>
      <c r="AT249" s="155" t="s">
        <v>292</v>
      </c>
      <c r="AU249" s="155" t="s">
        <v>91</v>
      </c>
      <c r="AV249" s="12" t="s">
        <v>91</v>
      </c>
      <c r="AW249" s="12" t="s">
        <v>36</v>
      </c>
      <c r="AX249" s="12" t="s">
        <v>78</v>
      </c>
      <c r="AY249" s="155" t="s">
        <v>209</v>
      </c>
    </row>
    <row r="250" spans="2:65" s="13" customFormat="1" x14ac:dyDescent="0.2">
      <c r="B250" s="164"/>
      <c r="D250" s="150" t="s">
        <v>292</v>
      </c>
      <c r="E250" s="165" t="s">
        <v>1</v>
      </c>
      <c r="F250" s="166" t="s">
        <v>351</v>
      </c>
      <c r="H250" s="167">
        <v>89.877841600000011</v>
      </c>
      <c r="I250" s="168"/>
      <c r="L250" s="164"/>
      <c r="M250" s="169"/>
      <c r="T250" s="170"/>
      <c r="AT250" s="165" t="s">
        <v>292</v>
      </c>
      <c r="AU250" s="165" t="s">
        <v>91</v>
      </c>
      <c r="AV250" s="13" t="s">
        <v>156</v>
      </c>
      <c r="AW250" s="13" t="s">
        <v>4</v>
      </c>
      <c r="AX250" s="13" t="s">
        <v>85</v>
      </c>
      <c r="AY250" s="165" t="s">
        <v>209</v>
      </c>
    </row>
    <row r="251" spans="2:65" s="1" customFormat="1" ht="16.5" customHeight="1" x14ac:dyDescent="0.2">
      <c r="B251" s="30"/>
      <c r="C251" s="171" t="s">
        <v>491</v>
      </c>
      <c r="D251" s="171" t="s">
        <v>449</v>
      </c>
      <c r="E251" s="172" t="s">
        <v>577</v>
      </c>
      <c r="F251" s="173" t="s">
        <v>578</v>
      </c>
      <c r="G251" s="174" t="s">
        <v>554</v>
      </c>
      <c r="H251" s="175">
        <v>179.756</v>
      </c>
      <c r="I251" s="176"/>
      <c r="J251" s="177">
        <f>ROUND(I251*H251,2)</f>
        <v>0</v>
      </c>
      <c r="K251" s="178"/>
      <c r="L251" s="179"/>
      <c r="M251" s="180" t="s">
        <v>1</v>
      </c>
      <c r="N251" s="181" t="s">
        <v>43</v>
      </c>
      <c r="P251" s="146">
        <f>O251*H251</f>
        <v>0</v>
      </c>
      <c r="Q251" s="146">
        <v>1</v>
      </c>
      <c r="R251" s="146">
        <f>Q251*H251</f>
        <v>179.756</v>
      </c>
      <c r="S251" s="146">
        <v>0</v>
      </c>
      <c r="T251" s="147">
        <f>S251*H251</f>
        <v>0</v>
      </c>
      <c r="AR251" s="148" t="s">
        <v>244</v>
      </c>
      <c r="AT251" s="148" t="s">
        <v>449</v>
      </c>
      <c r="AU251" s="148" t="s">
        <v>91</v>
      </c>
      <c r="AY251" s="15" t="s">
        <v>209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5" t="s">
        <v>85</v>
      </c>
      <c r="BK251" s="149">
        <f>ROUND(I251*H251,2)</f>
        <v>0</v>
      </c>
      <c r="BL251" s="15" t="s">
        <v>156</v>
      </c>
      <c r="BM251" s="148" t="s">
        <v>1204</v>
      </c>
    </row>
    <row r="252" spans="2:65" s="1" customFormat="1" x14ac:dyDescent="0.2">
      <c r="B252" s="30"/>
      <c r="D252" s="150" t="s">
        <v>216</v>
      </c>
      <c r="F252" s="151" t="s">
        <v>578</v>
      </c>
      <c r="I252" s="152"/>
      <c r="L252" s="30"/>
      <c r="M252" s="153"/>
      <c r="T252" s="54"/>
      <c r="AT252" s="15" t="s">
        <v>216</v>
      </c>
      <c r="AU252" s="15" t="s">
        <v>91</v>
      </c>
    </row>
    <row r="253" spans="2:65" s="12" customFormat="1" x14ac:dyDescent="0.2">
      <c r="B253" s="154"/>
      <c r="D253" s="150" t="s">
        <v>292</v>
      </c>
      <c r="E253" s="155" t="s">
        <v>1</v>
      </c>
      <c r="F253" s="156" t="s">
        <v>1205</v>
      </c>
      <c r="H253" s="157">
        <v>-67.9243168</v>
      </c>
      <c r="I253" s="158"/>
      <c r="L253" s="154"/>
      <c r="M253" s="159"/>
      <c r="T253" s="160"/>
      <c r="AT253" s="155" t="s">
        <v>292</v>
      </c>
      <c r="AU253" s="155" t="s">
        <v>91</v>
      </c>
      <c r="AV253" s="12" t="s">
        <v>91</v>
      </c>
      <c r="AW253" s="12" t="s">
        <v>36</v>
      </c>
      <c r="AX253" s="12" t="s">
        <v>78</v>
      </c>
      <c r="AY253" s="155" t="s">
        <v>209</v>
      </c>
    </row>
    <row r="254" spans="2:65" s="12" customFormat="1" x14ac:dyDescent="0.2">
      <c r="B254" s="154"/>
      <c r="D254" s="150" t="s">
        <v>292</v>
      </c>
      <c r="E254" s="155" t="s">
        <v>1</v>
      </c>
      <c r="F254" s="156" t="s">
        <v>1206</v>
      </c>
      <c r="H254" s="157">
        <v>247.68</v>
      </c>
      <c r="I254" s="158"/>
      <c r="L254" s="154"/>
      <c r="M254" s="159"/>
      <c r="T254" s="160"/>
      <c r="AT254" s="155" t="s">
        <v>292</v>
      </c>
      <c r="AU254" s="155" t="s">
        <v>91</v>
      </c>
      <c r="AV254" s="12" t="s">
        <v>91</v>
      </c>
      <c r="AW254" s="12" t="s">
        <v>36</v>
      </c>
      <c r="AX254" s="12" t="s">
        <v>78</v>
      </c>
      <c r="AY254" s="155" t="s">
        <v>209</v>
      </c>
    </row>
    <row r="255" spans="2:65" s="13" customFormat="1" x14ac:dyDescent="0.2">
      <c r="B255" s="164"/>
      <c r="D255" s="150" t="s">
        <v>292</v>
      </c>
      <c r="E255" s="165" t="s">
        <v>1</v>
      </c>
      <c r="F255" s="166" t="s">
        <v>351</v>
      </c>
      <c r="H255" s="167">
        <v>179.75568320000002</v>
      </c>
      <c r="I255" s="168"/>
      <c r="L255" s="164"/>
      <c r="M255" s="169"/>
      <c r="T255" s="170"/>
      <c r="AT255" s="165" t="s">
        <v>292</v>
      </c>
      <c r="AU255" s="165" t="s">
        <v>91</v>
      </c>
      <c r="AV255" s="13" t="s">
        <v>156</v>
      </c>
      <c r="AW255" s="13" t="s">
        <v>4</v>
      </c>
      <c r="AX255" s="13" t="s">
        <v>85</v>
      </c>
      <c r="AY255" s="165" t="s">
        <v>209</v>
      </c>
    </row>
    <row r="256" spans="2:65" s="11" customFormat="1" ht="22.9" customHeight="1" x14ac:dyDescent="0.2">
      <c r="B256" s="124"/>
      <c r="D256" s="125" t="s">
        <v>77</v>
      </c>
      <c r="E256" s="134" t="s">
        <v>91</v>
      </c>
      <c r="F256" s="134" t="s">
        <v>582</v>
      </c>
      <c r="I256" s="127"/>
      <c r="J256" s="135">
        <f>BK256</f>
        <v>0</v>
      </c>
      <c r="L256" s="124"/>
      <c r="M256" s="129"/>
      <c r="P256" s="130">
        <f>SUM(P257:P259)</f>
        <v>0</v>
      </c>
      <c r="R256" s="130">
        <f>SUM(R257:R259)</f>
        <v>0</v>
      </c>
      <c r="T256" s="131">
        <f>SUM(T257:T259)</f>
        <v>0</v>
      </c>
      <c r="AR256" s="125" t="s">
        <v>85</v>
      </c>
      <c r="AT256" s="132" t="s">
        <v>77</v>
      </c>
      <c r="AU256" s="132" t="s">
        <v>85</v>
      </c>
      <c r="AY256" s="125" t="s">
        <v>209</v>
      </c>
      <c r="BK256" s="133">
        <f>SUM(BK257:BK259)</f>
        <v>0</v>
      </c>
    </row>
    <row r="257" spans="2:65" s="1" customFormat="1" ht="16.5" customHeight="1" x14ac:dyDescent="0.2">
      <c r="B257" s="30"/>
      <c r="C257" s="136" t="s">
        <v>374</v>
      </c>
      <c r="D257" s="136" t="s">
        <v>210</v>
      </c>
      <c r="E257" s="137" t="s">
        <v>584</v>
      </c>
      <c r="F257" s="138" t="s">
        <v>585</v>
      </c>
      <c r="G257" s="139" t="s">
        <v>387</v>
      </c>
      <c r="H257" s="140">
        <v>30.96</v>
      </c>
      <c r="I257" s="141"/>
      <c r="J257" s="142">
        <f>ROUND(I257*H257,2)</f>
        <v>0</v>
      </c>
      <c r="K257" s="143"/>
      <c r="L257" s="30"/>
      <c r="M257" s="144" t="s">
        <v>1</v>
      </c>
      <c r="N257" s="145" t="s">
        <v>43</v>
      </c>
      <c r="P257" s="146">
        <f>O257*H257</f>
        <v>0</v>
      </c>
      <c r="Q257" s="146">
        <v>0</v>
      </c>
      <c r="R257" s="146">
        <f>Q257*H257</f>
        <v>0</v>
      </c>
      <c r="S257" s="146">
        <v>0</v>
      </c>
      <c r="T257" s="147">
        <f>S257*H257</f>
        <v>0</v>
      </c>
      <c r="AR257" s="148" t="s">
        <v>156</v>
      </c>
      <c r="AT257" s="148" t="s">
        <v>210</v>
      </c>
      <c r="AU257" s="148" t="s">
        <v>91</v>
      </c>
      <c r="AY257" s="15" t="s">
        <v>209</v>
      </c>
      <c r="BE257" s="149">
        <f>IF(N257="základní",J257,0)</f>
        <v>0</v>
      </c>
      <c r="BF257" s="149">
        <f>IF(N257="snížená",J257,0)</f>
        <v>0</v>
      </c>
      <c r="BG257" s="149">
        <f>IF(N257="zákl. přenesená",J257,0)</f>
        <v>0</v>
      </c>
      <c r="BH257" s="149">
        <f>IF(N257="sníž. přenesená",J257,0)</f>
        <v>0</v>
      </c>
      <c r="BI257" s="149">
        <f>IF(N257="nulová",J257,0)</f>
        <v>0</v>
      </c>
      <c r="BJ257" s="15" t="s">
        <v>85</v>
      </c>
      <c r="BK257" s="149">
        <f>ROUND(I257*H257,2)</f>
        <v>0</v>
      </c>
      <c r="BL257" s="15" t="s">
        <v>156</v>
      </c>
      <c r="BM257" s="148" t="s">
        <v>1207</v>
      </c>
    </row>
    <row r="258" spans="2:65" s="1" customFormat="1" x14ac:dyDescent="0.2">
      <c r="B258" s="30"/>
      <c r="D258" s="150" t="s">
        <v>216</v>
      </c>
      <c r="F258" s="151" t="s">
        <v>587</v>
      </c>
      <c r="I258" s="152"/>
      <c r="L258" s="30"/>
      <c r="M258" s="153"/>
      <c r="T258" s="54"/>
      <c r="AT258" s="15" t="s">
        <v>216</v>
      </c>
      <c r="AU258" s="15" t="s">
        <v>91</v>
      </c>
    </row>
    <row r="259" spans="2:65" s="12" customFormat="1" x14ac:dyDescent="0.2">
      <c r="B259" s="154"/>
      <c r="D259" s="150" t="s">
        <v>292</v>
      </c>
      <c r="E259" s="155" t="s">
        <v>1</v>
      </c>
      <c r="F259" s="156" t="s">
        <v>1208</v>
      </c>
      <c r="H259" s="157">
        <v>30.96</v>
      </c>
      <c r="I259" s="158"/>
      <c r="L259" s="154"/>
      <c r="M259" s="159"/>
      <c r="T259" s="160"/>
      <c r="AT259" s="155" t="s">
        <v>292</v>
      </c>
      <c r="AU259" s="155" t="s">
        <v>91</v>
      </c>
      <c r="AV259" s="12" t="s">
        <v>91</v>
      </c>
      <c r="AW259" s="12" t="s">
        <v>36</v>
      </c>
      <c r="AX259" s="12" t="s">
        <v>85</v>
      </c>
      <c r="AY259" s="155" t="s">
        <v>209</v>
      </c>
    </row>
    <row r="260" spans="2:65" s="11" customFormat="1" ht="22.9" customHeight="1" x14ac:dyDescent="0.2">
      <c r="B260" s="124"/>
      <c r="D260" s="125" t="s">
        <v>77</v>
      </c>
      <c r="E260" s="134" t="s">
        <v>148</v>
      </c>
      <c r="F260" s="134" t="s">
        <v>595</v>
      </c>
      <c r="I260" s="127"/>
      <c r="J260" s="135">
        <f>BK260</f>
        <v>0</v>
      </c>
      <c r="L260" s="124"/>
      <c r="M260" s="129"/>
      <c r="P260" s="130">
        <f>SUM(P261:P263)</f>
        <v>0</v>
      </c>
      <c r="R260" s="130">
        <f>SUM(R261:R263)</f>
        <v>0</v>
      </c>
      <c r="T260" s="131">
        <f>SUM(T261:T263)</f>
        <v>0</v>
      </c>
      <c r="AR260" s="125" t="s">
        <v>85</v>
      </c>
      <c r="AT260" s="132" t="s">
        <v>77</v>
      </c>
      <c r="AU260" s="132" t="s">
        <v>85</v>
      </c>
      <c r="AY260" s="125" t="s">
        <v>209</v>
      </c>
      <c r="BK260" s="133">
        <f>SUM(BK261:BK263)</f>
        <v>0</v>
      </c>
    </row>
    <row r="261" spans="2:65" s="1" customFormat="1" ht="21.75" customHeight="1" x14ac:dyDescent="0.2">
      <c r="B261" s="30"/>
      <c r="C261" s="136" t="s">
        <v>501</v>
      </c>
      <c r="D261" s="136" t="s">
        <v>210</v>
      </c>
      <c r="E261" s="137" t="s">
        <v>597</v>
      </c>
      <c r="F261" s="138" t="s">
        <v>598</v>
      </c>
      <c r="G261" s="139" t="s">
        <v>359</v>
      </c>
      <c r="H261" s="140">
        <v>186.4</v>
      </c>
      <c r="I261" s="141"/>
      <c r="J261" s="142">
        <f>ROUND(I261*H261,2)</f>
        <v>0</v>
      </c>
      <c r="K261" s="143"/>
      <c r="L261" s="30"/>
      <c r="M261" s="144" t="s">
        <v>1</v>
      </c>
      <c r="N261" s="145" t="s">
        <v>43</v>
      </c>
      <c r="P261" s="146">
        <f>O261*H261</f>
        <v>0</v>
      </c>
      <c r="Q261" s="146">
        <v>0</v>
      </c>
      <c r="R261" s="146">
        <f>Q261*H261</f>
        <v>0</v>
      </c>
      <c r="S261" s="146">
        <v>0</v>
      </c>
      <c r="T261" s="147">
        <f>S261*H261</f>
        <v>0</v>
      </c>
      <c r="AR261" s="148" t="s">
        <v>156</v>
      </c>
      <c r="AT261" s="148" t="s">
        <v>210</v>
      </c>
      <c r="AU261" s="148" t="s">
        <v>91</v>
      </c>
      <c r="AY261" s="15" t="s">
        <v>209</v>
      </c>
      <c r="BE261" s="149">
        <f>IF(N261="základní",J261,0)</f>
        <v>0</v>
      </c>
      <c r="BF261" s="149">
        <f>IF(N261="snížená",J261,0)</f>
        <v>0</v>
      </c>
      <c r="BG261" s="149">
        <f>IF(N261="zákl. přenesená",J261,0)</f>
        <v>0</v>
      </c>
      <c r="BH261" s="149">
        <f>IF(N261="sníž. přenesená",J261,0)</f>
        <v>0</v>
      </c>
      <c r="BI261" s="149">
        <f>IF(N261="nulová",J261,0)</f>
        <v>0</v>
      </c>
      <c r="BJ261" s="15" t="s">
        <v>85</v>
      </c>
      <c r="BK261" s="149">
        <f>ROUND(I261*H261,2)</f>
        <v>0</v>
      </c>
      <c r="BL261" s="15" t="s">
        <v>156</v>
      </c>
      <c r="BM261" s="148" t="s">
        <v>1209</v>
      </c>
    </row>
    <row r="262" spans="2:65" s="1" customFormat="1" x14ac:dyDescent="0.2">
      <c r="B262" s="30"/>
      <c r="D262" s="150" t="s">
        <v>216</v>
      </c>
      <c r="F262" s="151" t="s">
        <v>600</v>
      </c>
      <c r="I262" s="152"/>
      <c r="L262" s="30"/>
      <c r="M262" s="153"/>
      <c r="T262" s="54"/>
      <c r="AT262" s="15" t="s">
        <v>216</v>
      </c>
      <c r="AU262" s="15" t="s">
        <v>91</v>
      </c>
    </row>
    <row r="263" spans="2:65" s="12" customFormat="1" x14ac:dyDescent="0.2">
      <c r="B263" s="154"/>
      <c r="D263" s="150" t="s">
        <v>292</v>
      </c>
      <c r="E263" s="155" t="s">
        <v>1</v>
      </c>
      <c r="F263" s="156" t="s">
        <v>1210</v>
      </c>
      <c r="H263" s="157">
        <v>186.4</v>
      </c>
      <c r="I263" s="158"/>
      <c r="L263" s="154"/>
      <c r="M263" s="159"/>
      <c r="T263" s="160"/>
      <c r="AT263" s="155" t="s">
        <v>292</v>
      </c>
      <c r="AU263" s="155" t="s">
        <v>91</v>
      </c>
      <c r="AV263" s="12" t="s">
        <v>91</v>
      </c>
      <c r="AW263" s="12" t="s">
        <v>36</v>
      </c>
      <c r="AX263" s="12" t="s">
        <v>85</v>
      </c>
      <c r="AY263" s="155" t="s">
        <v>209</v>
      </c>
    </row>
    <row r="264" spans="2:65" s="11" customFormat="1" ht="22.9" customHeight="1" x14ac:dyDescent="0.2">
      <c r="B264" s="124"/>
      <c r="D264" s="125" t="s">
        <v>77</v>
      </c>
      <c r="E264" s="134" t="s">
        <v>156</v>
      </c>
      <c r="F264" s="134" t="s">
        <v>602</v>
      </c>
      <c r="I264" s="127"/>
      <c r="J264" s="135">
        <f>BK264</f>
        <v>0</v>
      </c>
      <c r="L264" s="124"/>
      <c r="M264" s="129"/>
      <c r="P264" s="130">
        <f>SUM(P265:P267)</f>
        <v>0</v>
      </c>
      <c r="R264" s="130">
        <f>SUM(R265:R267)</f>
        <v>0</v>
      </c>
      <c r="T264" s="131">
        <f>SUM(T265:T267)</f>
        <v>0</v>
      </c>
      <c r="AR264" s="125" t="s">
        <v>85</v>
      </c>
      <c r="AT264" s="132" t="s">
        <v>77</v>
      </c>
      <c r="AU264" s="132" t="s">
        <v>85</v>
      </c>
      <c r="AY264" s="125" t="s">
        <v>209</v>
      </c>
      <c r="BK264" s="133">
        <f>SUM(BK265:BK267)</f>
        <v>0</v>
      </c>
    </row>
    <row r="265" spans="2:65" s="1" customFormat="1" ht="16.5" customHeight="1" x14ac:dyDescent="0.2">
      <c r="B265" s="30"/>
      <c r="C265" s="136" t="s">
        <v>509</v>
      </c>
      <c r="D265" s="136" t="s">
        <v>210</v>
      </c>
      <c r="E265" s="137" t="s">
        <v>604</v>
      </c>
      <c r="F265" s="138" t="s">
        <v>605</v>
      </c>
      <c r="G265" s="139" t="s">
        <v>359</v>
      </c>
      <c r="H265" s="140">
        <v>186.4</v>
      </c>
      <c r="I265" s="141"/>
      <c r="J265" s="142">
        <f>ROUND(I265*H265,2)</f>
        <v>0</v>
      </c>
      <c r="K265" s="143"/>
      <c r="L265" s="30"/>
      <c r="M265" s="144" t="s">
        <v>1</v>
      </c>
      <c r="N265" s="145" t="s">
        <v>43</v>
      </c>
      <c r="P265" s="146">
        <f>O265*H265</f>
        <v>0</v>
      </c>
      <c r="Q265" s="146">
        <v>0</v>
      </c>
      <c r="R265" s="146">
        <f>Q265*H265</f>
        <v>0</v>
      </c>
      <c r="S265" s="146">
        <v>0</v>
      </c>
      <c r="T265" s="147">
        <f>S265*H265</f>
        <v>0</v>
      </c>
      <c r="AR265" s="148" t="s">
        <v>156</v>
      </c>
      <c r="AT265" s="148" t="s">
        <v>210</v>
      </c>
      <c r="AU265" s="148" t="s">
        <v>91</v>
      </c>
      <c r="AY265" s="15" t="s">
        <v>209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5" t="s">
        <v>85</v>
      </c>
      <c r="BK265" s="149">
        <f>ROUND(I265*H265,2)</f>
        <v>0</v>
      </c>
      <c r="BL265" s="15" t="s">
        <v>156</v>
      </c>
      <c r="BM265" s="148" t="s">
        <v>1211</v>
      </c>
    </row>
    <row r="266" spans="2:65" s="1" customFormat="1" x14ac:dyDescent="0.2">
      <c r="B266" s="30"/>
      <c r="D266" s="150" t="s">
        <v>216</v>
      </c>
      <c r="F266" s="151" t="s">
        <v>607</v>
      </c>
      <c r="I266" s="152"/>
      <c r="L266" s="30"/>
      <c r="M266" s="153"/>
      <c r="T266" s="54"/>
      <c r="AT266" s="15" t="s">
        <v>216</v>
      </c>
      <c r="AU266" s="15" t="s">
        <v>91</v>
      </c>
    </row>
    <row r="267" spans="2:65" s="12" customFormat="1" x14ac:dyDescent="0.2">
      <c r="B267" s="154"/>
      <c r="D267" s="150" t="s">
        <v>292</v>
      </c>
      <c r="E267" s="155" t="s">
        <v>1</v>
      </c>
      <c r="F267" s="156" t="s">
        <v>1210</v>
      </c>
      <c r="H267" s="157">
        <v>186.4</v>
      </c>
      <c r="I267" s="158"/>
      <c r="L267" s="154"/>
      <c r="M267" s="159"/>
      <c r="T267" s="160"/>
      <c r="AT267" s="155" t="s">
        <v>292</v>
      </c>
      <c r="AU267" s="155" t="s">
        <v>91</v>
      </c>
      <c r="AV267" s="12" t="s">
        <v>91</v>
      </c>
      <c r="AW267" s="12" t="s">
        <v>36</v>
      </c>
      <c r="AX267" s="12" t="s">
        <v>85</v>
      </c>
      <c r="AY267" s="155" t="s">
        <v>209</v>
      </c>
    </row>
    <row r="268" spans="2:65" s="11" customFormat="1" ht="22.9" customHeight="1" x14ac:dyDescent="0.2">
      <c r="B268" s="124"/>
      <c r="D268" s="125" t="s">
        <v>77</v>
      </c>
      <c r="E268" s="134" t="s">
        <v>208</v>
      </c>
      <c r="F268" s="134" t="s">
        <v>620</v>
      </c>
      <c r="I268" s="127"/>
      <c r="J268" s="135">
        <f>BK268</f>
        <v>0</v>
      </c>
      <c r="L268" s="124"/>
      <c r="M268" s="129"/>
      <c r="P268" s="130">
        <f>SUM(P269:P299)</f>
        <v>0</v>
      </c>
      <c r="R268" s="130">
        <f>SUM(R269:R299)</f>
        <v>37.344844000000009</v>
      </c>
      <c r="T268" s="131">
        <f>SUM(T269:T299)</f>
        <v>0</v>
      </c>
      <c r="AR268" s="125" t="s">
        <v>85</v>
      </c>
      <c r="AT268" s="132" t="s">
        <v>77</v>
      </c>
      <c r="AU268" s="132" t="s">
        <v>85</v>
      </c>
      <c r="AY268" s="125" t="s">
        <v>209</v>
      </c>
      <c r="BK268" s="133">
        <f>SUM(BK269:BK299)</f>
        <v>0</v>
      </c>
    </row>
    <row r="269" spans="2:65" s="1" customFormat="1" ht="24.2" customHeight="1" x14ac:dyDescent="0.2">
      <c r="B269" s="30"/>
      <c r="C269" s="136" t="s">
        <v>517</v>
      </c>
      <c r="D269" s="136" t="s">
        <v>210</v>
      </c>
      <c r="E269" s="137" t="s">
        <v>622</v>
      </c>
      <c r="F269" s="138" t="s">
        <v>623</v>
      </c>
      <c r="G269" s="139" t="s">
        <v>342</v>
      </c>
      <c r="H269" s="140">
        <v>412.8</v>
      </c>
      <c r="I269" s="141"/>
      <c r="J269" s="142">
        <f>ROUND(I269*H269,2)</f>
        <v>0</v>
      </c>
      <c r="K269" s="143"/>
      <c r="L269" s="30"/>
      <c r="M269" s="144" t="s">
        <v>1</v>
      </c>
      <c r="N269" s="145" t="s">
        <v>43</v>
      </c>
      <c r="P269" s="146">
        <f>O269*H269</f>
        <v>0</v>
      </c>
      <c r="Q269" s="146">
        <v>0</v>
      </c>
      <c r="R269" s="146">
        <f>Q269*H269</f>
        <v>0</v>
      </c>
      <c r="S269" s="146">
        <v>0</v>
      </c>
      <c r="T269" s="147">
        <f>S269*H269</f>
        <v>0</v>
      </c>
      <c r="AR269" s="148" t="s">
        <v>156</v>
      </c>
      <c r="AT269" s="148" t="s">
        <v>210</v>
      </c>
      <c r="AU269" s="148" t="s">
        <v>91</v>
      </c>
      <c r="AY269" s="15" t="s">
        <v>209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5" t="s">
        <v>85</v>
      </c>
      <c r="BK269" s="149">
        <f>ROUND(I269*H269,2)</f>
        <v>0</v>
      </c>
      <c r="BL269" s="15" t="s">
        <v>156</v>
      </c>
      <c r="BM269" s="148" t="s">
        <v>1212</v>
      </c>
    </row>
    <row r="270" spans="2:65" s="1" customFormat="1" ht="19.5" x14ac:dyDescent="0.2">
      <c r="B270" s="30"/>
      <c r="D270" s="150" t="s">
        <v>216</v>
      </c>
      <c r="F270" s="151" t="s">
        <v>625</v>
      </c>
      <c r="I270" s="152"/>
      <c r="L270" s="30"/>
      <c r="M270" s="153"/>
      <c r="T270" s="54"/>
      <c r="AT270" s="15" t="s">
        <v>216</v>
      </c>
      <c r="AU270" s="15" t="s">
        <v>91</v>
      </c>
    </row>
    <row r="271" spans="2:65" s="12" customFormat="1" x14ac:dyDescent="0.2">
      <c r="B271" s="154"/>
      <c r="D271" s="150" t="s">
        <v>292</v>
      </c>
      <c r="E271" s="155" t="s">
        <v>1</v>
      </c>
      <c r="F271" s="156" t="s">
        <v>1213</v>
      </c>
      <c r="H271" s="157">
        <v>412.8</v>
      </c>
      <c r="I271" s="158"/>
      <c r="L271" s="154"/>
      <c r="M271" s="159"/>
      <c r="T271" s="160"/>
      <c r="AT271" s="155" t="s">
        <v>292</v>
      </c>
      <c r="AU271" s="155" t="s">
        <v>91</v>
      </c>
      <c r="AV271" s="12" t="s">
        <v>91</v>
      </c>
      <c r="AW271" s="12" t="s">
        <v>36</v>
      </c>
      <c r="AX271" s="12" t="s">
        <v>85</v>
      </c>
      <c r="AY271" s="155" t="s">
        <v>209</v>
      </c>
    </row>
    <row r="272" spans="2:65" s="1" customFormat="1" ht="24.2" customHeight="1" x14ac:dyDescent="0.2">
      <c r="B272" s="30"/>
      <c r="C272" s="136" t="s">
        <v>522</v>
      </c>
      <c r="D272" s="136" t="s">
        <v>210</v>
      </c>
      <c r="E272" s="137" t="s">
        <v>627</v>
      </c>
      <c r="F272" s="138" t="s">
        <v>628</v>
      </c>
      <c r="G272" s="139" t="s">
        <v>342</v>
      </c>
      <c r="H272" s="140">
        <v>20.399999999999999</v>
      </c>
      <c r="I272" s="141"/>
      <c r="J272" s="142">
        <f>ROUND(I272*H272,2)</f>
        <v>0</v>
      </c>
      <c r="K272" s="143"/>
      <c r="L272" s="30"/>
      <c r="M272" s="144" t="s">
        <v>1</v>
      </c>
      <c r="N272" s="145" t="s">
        <v>43</v>
      </c>
      <c r="P272" s="146">
        <f>O272*H272</f>
        <v>0</v>
      </c>
      <c r="Q272" s="146">
        <v>0</v>
      </c>
      <c r="R272" s="146">
        <f>Q272*H272</f>
        <v>0</v>
      </c>
      <c r="S272" s="146">
        <v>0</v>
      </c>
      <c r="T272" s="147">
        <f>S272*H272</f>
        <v>0</v>
      </c>
      <c r="AR272" s="148" t="s">
        <v>156</v>
      </c>
      <c r="AT272" s="148" t="s">
        <v>210</v>
      </c>
      <c r="AU272" s="148" t="s">
        <v>91</v>
      </c>
      <c r="AY272" s="15" t="s">
        <v>209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5" t="s">
        <v>85</v>
      </c>
      <c r="BK272" s="149">
        <f>ROUND(I272*H272,2)</f>
        <v>0</v>
      </c>
      <c r="BL272" s="15" t="s">
        <v>156</v>
      </c>
      <c r="BM272" s="148" t="s">
        <v>1214</v>
      </c>
    </row>
    <row r="273" spans="2:65" s="1" customFormat="1" ht="29.25" x14ac:dyDescent="0.2">
      <c r="B273" s="30"/>
      <c r="D273" s="150" t="s">
        <v>216</v>
      </c>
      <c r="F273" s="151" t="s">
        <v>630</v>
      </c>
      <c r="I273" s="152"/>
      <c r="L273" s="30"/>
      <c r="M273" s="153"/>
      <c r="T273" s="54"/>
      <c r="AT273" s="15" t="s">
        <v>216</v>
      </c>
      <c r="AU273" s="15" t="s">
        <v>91</v>
      </c>
    </row>
    <row r="274" spans="2:65" s="12" customFormat="1" x14ac:dyDescent="0.2">
      <c r="B274" s="154"/>
      <c r="D274" s="150" t="s">
        <v>292</v>
      </c>
      <c r="E274" s="155" t="s">
        <v>1</v>
      </c>
      <c r="F274" s="156" t="s">
        <v>1146</v>
      </c>
      <c r="H274" s="157">
        <v>20.399999999999999</v>
      </c>
      <c r="I274" s="158"/>
      <c r="L274" s="154"/>
      <c r="M274" s="159"/>
      <c r="T274" s="160"/>
      <c r="AT274" s="155" t="s">
        <v>292</v>
      </c>
      <c r="AU274" s="155" t="s">
        <v>91</v>
      </c>
      <c r="AV274" s="12" t="s">
        <v>91</v>
      </c>
      <c r="AW274" s="12" t="s">
        <v>36</v>
      </c>
      <c r="AX274" s="12" t="s">
        <v>85</v>
      </c>
      <c r="AY274" s="155" t="s">
        <v>209</v>
      </c>
    </row>
    <row r="275" spans="2:65" s="1" customFormat="1" ht="24.2" customHeight="1" x14ac:dyDescent="0.2">
      <c r="B275" s="30"/>
      <c r="C275" s="136" t="s">
        <v>527</v>
      </c>
      <c r="D275" s="136" t="s">
        <v>210</v>
      </c>
      <c r="E275" s="137" t="s">
        <v>633</v>
      </c>
      <c r="F275" s="138" t="s">
        <v>634</v>
      </c>
      <c r="G275" s="139" t="s">
        <v>342</v>
      </c>
      <c r="H275" s="140">
        <v>50</v>
      </c>
      <c r="I275" s="141"/>
      <c r="J275" s="142">
        <f>ROUND(I275*H275,2)</f>
        <v>0</v>
      </c>
      <c r="K275" s="143"/>
      <c r="L275" s="30"/>
      <c r="M275" s="144" t="s">
        <v>1</v>
      </c>
      <c r="N275" s="145" t="s">
        <v>43</v>
      </c>
      <c r="P275" s="146">
        <f>O275*H275</f>
        <v>0</v>
      </c>
      <c r="Q275" s="146">
        <v>0.23</v>
      </c>
      <c r="R275" s="146">
        <f>Q275*H275</f>
        <v>11.5</v>
      </c>
      <c r="S275" s="146">
        <v>0</v>
      </c>
      <c r="T275" s="147">
        <f>S275*H275</f>
        <v>0</v>
      </c>
      <c r="AR275" s="148" t="s">
        <v>156</v>
      </c>
      <c r="AT275" s="148" t="s">
        <v>210</v>
      </c>
      <c r="AU275" s="148" t="s">
        <v>91</v>
      </c>
      <c r="AY275" s="15" t="s">
        <v>209</v>
      </c>
      <c r="BE275" s="149">
        <f>IF(N275="základní",J275,0)</f>
        <v>0</v>
      </c>
      <c r="BF275" s="149">
        <f>IF(N275="snížená",J275,0)</f>
        <v>0</v>
      </c>
      <c r="BG275" s="149">
        <f>IF(N275="zákl. přenesená",J275,0)</f>
        <v>0</v>
      </c>
      <c r="BH275" s="149">
        <f>IF(N275="sníž. přenesená",J275,0)</f>
        <v>0</v>
      </c>
      <c r="BI275" s="149">
        <f>IF(N275="nulová",J275,0)</f>
        <v>0</v>
      </c>
      <c r="BJ275" s="15" t="s">
        <v>85</v>
      </c>
      <c r="BK275" s="149">
        <f>ROUND(I275*H275,2)</f>
        <v>0</v>
      </c>
      <c r="BL275" s="15" t="s">
        <v>156</v>
      </c>
      <c r="BM275" s="148" t="s">
        <v>1215</v>
      </c>
    </row>
    <row r="276" spans="2:65" s="1" customFormat="1" ht="29.25" x14ac:dyDescent="0.2">
      <c r="B276" s="30"/>
      <c r="D276" s="150" t="s">
        <v>216</v>
      </c>
      <c r="F276" s="151" t="s">
        <v>636</v>
      </c>
      <c r="I276" s="152"/>
      <c r="L276" s="30"/>
      <c r="M276" s="153"/>
      <c r="T276" s="54"/>
      <c r="AT276" s="15" t="s">
        <v>216</v>
      </c>
      <c r="AU276" s="15" t="s">
        <v>91</v>
      </c>
    </row>
    <row r="277" spans="2:65" s="12" customFormat="1" x14ac:dyDescent="0.2">
      <c r="B277" s="154"/>
      <c r="D277" s="150" t="s">
        <v>292</v>
      </c>
      <c r="E277" s="155" t="s">
        <v>1</v>
      </c>
      <c r="F277" s="156" t="s">
        <v>1216</v>
      </c>
      <c r="H277" s="157">
        <v>50</v>
      </c>
      <c r="I277" s="158"/>
      <c r="L277" s="154"/>
      <c r="M277" s="159"/>
      <c r="T277" s="160"/>
      <c r="AT277" s="155" t="s">
        <v>292</v>
      </c>
      <c r="AU277" s="155" t="s">
        <v>91</v>
      </c>
      <c r="AV277" s="12" t="s">
        <v>91</v>
      </c>
      <c r="AW277" s="12" t="s">
        <v>36</v>
      </c>
      <c r="AX277" s="12" t="s">
        <v>85</v>
      </c>
      <c r="AY277" s="155" t="s">
        <v>209</v>
      </c>
    </row>
    <row r="278" spans="2:65" s="1" customFormat="1" ht="24.2" customHeight="1" x14ac:dyDescent="0.2">
      <c r="B278" s="30"/>
      <c r="C278" s="136" t="s">
        <v>533</v>
      </c>
      <c r="D278" s="136" t="s">
        <v>210</v>
      </c>
      <c r="E278" s="137" t="s">
        <v>639</v>
      </c>
      <c r="F278" s="138" t="s">
        <v>640</v>
      </c>
      <c r="G278" s="139" t="s">
        <v>342</v>
      </c>
      <c r="H278" s="140">
        <v>186.4</v>
      </c>
      <c r="I278" s="141"/>
      <c r="J278" s="142">
        <f>ROUND(I278*H278,2)</f>
        <v>0</v>
      </c>
      <c r="K278" s="143"/>
      <c r="L278" s="30"/>
      <c r="M278" s="144" t="s">
        <v>1</v>
      </c>
      <c r="N278" s="145" t="s">
        <v>43</v>
      </c>
      <c r="P278" s="146">
        <f>O278*H278</f>
        <v>0</v>
      </c>
      <c r="Q278" s="146">
        <v>0.13800000000000001</v>
      </c>
      <c r="R278" s="146">
        <f>Q278*H278</f>
        <v>25.723200000000002</v>
      </c>
      <c r="S278" s="146">
        <v>0</v>
      </c>
      <c r="T278" s="147">
        <f>S278*H278</f>
        <v>0</v>
      </c>
      <c r="AR278" s="148" t="s">
        <v>156</v>
      </c>
      <c r="AT278" s="148" t="s">
        <v>210</v>
      </c>
      <c r="AU278" s="148" t="s">
        <v>91</v>
      </c>
      <c r="AY278" s="15" t="s">
        <v>209</v>
      </c>
      <c r="BE278" s="149">
        <f>IF(N278="základní",J278,0)</f>
        <v>0</v>
      </c>
      <c r="BF278" s="149">
        <f>IF(N278="snížená",J278,0)</f>
        <v>0</v>
      </c>
      <c r="BG278" s="149">
        <f>IF(N278="zákl. přenesená",J278,0)</f>
        <v>0</v>
      </c>
      <c r="BH278" s="149">
        <f>IF(N278="sníž. přenesená",J278,0)</f>
        <v>0</v>
      </c>
      <c r="BI278" s="149">
        <f>IF(N278="nulová",J278,0)</f>
        <v>0</v>
      </c>
      <c r="BJ278" s="15" t="s">
        <v>85</v>
      </c>
      <c r="BK278" s="149">
        <f>ROUND(I278*H278,2)</f>
        <v>0</v>
      </c>
      <c r="BL278" s="15" t="s">
        <v>156</v>
      </c>
      <c r="BM278" s="148" t="s">
        <v>1217</v>
      </c>
    </row>
    <row r="279" spans="2:65" s="1" customFormat="1" ht="19.5" x14ac:dyDescent="0.2">
      <c r="B279" s="30"/>
      <c r="D279" s="150" t="s">
        <v>216</v>
      </c>
      <c r="F279" s="151" t="s">
        <v>640</v>
      </c>
      <c r="I279" s="152"/>
      <c r="L279" s="30"/>
      <c r="M279" s="153"/>
      <c r="T279" s="54"/>
      <c r="AT279" s="15" t="s">
        <v>216</v>
      </c>
      <c r="AU279" s="15" t="s">
        <v>91</v>
      </c>
    </row>
    <row r="280" spans="2:65" s="12" customFormat="1" x14ac:dyDescent="0.2">
      <c r="B280" s="154"/>
      <c r="D280" s="150" t="s">
        <v>292</v>
      </c>
      <c r="E280" s="155" t="s">
        <v>1</v>
      </c>
      <c r="F280" s="156" t="s">
        <v>1218</v>
      </c>
      <c r="H280" s="157">
        <v>186.4</v>
      </c>
      <c r="I280" s="158"/>
      <c r="L280" s="154"/>
      <c r="M280" s="159"/>
      <c r="T280" s="160"/>
      <c r="AT280" s="155" t="s">
        <v>292</v>
      </c>
      <c r="AU280" s="155" t="s">
        <v>91</v>
      </c>
      <c r="AV280" s="12" t="s">
        <v>91</v>
      </c>
      <c r="AW280" s="12" t="s">
        <v>36</v>
      </c>
      <c r="AX280" s="12" t="s">
        <v>85</v>
      </c>
      <c r="AY280" s="155" t="s">
        <v>209</v>
      </c>
    </row>
    <row r="281" spans="2:65" s="1" customFormat="1" ht="24.2" customHeight="1" x14ac:dyDescent="0.2">
      <c r="B281" s="30"/>
      <c r="C281" s="136" t="s">
        <v>538</v>
      </c>
      <c r="D281" s="136" t="s">
        <v>210</v>
      </c>
      <c r="E281" s="137" t="s">
        <v>644</v>
      </c>
      <c r="F281" s="138" t="s">
        <v>645</v>
      </c>
      <c r="G281" s="139" t="s">
        <v>342</v>
      </c>
      <c r="H281" s="140">
        <v>14.4</v>
      </c>
      <c r="I281" s="141"/>
      <c r="J281" s="142">
        <f>ROUND(I281*H281,2)</f>
        <v>0</v>
      </c>
      <c r="K281" s="143"/>
      <c r="L281" s="30"/>
      <c r="M281" s="144" t="s">
        <v>1</v>
      </c>
      <c r="N281" s="145" t="s">
        <v>43</v>
      </c>
      <c r="P281" s="146">
        <f>O281*H281</f>
        <v>0</v>
      </c>
      <c r="Q281" s="146">
        <v>6.0099999999999997E-3</v>
      </c>
      <c r="R281" s="146">
        <f>Q281*H281</f>
        <v>8.6543999999999996E-2</v>
      </c>
      <c r="S281" s="146">
        <v>0</v>
      </c>
      <c r="T281" s="147">
        <f>S281*H281</f>
        <v>0</v>
      </c>
      <c r="AR281" s="148" t="s">
        <v>156</v>
      </c>
      <c r="AT281" s="148" t="s">
        <v>210</v>
      </c>
      <c r="AU281" s="148" t="s">
        <v>91</v>
      </c>
      <c r="AY281" s="15" t="s">
        <v>209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5" t="s">
        <v>85</v>
      </c>
      <c r="BK281" s="149">
        <f>ROUND(I281*H281,2)</f>
        <v>0</v>
      </c>
      <c r="BL281" s="15" t="s">
        <v>156</v>
      </c>
      <c r="BM281" s="148" t="s">
        <v>1219</v>
      </c>
    </row>
    <row r="282" spans="2:65" s="1" customFormat="1" ht="19.5" x14ac:dyDescent="0.2">
      <c r="B282" s="30"/>
      <c r="D282" s="150" t="s">
        <v>216</v>
      </c>
      <c r="F282" s="151" t="s">
        <v>647</v>
      </c>
      <c r="I282" s="152"/>
      <c r="L282" s="30"/>
      <c r="M282" s="153"/>
      <c r="T282" s="54"/>
      <c r="AT282" s="15" t="s">
        <v>216</v>
      </c>
      <c r="AU282" s="15" t="s">
        <v>91</v>
      </c>
    </row>
    <row r="283" spans="2:65" s="12" customFormat="1" x14ac:dyDescent="0.2">
      <c r="B283" s="154"/>
      <c r="D283" s="150" t="s">
        <v>292</v>
      </c>
      <c r="E283" s="155" t="s">
        <v>1</v>
      </c>
      <c r="F283" s="156" t="s">
        <v>1220</v>
      </c>
      <c r="H283" s="157">
        <v>14.399999999999999</v>
      </c>
      <c r="I283" s="158"/>
      <c r="L283" s="154"/>
      <c r="M283" s="159"/>
      <c r="T283" s="160"/>
      <c r="AT283" s="155" t="s">
        <v>292</v>
      </c>
      <c r="AU283" s="155" t="s">
        <v>91</v>
      </c>
      <c r="AV283" s="12" t="s">
        <v>91</v>
      </c>
      <c r="AW283" s="12" t="s">
        <v>36</v>
      </c>
      <c r="AX283" s="12" t="s">
        <v>85</v>
      </c>
      <c r="AY283" s="155" t="s">
        <v>209</v>
      </c>
    </row>
    <row r="284" spans="2:65" s="1" customFormat="1" ht="24.2" customHeight="1" x14ac:dyDescent="0.2">
      <c r="B284" s="30"/>
      <c r="C284" s="136" t="s">
        <v>544</v>
      </c>
      <c r="D284" s="136" t="s">
        <v>210</v>
      </c>
      <c r="E284" s="137" t="s">
        <v>650</v>
      </c>
      <c r="F284" s="138" t="s">
        <v>651</v>
      </c>
      <c r="G284" s="139" t="s">
        <v>342</v>
      </c>
      <c r="H284" s="140">
        <v>42</v>
      </c>
      <c r="I284" s="141"/>
      <c r="J284" s="142">
        <f>ROUND(I284*H284,2)</f>
        <v>0</v>
      </c>
      <c r="K284" s="143"/>
      <c r="L284" s="30"/>
      <c r="M284" s="144" t="s">
        <v>1</v>
      </c>
      <c r="N284" s="145" t="s">
        <v>43</v>
      </c>
      <c r="P284" s="146">
        <f>O284*H284</f>
        <v>0</v>
      </c>
      <c r="Q284" s="146">
        <v>7.1000000000000002E-4</v>
      </c>
      <c r="R284" s="146">
        <f>Q284*H284</f>
        <v>2.9819999999999999E-2</v>
      </c>
      <c r="S284" s="146">
        <v>0</v>
      </c>
      <c r="T284" s="147">
        <f>S284*H284</f>
        <v>0</v>
      </c>
      <c r="AR284" s="148" t="s">
        <v>156</v>
      </c>
      <c r="AT284" s="148" t="s">
        <v>210</v>
      </c>
      <c r="AU284" s="148" t="s">
        <v>91</v>
      </c>
      <c r="AY284" s="15" t="s">
        <v>209</v>
      </c>
      <c r="BE284" s="149">
        <f>IF(N284="základní",J284,0)</f>
        <v>0</v>
      </c>
      <c r="BF284" s="149">
        <f>IF(N284="snížená",J284,0)</f>
        <v>0</v>
      </c>
      <c r="BG284" s="149">
        <f>IF(N284="zákl. přenesená",J284,0)</f>
        <v>0</v>
      </c>
      <c r="BH284" s="149">
        <f>IF(N284="sníž. přenesená",J284,0)</f>
        <v>0</v>
      </c>
      <c r="BI284" s="149">
        <f>IF(N284="nulová",J284,0)</f>
        <v>0</v>
      </c>
      <c r="BJ284" s="15" t="s">
        <v>85</v>
      </c>
      <c r="BK284" s="149">
        <f>ROUND(I284*H284,2)</f>
        <v>0</v>
      </c>
      <c r="BL284" s="15" t="s">
        <v>156</v>
      </c>
      <c r="BM284" s="148" t="s">
        <v>1221</v>
      </c>
    </row>
    <row r="285" spans="2:65" s="1" customFormat="1" ht="19.5" x14ac:dyDescent="0.2">
      <c r="B285" s="30"/>
      <c r="D285" s="150" t="s">
        <v>216</v>
      </c>
      <c r="F285" s="151" t="s">
        <v>653</v>
      </c>
      <c r="I285" s="152"/>
      <c r="L285" s="30"/>
      <c r="M285" s="153"/>
      <c r="T285" s="54"/>
      <c r="AT285" s="15" t="s">
        <v>216</v>
      </c>
      <c r="AU285" s="15" t="s">
        <v>91</v>
      </c>
    </row>
    <row r="286" spans="2:65" s="12" customFormat="1" x14ac:dyDescent="0.2">
      <c r="B286" s="154"/>
      <c r="D286" s="150" t="s">
        <v>292</v>
      </c>
      <c r="E286" s="155" t="s">
        <v>1</v>
      </c>
      <c r="F286" s="156" t="s">
        <v>1222</v>
      </c>
      <c r="H286" s="157">
        <v>42</v>
      </c>
      <c r="I286" s="158"/>
      <c r="L286" s="154"/>
      <c r="M286" s="159"/>
      <c r="T286" s="160"/>
      <c r="AT286" s="155" t="s">
        <v>292</v>
      </c>
      <c r="AU286" s="155" t="s">
        <v>91</v>
      </c>
      <c r="AV286" s="12" t="s">
        <v>91</v>
      </c>
      <c r="AW286" s="12" t="s">
        <v>36</v>
      </c>
      <c r="AX286" s="12" t="s">
        <v>78</v>
      </c>
      <c r="AY286" s="155" t="s">
        <v>209</v>
      </c>
    </row>
    <row r="287" spans="2:65" s="13" customFormat="1" x14ac:dyDescent="0.2">
      <c r="B287" s="164"/>
      <c r="D287" s="150" t="s">
        <v>292</v>
      </c>
      <c r="E287" s="165" t="s">
        <v>1</v>
      </c>
      <c r="F287" s="166" t="s">
        <v>351</v>
      </c>
      <c r="H287" s="167">
        <v>42</v>
      </c>
      <c r="I287" s="168"/>
      <c r="L287" s="164"/>
      <c r="M287" s="169"/>
      <c r="T287" s="170"/>
      <c r="AT287" s="165" t="s">
        <v>292</v>
      </c>
      <c r="AU287" s="165" t="s">
        <v>91</v>
      </c>
      <c r="AV287" s="13" t="s">
        <v>156</v>
      </c>
      <c r="AW287" s="13" t="s">
        <v>4</v>
      </c>
      <c r="AX287" s="13" t="s">
        <v>85</v>
      </c>
      <c r="AY287" s="165" t="s">
        <v>209</v>
      </c>
    </row>
    <row r="288" spans="2:65" s="1" customFormat="1" ht="33" customHeight="1" x14ac:dyDescent="0.2">
      <c r="B288" s="30"/>
      <c r="C288" s="136" t="s">
        <v>551</v>
      </c>
      <c r="D288" s="136" t="s">
        <v>210</v>
      </c>
      <c r="E288" s="137" t="s">
        <v>656</v>
      </c>
      <c r="F288" s="138" t="s">
        <v>657</v>
      </c>
      <c r="G288" s="139" t="s">
        <v>342</v>
      </c>
      <c r="H288" s="140">
        <v>42</v>
      </c>
      <c r="I288" s="141"/>
      <c r="J288" s="142">
        <f>ROUND(I288*H288,2)</f>
        <v>0</v>
      </c>
      <c r="K288" s="143"/>
      <c r="L288" s="30"/>
      <c r="M288" s="144" t="s">
        <v>1</v>
      </c>
      <c r="N288" s="145" t="s">
        <v>43</v>
      </c>
      <c r="P288" s="146">
        <f>O288*H288</f>
        <v>0</v>
      </c>
      <c r="Q288" s="146">
        <v>0</v>
      </c>
      <c r="R288" s="146">
        <f>Q288*H288</f>
        <v>0</v>
      </c>
      <c r="S288" s="146">
        <v>0</v>
      </c>
      <c r="T288" s="147">
        <f>S288*H288</f>
        <v>0</v>
      </c>
      <c r="AR288" s="148" t="s">
        <v>156</v>
      </c>
      <c r="AT288" s="148" t="s">
        <v>210</v>
      </c>
      <c r="AU288" s="148" t="s">
        <v>91</v>
      </c>
      <c r="AY288" s="15" t="s">
        <v>209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5" t="s">
        <v>85</v>
      </c>
      <c r="BK288" s="149">
        <f>ROUND(I288*H288,2)</f>
        <v>0</v>
      </c>
      <c r="BL288" s="15" t="s">
        <v>156</v>
      </c>
      <c r="BM288" s="148" t="s">
        <v>1223</v>
      </c>
    </row>
    <row r="289" spans="2:65" s="1" customFormat="1" ht="29.25" x14ac:dyDescent="0.2">
      <c r="B289" s="30"/>
      <c r="D289" s="150" t="s">
        <v>216</v>
      </c>
      <c r="F289" s="151" t="s">
        <v>659</v>
      </c>
      <c r="I289" s="152"/>
      <c r="L289" s="30"/>
      <c r="M289" s="153"/>
      <c r="T289" s="54"/>
      <c r="AT289" s="15" t="s">
        <v>216</v>
      </c>
      <c r="AU289" s="15" t="s">
        <v>91</v>
      </c>
    </row>
    <row r="290" spans="2:65" s="12" customFormat="1" x14ac:dyDescent="0.2">
      <c r="B290" s="154"/>
      <c r="D290" s="150" t="s">
        <v>292</v>
      </c>
      <c r="E290" s="155" t="s">
        <v>1</v>
      </c>
      <c r="F290" s="156" t="s">
        <v>1222</v>
      </c>
      <c r="H290" s="157">
        <v>42</v>
      </c>
      <c r="I290" s="158"/>
      <c r="L290" s="154"/>
      <c r="M290" s="159"/>
      <c r="T290" s="160"/>
      <c r="AT290" s="155" t="s">
        <v>292</v>
      </c>
      <c r="AU290" s="155" t="s">
        <v>91</v>
      </c>
      <c r="AV290" s="12" t="s">
        <v>91</v>
      </c>
      <c r="AW290" s="12" t="s">
        <v>36</v>
      </c>
      <c r="AX290" s="12" t="s">
        <v>85</v>
      </c>
      <c r="AY290" s="155" t="s">
        <v>209</v>
      </c>
    </row>
    <row r="291" spans="2:65" s="1" customFormat="1" ht="24.2" customHeight="1" x14ac:dyDescent="0.2">
      <c r="B291" s="30"/>
      <c r="C291" s="136" t="s">
        <v>558</v>
      </c>
      <c r="D291" s="136" t="s">
        <v>210</v>
      </c>
      <c r="E291" s="137" t="s">
        <v>661</v>
      </c>
      <c r="F291" s="138" t="s">
        <v>662</v>
      </c>
      <c r="G291" s="139" t="s">
        <v>342</v>
      </c>
      <c r="H291" s="140">
        <v>20.399999999999999</v>
      </c>
      <c r="I291" s="141"/>
      <c r="J291" s="142">
        <f>ROUND(I291*H291,2)</f>
        <v>0</v>
      </c>
      <c r="K291" s="143"/>
      <c r="L291" s="30"/>
      <c r="M291" s="144" t="s">
        <v>1</v>
      </c>
      <c r="N291" s="145" t="s">
        <v>43</v>
      </c>
      <c r="P291" s="146">
        <f>O291*H291</f>
        <v>0</v>
      </c>
      <c r="Q291" s="146">
        <v>0</v>
      </c>
      <c r="R291" s="146">
        <f>Q291*H291</f>
        <v>0</v>
      </c>
      <c r="S291" s="146">
        <v>0</v>
      </c>
      <c r="T291" s="147">
        <f>S291*H291</f>
        <v>0</v>
      </c>
      <c r="AR291" s="148" t="s">
        <v>156</v>
      </c>
      <c r="AT291" s="148" t="s">
        <v>210</v>
      </c>
      <c r="AU291" s="148" t="s">
        <v>91</v>
      </c>
      <c r="AY291" s="15" t="s">
        <v>209</v>
      </c>
      <c r="BE291" s="149">
        <f>IF(N291="základní",J291,0)</f>
        <v>0</v>
      </c>
      <c r="BF291" s="149">
        <f>IF(N291="snížená",J291,0)</f>
        <v>0</v>
      </c>
      <c r="BG291" s="149">
        <f>IF(N291="zákl. přenesená",J291,0)</f>
        <v>0</v>
      </c>
      <c r="BH291" s="149">
        <f>IF(N291="sníž. přenesená",J291,0)</f>
        <v>0</v>
      </c>
      <c r="BI291" s="149">
        <f>IF(N291="nulová",J291,0)</f>
        <v>0</v>
      </c>
      <c r="BJ291" s="15" t="s">
        <v>85</v>
      </c>
      <c r="BK291" s="149">
        <f>ROUND(I291*H291,2)</f>
        <v>0</v>
      </c>
      <c r="BL291" s="15" t="s">
        <v>156</v>
      </c>
      <c r="BM291" s="148" t="s">
        <v>1224</v>
      </c>
    </row>
    <row r="292" spans="2:65" s="1" customFormat="1" ht="29.25" x14ac:dyDescent="0.2">
      <c r="B292" s="30"/>
      <c r="D292" s="150" t="s">
        <v>216</v>
      </c>
      <c r="F292" s="151" t="s">
        <v>664</v>
      </c>
      <c r="I292" s="152"/>
      <c r="L292" s="30"/>
      <c r="M292" s="153"/>
      <c r="T292" s="54"/>
      <c r="AT292" s="15" t="s">
        <v>216</v>
      </c>
      <c r="AU292" s="15" t="s">
        <v>91</v>
      </c>
    </row>
    <row r="293" spans="2:65" s="12" customFormat="1" x14ac:dyDescent="0.2">
      <c r="B293" s="154"/>
      <c r="D293" s="150" t="s">
        <v>292</v>
      </c>
      <c r="E293" s="155" t="s">
        <v>1</v>
      </c>
      <c r="F293" s="156" t="s">
        <v>1146</v>
      </c>
      <c r="H293" s="157">
        <v>20.399999999999999</v>
      </c>
      <c r="I293" s="158"/>
      <c r="L293" s="154"/>
      <c r="M293" s="159"/>
      <c r="T293" s="160"/>
      <c r="AT293" s="155" t="s">
        <v>292</v>
      </c>
      <c r="AU293" s="155" t="s">
        <v>91</v>
      </c>
      <c r="AV293" s="12" t="s">
        <v>91</v>
      </c>
      <c r="AW293" s="12" t="s">
        <v>36</v>
      </c>
      <c r="AX293" s="12" t="s">
        <v>85</v>
      </c>
      <c r="AY293" s="155" t="s">
        <v>209</v>
      </c>
    </row>
    <row r="294" spans="2:65" s="1" customFormat="1" ht="24.2" customHeight="1" x14ac:dyDescent="0.2">
      <c r="B294" s="30"/>
      <c r="C294" s="136" t="s">
        <v>568</v>
      </c>
      <c r="D294" s="136" t="s">
        <v>210</v>
      </c>
      <c r="E294" s="137" t="s">
        <v>666</v>
      </c>
      <c r="F294" s="138" t="s">
        <v>667</v>
      </c>
      <c r="G294" s="139" t="s">
        <v>359</v>
      </c>
      <c r="H294" s="140">
        <v>24</v>
      </c>
      <c r="I294" s="141"/>
      <c r="J294" s="142">
        <f>ROUND(I294*H294,2)</f>
        <v>0</v>
      </c>
      <c r="K294" s="143"/>
      <c r="L294" s="30"/>
      <c r="M294" s="144" t="s">
        <v>1</v>
      </c>
      <c r="N294" s="145" t="s">
        <v>43</v>
      </c>
      <c r="P294" s="146">
        <f>O294*H294</f>
        <v>0</v>
      </c>
      <c r="Q294" s="146">
        <v>2.2000000000000001E-4</v>
      </c>
      <c r="R294" s="146">
        <f>Q294*H294</f>
        <v>5.28E-3</v>
      </c>
      <c r="S294" s="146">
        <v>0</v>
      </c>
      <c r="T294" s="147">
        <f>S294*H294</f>
        <v>0</v>
      </c>
      <c r="AR294" s="148" t="s">
        <v>156</v>
      </c>
      <c r="AT294" s="148" t="s">
        <v>210</v>
      </c>
      <c r="AU294" s="148" t="s">
        <v>91</v>
      </c>
      <c r="AY294" s="15" t="s">
        <v>209</v>
      </c>
      <c r="BE294" s="149">
        <f>IF(N294="základní",J294,0)</f>
        <v>0</v>
      </c>
      <c r="BF294" s="149">
        <f>IF(N294="snížená",J294,0)</f>
        <v>0</v>
      </c>
      <c r="BG294" s="149">
        <f>IF(N294="zákl. přenesená",J294,0)</f>
        <v>0</v>
      </c>
      <c r="BH294" s="149">
        <f>IF(N294="sníž. přenesená",J294,0)</f>
        <v>0</v>
      </c>
      <c r="BI294" s="149">
        <f>IF(N294="nulová",J294,0)</f>
        <v>0</v>
      </c>
      <c r="BJ294" s="15" t="s">
        <v>85</v>
      </c>
      <c r="BK294" s="149">
        <f>ROUND(I294*H294,2)</f>
        <v>0</v>
      </c>
      <c r="BL294" s="15" t="s">
        <v>156</v>
      </c>
      <c r="BM294" s="148" t="s">
        <v>1225</v>
      </c>
    </row>
    <row r="295" spans="2:65" s="1" customFormat="1" ht="29.25" x14ac:dyDescent="0.2">
      <c r="B295" s="30"/>
      <c r="D295" s="150" t="s">
        <v>216</v>
      </c>
      <c r="F295" s="151" t="s">
        <v>669</v>
      </c>
      <c r="I295" s="152"/>
      <c r="L295" s="30"/>
      <c r="M295" s="153"/>
      <c r="T295" s="54"/>
      <c r="AT295" s="15" t="s">
        <v>216</v>
      </c>
      <c r="AU295" s="15" t="s">
        <v>91</v>
      </c>
    </row>
    <row r="296" spans="2:65" s="12" customFormat="1" x14ac:dyDescent="0.2">
      <c r="B296" s="154"/>
      <c r="D296" s="150" t="s">
        <v>292</v>
      </c>
      <c r="E296" s="155" t="s">
        <v>1</v>
      </c>
      <c r="F296" s="156" t="s">
        <v>1226</v>
      </c>
      <c r="H296" s="157">
        <v>24</v>
      </c>
      <c r="I296" s="158"/>
      <c r="L296" s="154"/>
      <c r="M296" s="159"/>
      <c r="T296" s="160"/>
      <c r="AT296" s="155" t="s">
        <v>292</v>
      </c>
      <c r="AU296" s="155" t="s">
        <v>91</v>
      </c>
      <c r="AV296" s="12" t="s">
        <v>91</v>
      </c>
      <c r="AW296" s="12" t="s">
        <v>36</v>
      </c>
      <c r="AX296" s="12" t="s">
        <v>85</v>
      </c>
      <c r="AY296" s="155" t="s">
        <v>209</v>
      </c>
    </row>
    <row r="297" spans="2:65" s="1" customFormat="1" ht="24.2" customHeight="1" x14ac:dyDescent="0.2">
      <c r="B297" s="30"/>
      <c r="C297" s="136" t="s">
        <v>576</v>
      </c>
      <c r="D297" s="136" t="s">
        <v>210</v>
      </c>
      <c r="E297" s="137" t="s">
        <v>672</v>
      </c>
      <c r="F297" s="138" t="s">
        <v>673</v>
      </c>
      <c r="G297" s="139" t="s">
        <v>359</v>
      </c>
      <c r="H297" s="140">
        <v>24</v>
      </c>
      <c r="I297" s="141"/>
      <c r="J297" s="142">
        <f>ROUND(I297*H297,2)</f>
        <v>0</v>
      </c>
      <c r="K297" s="143"/>
      <c r="L297" s="30"/>
      <c r="M297" s="144" t="s">
        <v>1</v>
      </c>
      <c r="N297" s="145" t="s">
        <v>43</v>
      </c>
      <c r="P297" s="146">
        <f>O297*H297</f>
        <v>0</v>
      </c>
      <c r="Q297" s="146">
        <v>0</v>
      </c>
      <c r="R297" s="146">
        <f>Q297*H297</f>
        <v>0</v>
      </c>
      <c r="S297" s="146">
        <v>0</v>
      </c>
      <c r="T297" s="147">
        <f>S297*H297</f>
        <v>0</v>
      </c>
      <c r="AR297" s="148" t="s">
        <v>156</v>
      </c>
      <c r="AT297" s="148" t="s">
        <v>210</v>
      </c>
      <c r="AU297" s="148" t="s">
        <v>91</v>
      </c>
      <c r="AY297" s="15" t="s">
        <v>209</v>
      </c>
      <c r="BE297" s="149">
        <f>IF(N297="základní",J297,0)</f>
        <v>0</v>
      </c>
      <c r="BF297" s="149">
        <f>IF(N297="snížená",J297,0)</f>
        <v>0</v>
      </c>
      <c r="BG297" s="149">
        <f>IF(N297="zákl. přenesená",J297,0)</f>
        <v>0</v>
      </c>
      <c r="BH297" s="149">
        <f>IF(N297="sníž. přenesená",J297,0)</f>
        <v>0</v>
      </c>
      <c r="BI297" s="149">
        <f>IF(N297="nulová",J297,0)</f>
        <v>0</v>
      </c>
      <c r="BJ297" s="15" t="s">
        <v>85</v>
      </c>
      <c r="BK297" s="149">
        <f>ROUND(I297*H297,2)</f>
        <v>0</v>
      </c>
      <c r="BL297" s="15" t="s">
        <v>156</v>
      </c>
      <c r="BM297" s="148" t="s">
        <v>1227</v>
      </c>
    </row>
    <row r="298" spans="2:65" s="1" customFormat="1" ht="29.25" x14ac:dyDescent="0.2">
      <c r="B298" s="30"/>
      <c r="D298" s="150" t="s">
        <v>216</v>
      </c>
      <c r="F298" s="151" t="s">
        <v>675</v>
      </c>
      <c r="I298" s="152"/>
      <c r="L298" s="30"/>
      <c r="M298" s="153"/>
      <c r="T298" s="54"/>
      <c r="AT298" s="15" t="s">
        <v>216</v>
      </c>
      <c r="AU298" s="15" t="s">
        <v>91</v>
      </c>
    </row>
    <row r="299" spans="2:65" s="12" customFormat="1" x14ac:dyDescent="0.2">
      <c r="B299" s="154"/>
      <c r="D299" s="150" t="s">
        <v>292</v>
      </c>
      <c r="E299" s="155" t="s">
        <v>1</v>
      </c>
      <c r="F299" s="156" t="s">
        <v>1226</v>
      </c>
      <c r="H299" s="157">
        <v>24</v>
      </c>
      <c r="I299" s="158"/>
      <c r="L299" s="154"/>
      <c r="M299" s="159"/>
      <c r="T299" s="160"/>
      <c r="AT299" s="155" t="s">
        <v>292</v>
      </c>
      <c r="AU299" s="155" t="s">
        <v>91</v>
      </c>
      <c r="AV299" s="12" t="s">
        <v>91</v>
      </c>
      <c r="AW299" s="12" t="s">
        <v>36</v>
      </c>
      <c r="AX299" s="12" t="s">
        <v>85</v>
      </c>
      <c r="AY299" s="155" t="s">
        <v>209</v>
      </c>
    </row>
    <row r="300" spans="2:65" s="11" customFormat="1" ht="22.9" customHeight="1" x14ac:dyDescent="0.2">
      <c r="B300" s="124"/>
      <c r="D300" s="125" t="s">
        <v>77</v>
      </c>
      <c r="E300" s="134" t="s">
        <v>234</v>
      </c>
      <c r="F300" s="134" t="s">
        <v>676</v>
      </c>
      <c r="I300" s="127"/>
      <c r="J300" s="135">
        <f>BK300</f>
        <v>0</v>
      </c>
      <c r="L300" s="124"/>
      <c r="M300" s="129"/>
      <c r="P300" s="130">
        <f>SUM(P301:P303)</f>
        <v>0</v>
      </c>
      <c r="R300" s="130">
        <f>SUM(R301:R303)</f>
        <v>4.8000000000000001E-2</v>
      </c>
      <c r="T300" s="131">
        <f>SUM(T301:T303)</f>
        <v>0</v>
      </c>
      <c r="AR300" s="125" t="s">
        <v>85</v>
      </c>
      <c r="AT300" s="132" t="s">
        <v>77</v>
      </c>
      <c r="AU300" s="132" t="s">
        <v>85</v>
      </c>
      <c r="AY300" s="125" t="s">
        <v>209</v>
      </c>
      <c r="BK300" s="133">
        <f>SUM(BK301:BK303)</f>
        <v>0</v>
      </c>
    </row>
    <row r="301" spans="2:65" s="1" customFormat="1" ht="16.5" customHeight="1" x14ac:dyDescent="0.2">
      <c r="B301" s="30"/>
      <c r="C301" s="136" t="s">
        <v>583</v>
      </c>
      <c r="D301" s="136" t="s">
        <v>210</v>
      </c>
      <c r="E301" s="137" t="s">
        <v>678</v>
      </c>
      <c r="F301" s="138" t="s">
        <v>679</v>
      </c>
      <c r="G301" s="139" t="s">
        <v>680</v>
      </c>
      <c r="H301" s="140">
        <v>6</v>
      </c>
      <c r="I301" s="141"/>
      <c r="J301" s="142">
        <f>ROUND(I301*H301,2)</f>
        <v>0</v>
      </c>
      <c r="K301" s="143"/>
      <c r="L301" s="30"/>
      <c r="M301" s="144" t="s">
        <v>1</v>
      </c>
      <c r="N301" s="145" t="s">
        <v>43</v>
      </c>
      <c r="P301" s="146">
        <f>O301*H301</f>
        <v>0</v>
      </c>
      <c r="Q301" s="146">
        <v>8.0000000000000002E-3</v>
      </c>
      <c r="R301" s="146">
        <f>Q301*H301</f>
        <v>4.8000000000000001E-2</v>
      </c>
      <c r="S301" s="146">
        <v>0</v>
      </c>
      <c r="T301" s="147">
        <f>S301*H301</f>
        <v>0</v>
      </c>
      <c r="AR301" s="148" t="s">
        <v>156</v>
      </c>
      <c r="AT301" s="148" t="s">
        <v>210</v>
      </c>
      <c r="AU301" s="148" t="s">
        <v>91</v>
      </c>
      <c r="AY301" s="15" t="s">
        <v>209</v>
      </c>
      <c r="BE301" s="149">
        <f>IF(N301="základní",J301,0)</f>
        <v>0</v>
      </c>
      <c r="BF301" s="149">
        <f>IF(N301="snížená",J301,0)</f>
        <v>0</v>
      </c>
      <c r="BG301" s="149">
        <f>IF(N301="zákl. přenesená",J301,0)</f>
        <v>0</v>
      </c>
      <c r="BH301" s="149">
        <f>IF(N301="sníž. přenesená",J301,0)</f>
        <v>0</v>
      </c>
      <c r="BI301" s="149">
        <f>IF(N301="nulová",J301,0)</f>
        <v>0</v>
      </c>
      <c r="BJ301" s="15" t="s">
        <v>85</v>
      </c>
      <c r="BK301" s="149">
        <f>ROUND(I301*H301,2)</f>
        <v>0</v>
      </c>
      <c r="BL301" s="15" t="s">
        <v>156</v>
      </c>
      <c r="BM301" s="148" t="s">
        <v>1228</v>
      </c>
    </row>
    <row r="302" spans="2:65" s="1" customFormat="1" ht="39" x14ac:dyDescent="0.2">
      <c r="B302" s="30"/>
      <c r="D302" s="150" t="s">
        <v>216</v>
      </c>
      <c r="F302" s="151" t="s">
        <v>682</v>
      </c>
      <c r="I302" s="152"/>
      <c r="L302" s="30"/>
      <c r="M302" s="153"/>
      <c r="T302" s="54"/>
      <c r="AT302" s="15" t="s">
        <v>216</v>
      </c>
      <c r="AU302" s="15" t="s">
        <v>91</v>
      </c>
    </row>
    <row r="303" spans="2:65" s="12" customFormat="1" x14ac:dyDescent="0.2">
      <c r="B303" s="154"/>
      <c r="D303" s="150" t="s">
        <v>292</v>
      </c>
      <c r="E303" s="155" t="s">
        <v>1</v>
      </c>
      <c r="F303" s="156" t="s">
        <v>234</v>
      </c>
      <c r="H303" s="157">
        <v>6</v>
      </c>
      <c r="I303" s="158"/>
      <c r="L303" s="154"/>
      <c r="M303" s="159"/>
      <c r="T303" s="160"/>
      <c r="AT303" s="155" t="s">
        <v>292</v>
      </c>
      <c r="AU303" s="155" t="s">
        <v>91</v>
      </c>
      <c r="AV303" s="12" t="s">
        <v>91</v>
      </c>
      <c r="AW303" s="12" t="s">
        <v>36</v>
      </c>
      <c r="AX303" s="12" t="s">
        <v>85</v>
      </c>
      <c r="AY303" s="155" t="s">
        <v>209</v>
      </c>
    </row>
    <row r="304" spans="2:65" s="11" customFormat="1" ht="22.9" customHeight="1" x14ac:dyDescent="0.2">
      <c r="B304" s="124"/>
      <c r="D304" s="125" t="s">
        <v>77</v>
      </c>
      <c r="E304" s="134" t="s">
        <v>244</v>
      </c>
      <c r="F304" s="134" t="s">
        <v>1229</v>
      </c>
      <c r="I304" s="127"/>
      <c r="J304" s="135">
        <f>BK304</f>
        <v>0</v>
      </c>
      <c r="L304" s="124"/>
      <c r="M304" s="129"/>
      <c r="P304" s="130">
        <f>SUM(P305:P387)</f>
        <v>0</v>
      </c>
      <c r="R304" s="130">
        <f>SUM(R305:R387)</f>
        <v>45.07727899999999</v>
      </c>
      <c r="T304" s="131">
        <f>SUM(T305:T387)</f>
        <v>0</v>
      </c>
      <c r="AR304" s="125" t="s">
        <v>85</v>
      </c>
      <c r="AT304" s="132" t="s">
        <v>77</v>
      </c>
      <c r="AU304" s="132" t="s">
        <v>85</v>
      </c>
      <c r="AY304" s="125" t="s">
        <v>209</v>
      </c>
      <c r="BK304" s="133">
        <f>SUM(BK305:BK387)</f>
        <v>0</v>
      </c>
    </row>
    <row r="305" spans="2:65" s="1" customFormat="1" ht="21.75" customHeight="1" x14ac:dyDescent="0.2">
      <c r="B305" s="30"/>
      <c r="C305" s="136" t="s">
        <v>589</v>
      </c>
      <c r="D305" s="136" t="s">
        <v>210</v>
      </c>
      <c r="E305" s="137" t="s">
        <v>775</v>
      </c>
      <c r="F305" s="138" t="s">
        <v>776</v>
      </c>
      <c r="G305" s="139" t="s">
        <v>456</v>
      </c>
      <c r="H305" s="140">
        <v>1</v>
      </c>
      <c r="I305" s="141"/>
      <c r="J305" s="142">
        <f>ROUND(I305*H305,2)</f>
        <v>0</v>
      </c>
      <c r="K305" s="143"/>
      <c r="L305" s="30"/>
      <c r="M305" s="144" t="s">
        <v>1</v>
      </c>
      <c r="N305" s="145" t="s">
        <v>43</v>
      </c>
      <c r="P305" s="146">
        <f>O305*H305</f>
        <v>0</v>
      </c>
      <c r="Q305" s="146">
        <v>8.7419999999999998E-2</v>
      </c>
      <c r="R305" s="146">
        <f>Q305*H305</f>
        <v>8.7419999999999998E-2</v>
      </c>
      <c r="S305" s="146">
        <v>0</v>
      </c>
      <c r="T305" s="147">
        <f>S305*H305</f>
        <v>0</v>
      </c>
      <c r="AR305" s="148" t="s">
        <v>156</v>
      </c>
      <c r="AT305" s="148" t="s">
        <v>210</v>
      </c>
      <c r="AU305" s="148" t="s">
        <v>91</v>
      </c>
      <c r="AY305" s="15" t="s">
        <v>209</v>
      </c>
      <c r="BE305" s="149">
        <f>IF(N305="základní",J305,0)</f>
        <v>0</v>
      </c>
      <c r="BF305" s="149">
        <f>IF(N305="snížená",J305,0)</f>
        <v>0</v>
      </c>
      <c r="BG305" s="149">
        <f>IF(N305="zákl. přenesená",J305,0)</f>
        <v>0</v>
      </c>
      <c r="BH305" s="149">
        <f>IF(N305="sníž. přenesená",J305,0)</f>
        <v>0</v>
      </c>
      <c r="BI305" s="149">
        <f>IF(N305="nulová",J305,0)</f>
        <v>0</v>
      </c>
      <c r="BJ305" s="15" t="s">
        <v>85</v>
      </c>
      <c r="BK305" s="149">
        <f>ROUND(I305*H305,2)</f>
        <v>0</v>
      </c>
      <c r="BL305" s="15" t="s">
        <v>156</v>
      </c>
      <c r="BM305" s="148" t="s">
        <v>1230</v>
      </c>
    </row>
    <row r="306" spans="2:65" s="1" customFormat="1" ht="19.5" x14ac:dyDescent="0.2">
      <c r="B306" s="30"/>
      <c r="D306" s="150" t="s">
        <v>216</v>
      </c>
      <c r="F306" s="151" t="s">
        <v>778</v>
      </c>
      <c r="I306" s="152"/>
      <c r="L306" s="30"/>
      <c r="M306" s="153"/>
      <c r="T306" s="54"/>
      <c r="AT306" s="15" t="s">
        <v>216</v>
      </c>
      <c r="AU306" s="15" t="s">
        <v>91</v>
      </c>
    </row>
    <row r="307" spans="2:65" s="12" customFormat="1" x14ac:dyDescent="0.2">
      <c r="B307" s="154"/>
      <c r="D307" s="150" t="s">
        <v>292</v>
      </c>
      <c r="E307" s="155" t="s">
        <v>1</v>
      </c>
      <c r="F307" s="156" t="s">
        <v>85</v>
      </c>
      <c r="H307" s="157">
        <v>1</v>
      </c>
      <c r="I307" s="158"/>
      <c r="L307" s="154"/>
      <c r="M307" s="159"/>
      <c r="T307" s="160"/>
      <c r="AT307" s="155" t="s">
        <v>292</v>
      </c>
      <c r="AU307" s="155" t="s">
        <v>91</v>
      </c>
      <c r="AV307" s="12" t="s">
        <v>91</v>
      </c>
      <c r="AW307" s="12" t="s">
        <v>36</v>
      </c>
      <c r="AX307" s="12" t="s">
        <v>85</v>
      </c>
      <c r="AY307" s="155" t="s">
        <v>209</v>
      </c>
    </row>
    <row r="308" spans="2:65" s="1" customFormat="1" ht="21.75" customHeight="1" x14ac:dyDescent="0.2">
      <c r="B308" s="30"/>
      <c r="C308" s="171" t="s">
        <v>596</v>
      </c>
      <c r="D308" s="171" t="s">
        <v>449</v>
      </c>
      <c r="E308" s="172" t="s">
        <v>780</v>
      </c>
      <c r="F308" s="173" t="s">
        <v>781</v>
      </c>
      <c r="G308" s="174" t="s">
        <v>456</v>
      </c>
      <c r="H308" s="175">
        <v>1</v>
      </c>
      <c r="I308" s="176"/>
      <c r="J308" s="177">
        <f>ROUND(I308*H308,2)</f>
        <v>0</v>
      </c>
      <c r="K308" s="178"/>
      <c r="L308" s="179"/>
      <c r="M308" s="180" t="s">
        <v>1</v>
      </c>
      <c r="N308" s="181" t="s">
        <v>43</v>
      </c>
      <c r="P308" s="146">
        <f>O308*H308</f>
        <v>0</v>
      </c>
      <c r="Q308" s="146">
        <v>8.1000000000000003E-2</v>
      </c>
      <c r="R308" s="146">
        <f>Q308*H308</f>
        <v>8.1000000000000003E-2</v>
      </c>
      <c r="S308" s="146">
        <v>0</v>
      </c>
      <c r="T308" s="147">
        <f>S308*H308</f>
        <v>0</v>
      </c>
      <c r="AR308" s="148" t="s">
        <v>244</v>
      </c>
      <c r="AT308" s="148" t="s">
        <v>449</v>
      </c>
      <c r="AU308" s="148" t="s">
        <v>91</v>
      </c>
      <c r="AY308" s="15" t="s">
        <v>209</v>
      </c>
      <c r="BE308" s="149">
        <f>IF(N308="základní",J308,0)</f>
        <v>0</v>
      </c>
      <c r="BF308" s="149">
        <f>IF(N308="snížená",J308,0)</f>
        <v>0</v>
      </c>
      <c r="BG308" s="149">
        <f>IF(N308="zákl. přenesená",J308,0)</f>
        <v>0</v>
      </c>
      <c r="BH308" s="149">
        <f>IF(N308="sníž. přenesená",J308,0)</f>
        <v>0</v>
      </c>
      <c r="BI308" s="149">
        <f>IF(N308="nulová",J308,0)</f>
        <v>0</v>
      </c>
      <c r="BJ308" s="15" t="s">
        <v>85</v>
      </c>
      <c r="BK308" s="149">
        <f>ROUND(I308*H308,2)</f>
        <v>0</v>
      </c>
      <c r="BL308" s="15" t="s">
        <v>156</v>
      </c>
      <c r="BM308" s="148" t="s">
        <v>1231</v>
      </c>
    </row>
    <row r="309" spans="2:65" s="1" customFormat="1" x14ac:dyDescent="0.2">
      <c r="B309" s="30"/>
      <c r="D309" s="150" t="s">
        <v>216</v>
      </c>
      <c r="F309" s="151" t="s">
        <v>781</v>
      </c>
      <c r="I309" s="152"/>
      <c r="L309" s="30"/>
      <c r="M309" s="153"/>
      <c r="T309" s="54"/>
      <c r="AT309" s="15" t="s">
        <v>216</v>
      </c>
      <c r="AU309" s="15" t="s">
        <v>91</v>
      </c>
    </row>
    <row r="310" spans="2:65" s="12" customFormat="1" x14ac:dyDescent="0.2">
      <c r="B310" s="154"/>
      <c r="D310" s="150" t="s">
        <v>292</v>
      </c>
      <c r="E310" s="155" t="s">
        <v>1</v>
      </c>
      <c r="F310" s="156" t="s">
        <v>85</v>
      </c>
      <c r="H310" s="157">
        <v>1</v>
      </c>
      <c r="I310" s="158"/>
      <c r="L310" s="154"/>
      <c r="M310" s="159"/>
      <c r="T310" s="160"/>
      <c r="AT310" s="155" t="s">
        <v>292</v>
      </c>
      <c r="AU310" s="155" t="s">
        <v>91</v>
      </c>
      <c r="AV310" s="12" t="s">
        <v>91</v>
      </c>
      <c r="AW310" s="12" t="s">
        <v>36</v>
      </c>
      <c r="AX310" s="12" t="s">
        <v>85</v>
      </c>
      <c r="AY310" s="155" t="s">
        <v>209</v>
      </c>
    </row>
    <row r="311" spans="2:65" s="1" customFormat="1" ht="24.2" customHeight="1" x14ac:dyDescent="0.2">
      <c r="B311" s="30"/>
      <c r="C311" s="136" t="s">
        <v>603</v>
      </c>
      <c r="D311" s="136" t="s">
        <v>210</v>
      </c>
      <c r="E311" s="137" t="s">
        <v>754</v>
      </c>
      <c r="F311" s="138" t="s">
        <v>755</v>
      </c>
      <c r="G311" s="139" t="s">
        <v>456</v>
      </c>
      <c r="H311" s="140">
        <v>8</v>
      </c>
      <c r="I311" s="141"/>
      <c r="J311" s="142">
        <f>ROUND(I311*H311,2)</f>
        <v>0</v>
      </c>
      <c r="K311" s="143"/>
      <c r="L311" s="30"/>
      <c r="M311" s="144" t="s">
        <v>1</v>
      </c>
      <c r="N311" s="145" t="s">
        <v>43</v>
      </c>
      <c r="P311" s="146">
        <f>O311*H311</f>
        <v>0</v>
      </c>
      <c r="Q311" s="146">
        <v>8.7419999999999998E-2</v>
      </c>
      <c r="R311" s="146">
        <f>Q311*H311</f>
        <v>0.69935999999999998</v>
      </c>
      <c r="S311" s="146">
        <v>0</v>
      </c>
      <c r="T311" s="147">
        <f>S311*H311</f>
        <v>0</v>
      </c>
      <c r="AR311" s="148" t="s">
        <v>156</v>
      </c>
      <c r="AT311" s="148" t="s">
        <v>210</v>
      </c>
      <c r="AU311" s="148" t="s">
        <v>91</v>
      </c>
      <c r="AY311" s="15" t="s">
        <v>209</v>
      </c>
      <c r="BE311" s="149">
        <f>IF(N311="základní",J311,0)</f>
        <v>0</v>
      </c>
      <c r="BF311" s="149">
        <f>IF(N311="snížená",J311,0)</f>
        <v>0</v>
      </c>
      <c r="BG311" s="149">
        <f>IF(N311="zákl. přenesená",J311,0)</f>
        <v>0</v>
      </c>
      <c r="BH311" s="149">
        <f>IF(N311="sníž. přenesená",J311,0)</f>
        <v>0</v>
      </c>
      <c r="BI311" s="149">
        <f>IF(N311="nulová",J311,0)</f>
        <v>0</v>
      </c>
      <c r="BJ311" s="15" t="s">
        <v>85</v>
      </c>
      <c r="BK311" s="149">
        <f>ROUND(I311*H311,2)</f>
        <v>0</v>
      </c>
      <c r="BL311" s="15" t="s">
        <v>156</v>
      </c>
      <c r="BM311" s="148" t="s">
        <v>1232</v>
      </c>
    </row>
    <row r="312" spans="2:65" s="1" customFormat="1" ht="19.5" x14ac:dyDescent="0.2">
      <c r="B312" s="30"/>
      <c r="D312" s="150" t="s">
        <v>216</v>
      </c>
      <c r="F312" s="151" t="s">
        <v>757</v>
      </c>
      <c r="I312" s="152"/>
      <c r="L312" s="30"/>
      <c r="M312" s="153"/>
      <c r="T312" s="54"/>
      <c r="AT312" s="15" t="s">
        <v>216</v>
      </c>
      <c r="AU312" s="15" t="s">
        <v>91</v>
      </c>
    </row>
    <row r="313" spans="2:65" s="12" customFormat="1" x14ac:dyDescent="0.2">
      <c r="B313" s="154"/>
      <c r="D313" s="150" t="s">
        <v>292</v>
      </c>
      <c r="E313" s="155" t="s">
        <v>1</v>
      </c>
      <c r="F313" s="156" t="s">
        <v>1233</v>
      </c>
      <c r="H313" s="157">
        <v>8</v>
      </c>
      <c r="I313" s="158"/>
      <c r="L313" s="154"/>
      <c r="M313" s="159"/>
      <c r="T313" s="160"/>
      <c r="AT313" s="155" t="s">
        <v>292</v>
      </c>
      <c r="AU313" s="155" t="s">
        <v>91</v>
      </c>
      <c r="AV313" s="12" t="s">
        <v>91</v>
      </c>
      <c r="AW313" s="12" t="s">
        <v>36</v>
      </c>
      <c r="AX313" s="12" t="s">
        <v>85</v>
      </c>
      <c r="AY313" s="155" t="s">
        <v>209</v>
      </c>
    </row>
    <row r="314" spans="2:65" s="1" customFormat="1" ht="21.75" customHeight="1" x14ac:dyDescent="0.2">
      <c r="B314" s="30"/>
      <c r="C314" s="171" t="s">
        <v>608</v>
      </c>
      <c r="D314" s="171" t="s">
        <v>449</v>
      </c>
      <c r="E314" s="172" t="s">
        <v>759</v>
      </c>
      <c r="F314" s="173" t="s">
        <v>760</v>
      </c>
      <c r="G314" s="174" t="s">
        <v>456</v>
      </c>
      <c r="H314" s="175">
        <v>2</v>
      </c>
      <c r="I314" s="176"/>
      <c r="J314" s="177">
        <f>ROUND(I314*H314,2)</f>
        <v>0</v>
      </c>
      <c r="K314" s="178"/>
      <c r="L314" s="179"/>
      <c r="M314" s="180" t="s">
        <v>1</v>
      </c>
      <c r="N314" s="181" t="s">
        <v>43</v>
      </c>
      <c r="P314" s="146">
        <f>O314*H314</f>
        <v>0</v>
      </c>
      <c r="Q314" s="146">
        <v>6.8000000000000005E-2</v>
      </c>
      <c r="R314" s="146">
        <f>Q314*H314</f>
        <v>0.13600000000000001</v>
      </c>
      <c r="S314" s="146">
        <v>0</v>
      </c>
      <c r="T314" s="147">
        <f>S314*H314</f>
        <v>0</v>
      </c>
      <c r="AR314" s="148" t="s">
        <v>244</v>
      </c>
      <c r="AT314" s="148" t="s">
        <v>449</v>
      </c>
      <c r="AU314" s="148" t="s">
        <v>91</v>
      </c>
      <c r="AY314" s="15" t="s">
        <v>209</v>
      </c>
      <c r="BE314" s="149">
        <f>IF(N314="základní",J314,0)</f>
        <v>0</v>
      </c>
      <c r="BF314" s="149">
        <f>IF(N314="snížená",J314,0)</f>
        <v>0</v>
      </c>
      <c r="BG314" s="149">
        <f>IF(N314="zákl. přenesená",J314,0)</f>
        <v>0</v>
      </c>
      <c r="BH314" s="149">
        <f>IF(N314="sníž. přenesená",J314,0)</f>
        <v>0</v>
      </c>
      <c r="BI314" s="149">
        <f>IF(N314="nulová",J314,0)</f>
        <v>0</v>
      </c>
      <c r="BJ314" s="15" t="s">
        <v>85</v>
      </c>
      <c r="BK314" s="149">
        <f>ROUND(I314*H314,2)</f>
        <v>0</v>
      </c>
      <c r="BL314" s="15" t="s">
        <v>156</v>
      </c>
      <c r="BM314" s="148" t="s">
        <v>1234</v>
      </c>
    </row>
    <row r="315" spans="2:65" s="1" customFormat="1" x14ac:dyDescent="0.2">
      <c r="B315" s="30"/>
      <c r="D315" s="150" t="s">
        <v>216</v>
      </c>
      <c r="F315" s="151" t="s">
        <v>760</v>
      </c>
      <c r="I315" s="152"/>
      <c r="L315" s="30"/>
      <c r="M315" s="153"/>
      <c r="T315" s="54"/>
      <c r="AT315" s="15" t="s">
        <v>216</v>
      </c>
      <c r="AU315" s="15" t="s">
        <v>91</v>
      </c>
    </row>
    <row r="316" spans="2:65" s="12" customFormat="1" x14ac:dyDescent="0.2">
      <c r="B316" s="154"/>
      <c r="D316" s="150" t="s">
        <v>292</v>
      </c>
      <c r="E316" s="155" t="s">
        <v>1</v>
      </c>
      <c r="F316" s="156" t="s">
        <v>91</v>
      </c>
      <c r="H316" s="157">
        <v>2</v>
      </c>
      <c r="I316" s="158"/>
      <c r="L316" s="154"/>
      <c r="M316" s="159"/>
      <c r="T316" s="160"/>
      <c r="AT316" s="155" t="s">
        <v>292</v>
      </c>
      <c r="AU316" s="155" t="s">
        <v>91</v>
      </c>
      <c r="AV316" s="12" t="s">
        <v>91</v>
      </c>
      <c r="AW316" s="12" t="s">
        <v>36</v>
      </c>
      <c r="AX316" s="12" t="s">
        <v>85</v>
      </c>
      <c r="AY316" s="155" t="s">
        <v>209</v>
      </c>
    </row>
    <row r="317" spans="2:65" s="1" customFormat="1" ht="16.5" customHeight="1" x14ac:dyDescent="0.2">
      <c r="B317" s="30"/>
      <c r="C317" s="171" t="s">
        <v>614</v>
      </c>
      <c r="D317" s="171" t="s">
        <v>449</v>
      </c>
      <c r="E317" s="172" t="s">
        <v>771</v>
      </c>
      <c r="F317" s="173" t="s">
        <v>772</v>
      </c>
      <c r="G317" s="174" t="s">
        <v>456</v>
      </c>
      <c r="H317" s="175">
        <v>5</v>
      </c>
      <c r="I317" s="176"/>
      <c r="J317" s="177">
        <f>ROUND(I317*H317,2)</f>
        <v>0</v>
      </c>
      <c r="K317" s="178"/>
      <c r="L317" s="179"/>
      <c r="M317" s="180" t="s">
        <v>1</v>
      </c>
      <c r="N317" s="181" t="s">
        <v>43</v>
      </c>
      <c r="P317" s="146">
        <f>O317*H317</f>
        <v>0</v>
      </c>
      <c r="Q317" s="146">
        <v>5.0999999999999997E-2</v>
      </c>
      <c r="R317" s="146">
        <f>Q317*H317</f>
        <v>0.255</v>
      </c>
      <c r="S317" s="146">
        <v>0</v>
      </c>
      <c r="T317" s="147">
        <f>S317*H317</f>
        <v>0</v>
      </c>
      <c r="AR317" s="148" t="s">
        <v>244</v>
      </c>
      <c r="AT317" s="148" t="s">
        <v>449</v>
      </c>
      <c r="AU317" s="148" t="s">
        <v>91</v>
      </c>
      <c r="AY317" s="15" t="s">
        <v>209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5" t="s">
        <v>85</v>
      </c>
      <c r="BK317" s="149">
        <f>ROUND(I317*H317,2)</f>
        <v>0</v>
      </c>
      <c r="BL317" s="15" t="s">
        <v>156</v>
      </c>
      <c r="BM317" s="148" t="s">
        <v>1235</v>
      </c>
    </row>
    <row r="318" spans="2:65" s="1" customFormat="1" x14ac:dyDescent="0.2">
      <c r="B318" s="30"/>
      <c r="D318" s="150" t="s">
        <v>216</v>
      </c>
      <c r="F318" s="151" t="s">
        <v>772</v>
      </c>
      <c r="I318" s="152"/>
      <c r="L318" s="30"/>
      <c r="M318" s="153"/>
      <c r="T318" s="54"/>
      <c r="AT318" s="15" t="s">
        <v>216</v>
      </c>
      <c r="AU318" s="15" t="s">
        <v>91</v>
      </c>
    </row>
    <row r="319" spans="2:65" s="12" customFormat="1" x14ac:dyDescent="0.2">
      <c r="B319" s="154"/>
      <c r="D319" s="150" t="s">
        <v>292</v>
      </c>
      <c r="E319" s="155" t="s">
        <v>1</v>
      </c>
      <c r="F319" s="156" t="s">
        <v>208</v>
      </c>
      <c r="H319" s="157">
        <v>5</v>
      </c>
      <c r="I319" s="158"/>
      <c r="L319" s="154"/>
      <c r="M319" s="159"/>
      <c r="T319" s="160"/>
      <c r="AT319" s="155" t="s">
        <v>292</v>
      </c>
      <c r="AU319" s="155" t="s">
        <v>91</v>
      </c>
      <c r="AV319" s="12" t="s">
        <v>91</v>
      </c>
      <c r="AW319" s="12" t="s">
        <v>36</v>
      </c>
      <c r="AX319" s="12" t="s">
        <v>85</v>
      </c>
      <c r="AY319" s="155" t="s">
        <v>209</v>
      </c>
    </row>
    <row r="320" spans="2:65" s="1" customFormat="1" ht="16.5" customHeight="1" x14ac:dyDescent="0.2">
      <c r="B320" s="30"/>
      <c r="C320" s="171" t="s">
        <v>621</v>
      </c>
      <c r="D320" s="171" t="s">
        <v>449</v>
      </c>
      <c r="E320" s="172" t="s">
        <v>763</v>
      </c>
      <c r="F320" s="173" t="s">
        <v>764</v>
      </c>
      <c r="G320" s="174" t="s">
        <v>456</v>
      </c>
      <c r="H320" s="175">
        <v>1</v>
      </c>
      <c r="I320" s="176"/>
      <c r="J320" s="177">
        <f>ROUND(I320*H320,2)</f>
        <v>0</v>
      </c>
      <c r="K320" s="178"/>
      <c r="L320" s="179"/>
      <c r="M320" s="180" t="s">
        <v>1</v>
      </c>
      <c r="N320" s="181" t="s">
        <v>43</v>
      </c>
      <c r="P320" s="146">
        <f>O320*H320</f>
        <v>0</v>
      </c>
      <c r="Q320" s="146">
        <v>0.04</v>
      </c>
      <c r="R320" s="146">
        <f>Q320*H320</f>
        <v>0.04</v>
      </c>
      <c r="S320" s="146">
        <v>0</v>
      </c>
      <c r="T320" s="147">
        <f>S320*H320</f>
        <v>0</v>
      </c>
      <c r="AR320" s="148" t="s">
        <v>244</v>
      </c>
      <c r="AT320" s="148" t="s">
        <v>449</v>
      </c>
      <c r="AU320" s="148" t="s">
        <v>91</v>
      </c>
      <c r="AY320" s="15" t="s">
        <v>209</v>
      </c>
      <c r="BE320" s="149">
        <f>IF(N320="základní",J320,0)</f>
        <v>0</v>
      </c>
      <c r="BF320" s="149">
        <f>IF(N320="snížená",J320,0)</f>
        <v>0</v>
      </c>
      <c r="BG320" s="149">
        <f>IF(N320="zákl. přenesená",J320,0)</f>
        <v>0</v>
      </c>
      <c r="BH320" s="149">
        <f>IF(N320="sníž. přenesená",J320,0)</f>
        <v>0</v>
      </c>
      <c r="BI320" s="149">
        <f>IF(N320="nulová",J320,0)</f>
        <v>0</v>
      </c>
      <c r="BJ320" s="15" t="s">
        <v>85</v>
      </c>
      <c r="BK320" s="149">
        <f>ROUND(I320*H320,2)</f>
        <v>0</v>
      </c>
      <c r="BL320" s="15" t="s">
        <v>156</v>
      </c>
      <c r="BM320" s="148" t="s">
        <v>1236</v>
      </c>
    </row>
    <row r="321" spans="2:65" s="1" customFormat="1" x14ac:dyDescent="0.2">
      <c r="B321" s="30"/>
      <c r="D321" s="150" t="s">
        <v>216</v>
      </c>
      <c r="F321" s="151" t="s">
        <v>764</v>
      </c>
      <c r="I321" s="152"/>
      <c r="L321" s="30"/>
      <c r="M321" s="153"/>
      <c r="T321" s="54"/>
      <c r="AT321" s="15" t="s">
        <v>216</v>
      </c>
      <c r="AU321" s="15" t="s">
        <v>91</v>
      </c>
    </row>
    <row r="322" spans="2:65" s="1" customFormat="1" ht="33" customHeight="1" x14ac:dyDescent="0.2">
      <c r="B322" s="30"/>
      <c r="C322" s="136" t="s">
        <v>432</v>
      </c>
      <c r="D322" s="136" t="s">
        <v>210</v>
      </c>
      <c r="E322" s="137" t="s">
        <v>700</v>
      </c>
      <c r="F322" s="138" t="s">
        <v>701</v>
      </c>
      <c r="G322" s="139" t="s">
        <v>359</v>
      </c>
      <c r="H322" s="140">
        <v>186.4</v>
      </c>
      <c r="I322" s="141"/>
      <c r="J322" s="142">
        <f>ROUND(I322*H322,2)</f>
        <v>0</v>
      </c>
      <c r="K322" s="143"/>
      <c r="L322" s="30"/>
      <c r="M322" s="144" t="s">
        <v>1</v>
      </c>
      <c r="N322" s="145" t="s">
        <v>43</v>
      </c>
      <c r="P322" s="146">
        <f>O322*H322</f>
        <v>0</v>
      </c>
      <c r="Q322" s="146">
        <v>8.0000000000000007E-5</v>
      </c>
      <c r="R322" s="146">
        <f>Q322*H322</f>
        <v>1.4912000000000002E-2</v>
      </c>
      <c r="S322" s="146">
        <v>0</v>
      </c>
      <c r="T322" s="147">
        <f>S322*H322</f>
        <v>0</v>
      </c>
      <c r="AR322" s="148" t="s">
        <v>156</v>
      </c>
      <c r="AT322" s="148" t="s">
        <v>210</v>
      </c>
      <c r="AU322" s="148" t="s">
        <v>91</v>
      </c>
      <c r="AY322" s="15" t="s">
        <v>209</v>
      </c>
      <c r="BE322" s="149">
        <f>IF(N322="základní",J322,0)</f>
        <v>0</v>
      </c>
      <c r="BF322" s="149">
        <f>IF(N322="snížená",J322,0)</f>
        <v>0</v>
      </c>
      <c r="BG322" s="149">
        <f>IF(N322="zákl. přenesená",J322,0)</f>
        <v>0</v>
      </c>
      <c r="BH322" s="149">
        <f>IF(N322="sníž. přenesená",J322,0)</f>
        <v>0</v>
      </c>
      <c r="BI322" s="149">
        <f>IF(N322="nulová",J322,0)</f>
        <v>0</v>
      </c>
      <c r="BJ322" s="15" t="s">
        <v>85</v>
      </c>
      <c r="BK322" s="149">
        <f>ROUND(I322*H322,2)</f>
        <v>0</v>
      </c>
      <c r="BL322" s="15" t="s">
        <v>156</v>
      </c>
      <c r="BM322" s="148" t="s">
        <v>1237</v>
      </c>
    </row>
    <row r="323" spans="2:65" s="1" customFormat="1" ht="19.5" x14ac:dyDescent="0.2">
      <c r="B323" s="30"/>
      <c r="D323" s="150" t="s">
        <v>216</v>
      </c>
      <c r="F323" s="151" t="s">
        <v>703</v>
      </c>
      <c r="I323" s="152"/>
      <c r="L323" s="30"/>
      <c r="M323" s="153"/>
      <c r="T323" s="54"/>
      <c r="AT323" s="15" t="s">
        <v>216</v>
      </c>
      <c r="AU323" s="15" t="s">
        <v>91</v>
      </c>
    </row>
    <row r="324" spans="2:65" s="12" customFormat="1" x14ac:dyDescent="0.2">
      <c r="B324" s="154"/>
      <c r="D324" s="150" t="s">
        <v>292</v>
      </c>
      <c r="E324" s="155" t="s">
        <v>1</v>
      </c>
      <c r="F324" s="156" t="s">
        <v>1210</v>
      </c>
      <c r="H324" s="157">
        <v>186.4</v>
      </c>
      <c r="I324" s="158"/>
      <c r="L324" s="154"/>
      <c r="M324" s="159"/>
      <c r="T324" s="160"/>
      <c r="AT324" s="155" t="s">
        <v>292</v>
      </c>
      <c r="AU324" s="155" t="s">
        <v>91</v>
      </c>
      <c r="AV324" s="12" t="s">
        <v>91</v>
      </c>
      <c r="AW324" s="12" t="s">
        <v>36</v>
      </c>
      <c r="AX324" s="12" t="s">
        <v>85</v>
      </c>
      <c r="AY324" s="155" t="s">
        <v>209</v>
      </c>
    </row>
    <row r="325" spans="2:65" s="1" customFormat="1" ht="24.2" customHeight="1" x14ac:dyDescent="0.2">
      <c r="B325" s="30"/>
      <c r="C325" s="171" t="s">
        <v>632</v>
      </c>
      <c r="D325" s="171" t="s">
        <v>449</v>
      </c>
      <c r="E325" s="172" t="s">
        <v>706</v>
      </c>
      <c r="F325" s="173" t="s">
        <v>707</v>
      </c>
      <c r="G325" s="174" t="s">
        <v>359</v>
      </c>
      <c r="H325" s="175">
        <v>186.435</v>
      </c>
      <c r="I325" s="176"/>
      <c r="J325" s="177">
        <f>ROUND(I325*H325,2)</f>
        <v>0</v>
      </c>
      <c r="K325" s="178"/>
      <c r="L325" s="179"/>
      <c r="M325" s="180" t="s">
        <v>1</v>
      </c>
      <c r="N325" s="181" t="s">
        <v>43</v>
      </c>
      <c r="P325" s="146">
        <f>O325*H325</f>
        <v>0</v>
      </c>
      <c r="Q325" s="146">
        <v>0.1</v>
      </c>
      <c r="R325" s="146">
        <f>Q325*H325</f>
        <v>18.6435</v>
      </c>
      <c r="S325" s="146">
        <v>0</v>
      </c>
      <c r="T325" s="147">
        <f>S325*H325</f>
        <v>0</v>
      </c>
      <c r="AR325" s="148" t="s">
        <v>244</v>
      </c>
      <c r="AT325" s="148" t="s">
        <v>449</v>
      </c>
      <c r="AU325" s="148" t="s">
        <v>91</v>
      </c>
      <c r="AY325" s="15" t="s">
        <v>209</v>
      </c>
      <c r="BE325" s="149">
        <f>IF(N325="základní",J325,0)</f>
        <v>0</v>
      </c>
      <c r="BF325" s="149">
        <f>IF(N325="snížená",J325,0)</f>
        <v>0</v>
      </c>
      <c r="BG325" s="149">
        <f>IF(N325="zákl. přenesená",J325,0)</f>
        <v>0</v>
      </c>
      <c r="BH325" s="149">
        <f>IF(N325="sníž. přenesená",J325,0)</f>
        <v>0</v>
      </c>
      <c r="BI325" s="149">
        <f>IF(N325="nulová",J325,0)</f>
        <v>0</v>
      </c>
      <c r="BJ325" s="15" t="s">
        <v>85</v>
      </c>
      <c r="BK325" s="149">
        <f>ROUND(I325*H325,2)</f>
        <v>0</v>
      </c>
      <c r="BL325" s="15" t="s">
        <v>156</v>
      </c>
      <c r="BM325" s="148" t="s">
        <v>1238</v>
      </c>
    </row>
    <row r="326" spans="2:65" s="1" customFormat="1" ht="19.5" x14ac:dyDescent="0.2">
      <c r="B326" s="30"/>
      <c r="D326" s="150" t="s">
        <v>216</v>
      </c>
      <c r="F326" s="151" t="s">
        <v>707</v>
      </c>
      <c r="I326" s="152"/>
      <c r="L326" s="30"/>
      <c r="M326" s="153"/>
      <c r="T326" s="54"/>
      <c r="AT326" s="15" t="s">
        <v>216</v>
      </c>
      <c r="AU326" s="15" t="s">
        <v>91</v>
      </c>
    </row>
    <row r="327" spans="2:65" s="12" customFormat="1" x14ac:dyDescent="0.2">
      <c r="B327" s="154"/>
      <c r="D327" s="150" t="s">
        <v>292</v>
      </c>
      <c r="E327" s="155" t="s">
        <v>1</v>
      </c>
      <c r="F327" s="156" t="s">
        <v>1239</v>
      </c>
      <c r="H327" s="157">
        <v>183.68</v>
      </c>
      <c r="I327" s="158"/>
      <c r="L327" s="154"/>
      <c r="M327" s="159"/>
      <c r="T327" s="160"/>
      <c r="AT327" s="155" t="s">
        <v>292</v>
      </c>
      <c r="AU327" s="155" t="s">
        <v>91</v>
      </c>
      <c r="AV327" s="12" t="s">
        <v>91</v>
      </c>
      <c r="AW327" s="12" t="s">
        <v>36</v>
      </c>
      <c r="AX327" s="12" t="s">
        <v>78</v>
      </c>
      <c r="AY327" s="155" t="s">
        <v>209</v>
      </c>
    </row>
    <row r="328" spans="2:65" s="12" customFormat="1" x14ac:dyDescent="0.2">
      <c r="B328" s="154"/>
      <c r="D328" s="150" t="s">
        <v>292</v>
      </c>
      <c r="E328" s="155" t="s">
        <v>1</v>
      </c>
      <c r="F328" s="156" t="s">
        <v>1240</v>
      </c>
      <c r="H328" s="157">
        <v>186.43519999999998</v>
      </c>
      <c r="I328" s="158"/>
      <c r="L328" s="154"/>
      <c r="M328" s="159"/>
      <c r="T328" s="160"/>
      <c r="AT328" s="155" t="s">
        <v>292</v>
      </c>
      <c r="AU328" s="155" t="s">
        <v>91</v>
      </c>
      <c r="AV328" s="12" t="s">
        <v>91</v>
      </c>
      <c r="AW328" s="12" t="s">
        <v>36</v>
      </c>
      <c r="AX328" s="12" t="s">
        <v>85</v>
      </c>
      <c r="AY328" s="155" t="s">
        <v>209</v>
      </c>
    </row>
    <row r="329" spans="2:65" s="1" customFormat="1" ht="24.2" customHeight="1" x14ac:dyDescent="0.2">
      <c r="B329" s="30"/>
      <c r="C329" s="171" t="s">
        <v>638</v>
      </c>
      <c r="D329" s="171" t="s">
        <v>449</v>
      </c>
      <c r="E329" s="172" t="s">
        <v>717</v>
      </c>
      <c r="F329" s="173" t="s">
        <v>718</v>
      </c>
      <c r="G329" s="174" t="s">
        <v>456</v>
      </c>
      <c r="H329" s="175">
        <v>6</v>
      </c>
      <c r="I329" s="176"/>
      <c r="J329" s="177">
        <f>ROUND(I329*H329,2)</f>
        <v>0</v>
      </c>
      <c r="K329" s="178"/>
      <c r="L329" s="179"/>
      <c r="M329" s="180" t="s">
        <v>1</v>
      </c>
      <c r="N329" s="181" t="s">
        <v>43</v>
      </c>
      <c r="P329" s="146">
        <f>O329*H329</f>
        <v>0</v>
      </c>
      <c r="Q329" s="146">
        <v>4.4999999999999998E-2</v>
      </c>
      <c r="R329" s="146">
        <f>Q329*H329</f>
        <v>0.27</v>
      </c>
      <c r="S329" s="146">
        <v>0</v>
      </c>
      <c r="T329" s="147">
        <f>S329*H329</f>
        <v>0</v>
      </c>
      <c r="AR329" s="148" t="s">
        <v>244</v>
      </c>
      <c r="AT329" s="148" t="s">
        <v>449</v>
      </c>
      <c r="AU329" s="148" t="s">
        <v>91</v>
      </c>
      <c r="AY329" s="15" t="s">
        <v>209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5" t="s">
        <v>85</v>
      </c>
      <c r="BK329" s="149">
        <f>ROUND(I329*H329,2)</f>
        <v>0</v>
      </c>
      <c r="BL329" s="15" t="s">
        <v>156</v>
      </c>
      <c r="BM329" s="148" t="s">
        <v>1241</v>
      </c>
    </row>
    <row r="330" spans="2:65" s="1" customFormat="1" x14ac:dyDescent="0.2">
      <c r="B330" s="30"/>
      <c r="D330" s="150" t="s">
        <v>216</v>
      </c>
      <c r="F330" s="151" t="s">
        <v>718</v>
      </c>
      <c r="I330" s="152"/>
      <c r="L330" s="30"/>
      <c r="M330" s="153"/>
      <c r="T330" s="54"/>
      <c r="AT330" s="15" t="s">
        <v>216</v>
      </c>
      <c r="AU330" s="15" t="s">
        <v>91</v>
      </c>
    </row>
    <row r="331" spans="2:65" s="12" customFormat="1" x14ac:dyDescent="0.2">
      <c r="B331" s="154"/>
      <c r="D331" s="150" t="s">
        <v>292</v>
      </c>
      <c r="E331" s="155" t="s">
        <v>1</v>
      </c>
      <c r="F331" s="156" t="s">
        <v>234</v>
      </c>
      <c r="H331" s="157">
        <v>6</v>
      </c>
      <c r="I331" s="158"/>
      <c r="L331" s="154"/>
      <c r="M331" s="159"/>
      <c r="T331" s="160"/>
      <c r="AT331" s="155" t="s">
        <v>292</v>
      </c>
      <c r="AU331" s="155" t="s">
        <v>91</v>
      </c>
      <c r="AV331" s="12" t="s">
        <v>91</v>
      </c>
      <c r="AW331" s="12" t="s">
        <v>36</v>
      </c>
      <c r="AX331" s="12" t="s">
        <v>85</v>
      </c>
      <c r="AY331" s="155" t="s">
        <v>209</v>
      </c>
    </row>
    <row r="332" spans="2:65" s="1" customFormat="1" ht="24.2" customHeight="1" x14ac:dyDescent="0.2">
      <c r="B332" s="30"/>
      <c r="C332" s="171" t="s">
        <v>643</v>
      </c>
      <c r="D332" s="171" t="s">
        <v>449</v>
      </c>
      <c r="E332" s="172" t="s">
        <v>721</v>
      </c>
      <c r="F332" s="173" t="s">
        <v>722</v>
      </c>
      <c r="G332" s="174" t="s">
        <v>456</v>
      </c>
      <c r="H332" s="175">
        <v>6</v>
      </c>
      <c r="I332" s="176"/>
      <c r="J332" s="177">
        <f>ROUND(I332*H332,2)</f>
        <v>0</v>
      </c>
      <c r="K332" s="178"/>
      <c r="L332" s="179"/>
      <c r="M332" s="180" t="s">
        <v>1</v>
      </c>
      <c r="N332" s="181" t="s">
        <v>43</v>
      </c>
      <c r="P332" s="146">
        <f>O332*H332</f>
        <v>0</v>
      </c>
      <c r="Q332" s="146">
        <v>5.6000000000000001E-2</v>
      </c>
      <c r="R332" s="146">
        <f>Q332*H332</f>
        <v>0.33600000000000002</v>
      </c>
      <c r="S332" s="146">
        <v>0</v>
      </c>
      <c r="T332" s="147">
        <f>S332*H332</f>
        <v>0</v>
      </c>
      <c r="AR332" s="148" t="s">
        <v>244</v>
      </c>
      <c r="AT332" s="148" t="s">
        <v>449</v>
      </c>
      <c r="AU332" s="148" t="s">
        <v>91</v>
      </c>
      <c r="AY332" s="15" t="s">
        <v>209</v>
      </c>
      <c r="BE332" s="149">
        <f>IF(N332="základní",J332,0)</f>
        <v>0</v>
      </c>
      <c r="BF332" s="149">
        <f>IF(N332="snížená",J332,0)</f>
        <v>0</v>
      </c>
      <c r="BG332" s="149">
        <f>IF(N332="zákl. přenesená",J332,0)</f>
        <v>0</v>
      </c>
      <c r="BH332" s="149">
        <f>IF(N332="sníž. přenesená",J332,0)</f>
        <v>0</v>
      </c>
      <c r="BI332" s="149">
        <f>IF(N332="nulová",J332,0)</f>
        <v>0</v>
      </c>
      <c r="BJ332" s="15" t="s">
        <v>85</v>
      </c>
      <c r="BK332" s="149">
        <f>ROUND(I332*H332,2)</f>
        <v>0</v>
      </c>
      <c r="BL332" s="15" t="s">
        <v>156</v>
      </c>
      <c r="BM332" s="148" t="s">
        <v>1242</v>
      </c>
    </row>
    <row r="333" spans="2:65" s="1" customFormat="1" x14ac:dyDescent="0.2">
      <c r="B333" s="30"/>
      <c r="D333" s="150" t="s">
        <v>216</v>
      </c>
      <c r="F333" s="151" t="s">
        <v>722</v>
      </c>
      <c r="I333" s="152"/>
      <c r="L333" s="30"/>
      <c r="M333" s="153"/>
      <c r="T333" s="54"/>
      <c r="AT333" s="15" t="s">
        <v>216</v>
      </c>
      <c r="AU333" s="15" t="s">
        <v>91</v>
      </c>
    </row>
    <row r="334" spans="2:65" s="12" customFormat="1" x14ac:dyDescent="0.2">
      <c r="B334" s="154"/>
      <c r="D334" s="150" t="s">
        <v>292</v>
      </c>
      <c r="E334" s="155" t="s">
        <v>1</v>
      </c>
      <c r="F334" s="156" t="s">
        <v>234</v>
      </c>
      <c r="H334" s="157">
        <v>6</v>
      </c>
      <c r="I334" s="158"/>
      <c r="L334" s="154"/>
      <c r="M334" s="159"/>
      <c r="T334" s="160"/>
      <c r="AT334" s="155" t="s">
        <v>292</v>
      </c>
      <c r="AU334" s="155" t="s">
        <v>91</v>
      </c>
      <c r="AV334" s="12" t="s">
        <v>91</v>
      </c>
      <c r="AW334" s="12" t="s">
        <v>36</v>
      </c>
      <c r="AX334" s="12" t="s">
        <v>85</v>
      </c>
      <c r="AY334" s="155" t="s">
        <v>209</v>
      </c>
    </row>
    <row r="335" spans="2:65" s="1" customFormat="1" ht="24.2" customHeight="1" x14ac:dyDescent="0.2">
      <c r="B335" s="30"/>
      <c r="C335" s="171" t="s">
        <v>649</v>
      </c>
      <c r="D335" s="171" t="s">
        <v>449</v>
      </c>
      <c r="E335" s="172" t="s">
        <v>725</v>
      </c>
      <c r="F335" s="173" t="s">
        <v>726</v>
      </c>
      <c r="G335" s="174" t="s">
        <v>456</v>
      </c>
      <c r="H335" s="175">
        <v>12</v>
      </c>
      <c r="I335" s="176"/>
      <c r="J335" s="177">
        <f>ROUND(I335*H335,2)</f>
        <v>0</v>
      </c>
      <c r="K335" s="178"/>
      <c r="L335" s="179"/>
      <c r="M335" s="180" t="s">
        <v>1</v>
      </c>
      <c r="N335" s="181" t="s">
        <v>43</v>
      </c>
      <c r="P335" s="146">
        <f>O335*H335</f>
        <v>0</v>
      </c>
      <c r="Q335" s="146">
        <v>1.0999999999999999E-2</v>
      </c>
      <c r="R335" s="146">
        <f>Q335*H335</f>
        <v>0.13200000000000001</v>
      </c>
      <c r="S335" s="146">
        <v>0</v>
      </c>
      <c r="T335" s="147">
        <f>S335*H335</f>
        <v>0</v>
      </c>
      <c r="AR335" s="148" t="s">
        <v>244</v>
      </c>
      <c r="AT335" s="148" t="s">
        <v>449</v>
      </c>
      <c r="AU335" s="148" t="s">
        <v>91</v>
      </c>
      <c r="AY335" s="15" t="s">
        <v>209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5" t="s">
        <v>85</v>
      </c>
      <c r="BK335" s="149">
        <f>ROUND(I335*H335,2)</f>
        <v>0</v>
      </c>
      <c r="BL335" s="15" t="s">
        <v>156</v>
      </c>
      <c r="BM335" s="148" t="s">
        <v>1243</v>
      </c>
    </row>
    <row r="336" spans="2:65" s="1" customFormat="1" ht="19.5" x14ac:dyDescent="0.2">
      <c r="B336" s="30"/>
      <c r="D336" s="150" t="s">
        <v>216</v>
      </c>
      <c r="F336" s="151" t="s">
        <v>726</v>
      </c>
      <c r="I336" s="152"/>
      <c r="L336" s="30"/>
      <c r="M336" s="153"/>
      <c r="T336" s="54"/>
      <c r="AT336" s="15" t="s">
        <v>216</v>
      </c>
      <c r="AU336" s="15" t="s">
        <v>91</v>
      </c>
    </row>
    <row r="337" spans="2:65" s="12" customFormat="1" x14ac:dyDescent="0.2">
      <c r="B337" s="154"/>
      <c r="D337" s="150" t="s">
        <v>292</v>
      </c>
      <c r="E337" s="155" t="s">
        <v>1</v>
      </c>
      <c r="F337" s="156" t="s">
        <v>1244</v>
      </c>
      <c r="H337" s="157">
        <v>12</v>
      </c>
      <c r="I337" s="158"/>
      <c r="L337" s="154"/>
      <c r="M337" s="159"/>
      <c r="T337" s="160"/>
      <c r="AT337" s="155" t="s">
        <v>292</v>
      </c>
      <c r="AU337" s="155" t="s">
        <v>91</v>
      </c>
      <c r="AV337" s="12" t="s">
        <v>91</v>
      </c>
      <c r="AW337" s="12" t="s">
        <v>36</v>
      </c>
      <c r="AX337" s="12" t="s">
        <v>85</v>
      </c>
      <c r="AY337" s="155" t="s">
        <v>209</v>
      </c>
    </row>
    <row r="338" spans="2:65" s="1" customFormat="1" ht="24.2" customHeight="1" x14ac:dyDescent="0.2">
      <c r="B338" s="30"/>
      <c r="C338" s="136" t="s">
        <v>655</v>
      </c>
      <c r="D338" s="136" t="s">
        <v>210</v>
      </c>
      <c r="E338" s="137" t="s">
        <v>734</v>
      </c>
      <c r="F338" s="138" t="s">
        <v>735</v>
      </c>
      <c r="G338" s="139" t="s">
        <v>456</v>
      </c>
      <c r="H338" s="140">
        <v>10</v>
      </c>
      <c r="I338" s="141"/>
      <c r="J338" s="142">
        <f>ROUND(I338*H338,2)</f>
        <v>0</v>
      </c>
      <c r="K338" s="143"/>
      <c r="L338" s="30"/>
      <c r="M338" s="144" t="s">
        <v>1</v>
      </c>
      <c r="N338" s="145" t="s">
        <v>43</v>
      </c>
      <c r="P338" s="146">
        <f>O338*H338</f>
        <v>0</v>
      </c>
      <c r="Q338" s="146">
        <v>1.6000000000000001E-4</v>
      </c>
      <c r="R338" s="146">
        <f>Q338*H338</f>
        <v>1.6000000000000001E-3</v>
      </c>
      <c r="S338" s="146">
        <v>0</v>
      </c>
      <c r="T338" s="147">
        <f>S338*H338</f>
        <v>0</v>
      </c>
      <c r="AR338" s="148" t="s">
        <v>156</v>
      </c>
      <c r="AT338" s="148" t="s">
        <v>210</v>
      </c>
      <c r="AU338" s="148" t="s">
        <v>91</v>
      </c>
      <c r="AY338" s="15" t="s">
        <v>209</v>
      </c>
      <c r="BE338" s="149">
        <f>IF(N338="základní",J338,0)</f>
        <v>0</v>
      </c>
      <c r="BF338" s="149">
        <f>IF(N338="snížená",J338,0)</f>
        <v>0</v>
      </c>
      <c r="BG338" s="149">
        <f>IF(N338="zákl. přenesená",J338,0)</f>
        <v>0</v>
      </c>
      <c r="BH338" s="149">
        <f>IF(N338="sníž. přenesená",J338,0)</f>
        <v>0</v>
      </c>
      <c r="BI338" s="149">
        <f>IF(N338="nulová",J338,0)</f>
        <v>0</v>
      </c>
      <c r="BJ338" s="15" t="s">
        <v>85</v>
      </c>
      <c r="BK338" s="149">
        <f>ROUND(I338*H338,2)</f>
        <v>0</v>
      </c>
      <c r="BL338" s="15" t="s">
        <v>156</v>
      </c>
      <c r="BM338" s="148" t="s">
        <v>1245</v>
      </c>
    </row>
    <row r="339" spans="2:65" s="1" customFormat="1" ht="19.5" x14ac:dyDescent="0.2">
      <c r="B339" s="30"/>
      <c r="D339" s="150" t="s">
        <v>216</v>
      </c>
      <c r="F339" s="151" t="s">
        <v>737</v>
      </c>
      <c r="I339" s="152"/>
      <c r="L339" s="30"/>
      <c r="M339" s="153"/>
      <c r="T339" s="54"/>
      <c r="AT339" s="15" t="s">
        <v>216</v>
      </c>
      <c r="AU339" s="15" t="s">
        <v>91</v>
      </c>
    </row>
    <row r="340" spans="2:65" s="12" customFormat="1" x14ac:dyDescent="0.2">
      <c r="B340" s="154"/>
      <c r="D340" s="150" t="s">
        <v>292</v>
      </c>
      <c r="E340" s="155" t="s">
        <v>1</v>
      </c>
      <c r="F340" s="156" t="s">
        <v>1246</v>
      </c>
      <c r="H340" s="157">
        <v>10</v>
      </c>
      <c r="I340" s="158"/>
      <c r="L340" s="154"/>
      <c r="M340" s="159"/>
      <c r="T340" s="160"/>
      <c r="AT340" s="155" t="s">
        <v>292</v>
      </c>
      <c r="AU340" s="155" t="s">
        <v>91</v>
      </c>
      <c r="AV340" s="12" t="s">
        <v>91</v>
      </c>
      <c r="AW340" s="12" t="s">
        <v>36</v>
      </c>
      <c r="AX340" s="12" t="s">
        <v>85</v>
      </c>
      <c r="AY340" s="155" t="s">
        <v>209</v>
      </c>
    </row>
    <row r="341" spans="2:65" s="1" customFormat="1" ht="33" customHeight="1" x14ac:dyDescent="0.2">
      <c r="B341" s="30"/>
      <c r="C341" s="171" t="s">
        <v>660</v>
      </c>
      <c r="D341" s="171" t="s">
        <v>449</v>
      </c>
      <c r="E341" s="172" t="s">
        <v>739</v>
      </c>
      <c r="F341" s="173" t="s">
        <v>740</v>
      </c>
      <c r="G341" s="174" t="s">
        <v>456</v>
      </c>
      <c r="H341" s="175">
        <v>10</v>
      </c>
      <c r="I341" s="176"/>
      <c r="J341" s="177">
        <f>ROUND(I341*H341,2)</f>
        <v>0</v>
      </c>
      <c r="K341" s="178"/>
      <c r="L341" s="179"/>
      <c r="M341" s="180" t="s">
        <v>1</v>
      </c>
      <c r="N341" s="181" t="s">
        <v>43</v>
      </c>
      <c r="P341" s="146">
        <f>O341*H341</f>
        <v>0</v>
      </c>
      <c r="Q341" s="146">
        <v>7.2999999999999995E-2</v>
      </c>
      <c r="R341" s="146">
        <f>Q341*H341</f>
        <v>0.73</v>
      </c>
      <c r="S341" s="146">
        <v>0</v>
      </c>
      <c r="T341" s="147">
        <f>S341*H341</f>
        <v>0</v>
      </c>
      <c r="AR341" s="148" t="s">
        <v>244</v>
      </c>
      <c r="AT341" s="148" t="s">
        <v>449</v>
      </c>
      <c r="AU341" s="148" t="s">
        <v>91</v>
      </c>
      <c r="AY341" s="15" t="s">
        <v>209</v>
      </c>
      <c r="BE341" s="149">
        <f>IF(N341="základní",J341,0)</f>
        <v>0</v>
      </c>
      <c r="BF341" s="149">
        <f>IF(N341="snížená",J341,0)</f>
        <v>0</v>
      </c>
      <c r="BG341" s="149">
        <f>IF(N341="zákl. přenesená",J341,0)</f>
        <v>0</v>
      </c>
      <c r="BH341" s="149">
        <f>IF(N341="sníž. přenesená",J341,0)</f>
        <v>0</v>
      </c>
      <c r="BI341" s="149">
        <f>IF(N341="nulová",J341,0)</f>
        <v>0</v>
      </c>
      <c r="BJ341" s="15" t="s">
        <v>85</v>
      </c>
      <c r="BK341" s="149">
        <f>ROUND(I341*H341,2)</f>
        <v>0</v>
      </c>
      <c r="BL341" s="15" t="s">
        <v>156</v>
      </c>
      <c r="BM341" s="148" t="s">
        <v>1247</v>
      </c>
    </row>
    <row r="342" spans="2:65" s="1" customFormat="1" ht="19.5" x14ac:dyDescent="0.2">
      <c r="B342" s="30"/>
      <c r="D342" s="150" t="s">
        <v>216</v>
      </c>
      <c r="F342" s="151" t="s">
        <v>740</v>
      </c>
      <c r="I342" s="152"/>
      <c r="L342" s="30"/>
      <c r="M342" s="153"/>
      <c r="T342" s="54"/>
      <c r="AT342" s="15" t="s">
        <v>216</v>
      </c>
      <c r="AU342" s="15" t="s">
        <v>91</v>
      </c>
    </row>
    <row r="343" spans="2:65" s="1" customFormat="1" ht="24.2" customHeight="1" x14ac:dyDescent="0.2">
      <c r="B343" s="30"/>
      <c r="C343" s="136" t="s">
        <v>665</v>
      </c>
      <c r="D343" s="136" t="s">
        <v>210</v>
      </c>
      <c r="E343" s="137" t="s">
        <v>743</v>
      </c>
      <c r="F343" s="138" t="s">
        <v>744</v>
      </c>
      <c r="G343" s="139" t="s">
        <v>359</v>
      </c>
      <c r="H343" s="140">
        <v>50</v>
      </c>
      <c r="I343" s="141"/>
      <c r="J343" s="142">
        <f>ROUND(I343*H343,2)</f>
        <v>0</v>
      </c>
      <c r="K343" s="143"/>
      <c r="L343" s="30"/>
      <c r="M343" s="144" t="s">
        <v>1</v>
      </c>
      <c r="N343" s="145" t="s">
        <v>43</v>
      </c>
      <c r="P343" s="146">
        <f>O343*H343</f>
        <v>0</v>
      </c>
      <c r="Q343" s="146">
        <v>0</v>
      </c>
      <c r="R343" s="146">
        <f>Q343*H343</f>
        <v>0</v>
      </c>
      <c r="S343" s="146">
        <v>0</v>
      </c>
      <c r="T343" s="147">
        <f>S343*H343</f>
        <v>0</v>
      </c>
      <c r="AR343" s="148" t="s">
        <v>156</v>
      </c>
      <c r="AT343" s="148" t="s">
        <v>210</v>
      </c>
      <c r="AU343" s="148" t="s">
        <v>91</v>
      </c>
      <c r="AY343" s="15" t="s">
        <v>209</v>
      </c>
      <c r="BE343" s="149">
        <f>IF(N343="základní",J343,0)</f>
        <v>0</v>
      </c>
      <c r="BF343" s="149">
        <f>IF(N343="snížená",J343,0)</f>
        <v>0</v>
      </c>
      <c r="BG343" s="149">
        <f>IF(N343="zákl. přenesená",J343,0)</f>
        <v>0</v>
      </c>
      <c r="BH343" s="149">
        <f>IF(N343="sníž. přenesená",J343,0)</f>
        <v>0</v>
      </c>
      <c r="BI343" s="149">
        <f>IF(N343="nulová",J343,0)</f>
        <v>0</v>
      </c>
      <c r="BJ343" s="15" t="s">
        <v>85</v>
      </c>
      <c r="BK343" s="149">
        <f>ROUND(I343*H343,2)</f>
        <v>0</v>
      </c>
      <c r="BL343" s="15" t="s">
        <v>156</v>
      </c>
      <c r="BM343" s="148" t="s">
        <v>1248</v>
      </c>
    </row>
    <row r="344" spans="2:65" s="1" customFormat="1" ht="19.5" x14ac:dyDescent="0.2">
      <c r="B344" s="30"/>
      <c r="D344" s="150" t="s">
        <v>216</v>
      </c>
      <c r="F344" s="151" t="s">
        <v>746</v>
      </c>
      <c r="I344" s="152"/>
      <c r="L344" s="30"/>
      <c r="M344" s="153"/>
      <c r="T344" s="54"/>
      <c r="AT344" s="15" t="s">
        <v>216</v>
      </c>
      <c r="AU344" s="15" t="s">
        <v>91</v>
      </c>
    </row>
    <row r="345" spans="2:65" s="12" customFormat="1" x14ac:dyDescent="0.2">
      <c r="B345" s="154"/>
      <c r="D345" s="150" t="s">
        <v>292</v>
      </c>
      <c r="E345" s="155" t="s">
        <v>1</v>
      </c>
      <c r="F345" s="156" t="s">
        <v>432</v>
      </c>
      <c r="H345" s="157">
        <v>50</v>
      </c>
      <c r="I345" s="158"/>
      <c r="L345" s="154"/>
      <c r="M345" s="159"/>
      <c r="T345" s="160"/>
      <c r="AT345" s="155" t="s">
        <v>292</v>
      </c>
      <c r="AU345" s="155" t="s">
        <v>91</v>
      </c>
      <c r="AV345" s="12" t="s">
        <v>91</v>
      </c>
      <c r="AW345" s="12" t="s">
        <v>36</v>
      </c>
      <c r="AX345" s="12" t="s">
        <v>85</v>
      </c>
      <c r="AY345" s="155" t="s">
        <v>209</v>
      </c>
    </row>
    <row r="346" spans="2:65" s="1" customFormat="1" ht="37.9" customHeight="1" x14ac:dyDescent="0.2">
      <c r="B346" s="30"/>
      <c r="C346" s="171" t="s">
        <v>671</v>
      </c>
      <c r="D346" s="171" t="s">
        <v>449</v>
      </c>
      <c r="E346" s="172" t="s">
        <v>749</v>
      </c>
      <c r="F346" s="173" t="s">
        <v>750</v>
      </c>
      <c r="G346" s="174" t="s">
        <v>359</v>
      </c>
      <c r="H346" s="175">
        <v>51.5</v>
      </c>
      <c r="I346" s="176"/>
      <c r="J346" s="177">
        <f>ROUND(I346*H346,2)</f>
        <v>0</v>
      </c>
      <c r="K346" s="178"/>
      <c r="L346" s="179"/>
      <c r="M346" s="180" t="s">
        <v>1</v>
      </c>
      <c r="N346" s="181" t="s">
        <v>43</v>
      </c>
      <c r="P346" s="146">
        <f>O346*H346</f>
        <v>0</v>
      </c>
      <c r="Q346" s="146">
        <v>3.5E-4</v>
      </c>
      <c r="R346" s="146">
        <f>Q346*H346</f>
        <v>1.8024999999999999E-2</v>
      </c>
      <c r="S346" s="146">
        <v>0</v>
      </c>
      <c r="T346" s="147">
        <f>S346*H346</f>
        <v>0</v>
      </c>
      <c r="AR346" s="148" t="s">
        <v>244</v>
      </c>
      <c r="AT346" s="148" t="s">
        <v>449</v>
      </c>
      <c r="AU346" s="148" t="s">
        <v>91</v>
      </c>
      <c r="AY346" s="15" t="s">
        <v>209</v>
      </c>
      <c r="BE346" s="149">
        <f>IF(N346="základní",J346,0)</f>
        <v>0</v>
      </c>
      <c r="BF346" s="149">
        <f>IF(N346="snížená",J346,0)</f>
        <v>0</v>
      </c>
      <c r="BG346" s="149">
        <f>IF(N346="zákl. přenesená",J346,0)</f>
        <v>0</v>
      </c>
      <c r="BH346" s="149">
        <f>IF(N346="sníž. přenesená",J346,0)</f>
        <v>0</v>
      </c>
      <c r="BI346" s="149">
        <f>IF(N346="nulová",J346,0)</f>
        <v>0</v>
      </c>
      <c r="BJ346" s="15" t="s">
        <v>85</v>
      </c>
      <c r="BK346" s="149">
        <f>ROUND(I346*H346,2)</f>
        <v>0</v>
      </c>
      <c r="BL346" s="15" t="s">
        <v>156</v>
      </c>
      <c r="BM346" s="148" t="s">
        <v>1249</v>
      </c>
    </row>
    <row r="347" spans="2:65" s="1" customFormat="1" ht="19.5" x14ac:dyDescent="0.2">
      <c r="B347" s="30"/>
      <c r="D347" s="150" t="s">
        <v>216</v>
      </c>
      <c r="F347" s="151" t="s">
        <v>750</v>
      </c>
      <c r="I347" s="152"/>
      <c r="L347" s="30"/>
      <c r="M347" s="153"/>
      <c r="T347" s="54"/>
      <c r="AT347" s="15" t="s">
        <v>216</v>
      </c>
      <c r="AU347" s="15" t="s">
        <v>91</v>
      </c>
    </row>
    <row r="348" spans="2:65" s="12" customFormat="1" x14ac:dyDescent="0.2">
      <c r="B348" s="154"/>
      <c r="D348" s="150" t="s">
        <v>292</v>
      </c>
      <c r="E348" s="155" t="s">
        <v>1</v>
      </c>
      <c r="F348" s="156" t="s">
        <v>432</v>
      </c>
      <c r="H348" s="157">
        <v>50</v>
      </c>
      <c r="I348" s="158"/>
      <c r="L348" s="154"/>
      <c r="M348" s="159"/>
      <c r="T348" s="160"/>
      <c r="AT348" s="155" t="s">
        <v>292</v>
      </c>
      <c r="AU348" s="155" t="s">
        <v>91</v>
      </c>
      <c r="AV348" s="12" t="s">
        <v>91</v>
      </c>
      <c r="AW348" s="12" t="s">
        <v>36</v>
      </c>
      <c r="AX348" s="12" t="s">
        <v>78</v>
      </c>
      <c r="AY348" s="155" t="s">
        <v>209</v>
      </c>
    </row>
    <row r="349" spans="2:65" s="12" customFormat="1" x14ac:dyDescent="0.2">
      <c r="B349" s="154"/>
      <c r="D349" s="150" t="s">
        <v>292</v>
      </c>
      <c r="E349" s="155" t="s">
        <v>1</v>
      </c>
      <c r="F349" s="156" t="s">
        <v>1250</v>
      </c>
      <c r="H349" s="157">
        <v>51.5</v>
      </c>
      <c r="I349" s="158"/>
      <c r="L349" s="154"/>
      <c r="M349" s="159"/>
      <c r="T349" s="160"/>
      <c r="AT349" s="155" t="s">
        <v>292</v>
      </c>
      <c r="AU349" s="155" t="s">
        <v>91</v>
      </c>
      <c r="AV349" s="12" t="s">
        <v>91</v>
      </c>
      <c r="AW349" s="12" t="s">
        <v>36</v>
      </c>
      <c r="AX349" s="12" t="s">
        <v>85</v>
      </c>
      <c r="AY349" s="155" t="s">
        <v>209</v>
      </c>
    </row>
    <row r="350" spans="2:65" s="1" customFormat="1" ht="24.2" customHeight="1" x14ac:dyDescent="0.2">
      <c r="B350" s="30"/>
      <c r="C350" s="171" t="s">
        <v>677</v>
      </c>
      <c r="D350" s="171" t="s">
        <v>449</v>
      </c>
      <c r="E350" s="172" t="s">
        <v>784</v>
      </c>
      <c r="F350" s="173" t="s">
        <v>785</v>
      </c>
      <c r="G350" s="174" t="s">
        <v>456</v>
      </c>
      <c r="H350" s="175">
        <v>15</v>
      </c>
      <c r="I350" s="176"/>
      <c r="J350" s="177">
        <f>ROUND(I350*H350,2)</f>
        <v>0</v>
      </c>
      <c r="K350" s="178"/>
      <c r="L350" s="179"/>
      <c r="M350" s="180" t="s">
        <v>1</v>
      </c>
      <c r="N350" s="181" t="s">
        <v>43</v>
      </c>
      <c r="P350" s="146">
        <f>O350*H350</f>
        <v>0</v>
      </c>
      <c r="Q350" s="146">
        <v>2E-3</v>
      </c>
      <c r="R350" s="146">
        <f>Q350*H350</f>
        <v>0.03</v>
      </c>
      <c r="S350" s="146">
        <v>0</v>
      </c>
      <c r="T350" s="147">
        <f>S350*H350</f>
        <v>0</v>
      </c>
      <c r="AR350" s="148" t="s">
        <v>244</v>
      </c>
      <c r="AT350" s="148" t="s">
        <v>449</v>
      </c>
      <c r="AU350" s="148" t="s">
        <v>91</v>
      </c>
      <c r="AY350" s="15" t="s">
        <v>209</v>
      </c>
      <c r="BE350" s="149">
        <f>IF(N350="základní",J350,0)</f>
        <v>0</v>
      </c>
      <c r="BF350" s="149">
        <f>IF(N350="snížená",J350,0)</f>
        <v>0</v>
      </c>
      <c r="BG350" s="149">
        <f>IF(N350="zákl. přenesená",J350,0)</f>
        <v>0</v>
      </c>
      <c r="BH350" s="149">
        <f>IF(N350="sníž. přenesená",J350,0)</f>
        <v>0</v>
      </c>
      <c r="BI350" s="149">
        <f>IF(N350="nulová",J350,0)</f>
        <v>0</v>
      </c>
      <c r="BJ350" s="15" t="s">
        <v>85</v>
      </c>
      <c r="BK350" s="149">
        <f>ROUND(I350*H350,2)</f>
        <v>0</v>
      </c>
      <c r="BL350" s="15" t="s">
        <v>156</v>
      </c>
      <c r="BM350" s="148" t="s">
        <v>1251</v>
      </c>
    </row>
    <row r="351" spans="2:65" s="1" customFormat="1" x14ac:dyDescent="0.2">
      <c r="B351" s="30"/>
      <c r="D351" s="150" t="s">
        <v>216</v>
      </c>
      <c r="F351" s="151" t="s">
        <v>785</v>
      </c>
      <c r="I351" s="152"/>
      <c r="L351" s="30"/>
      <c r="M351" s="153"/>
      <c r="T351" s="54"/>
      <c r="AT351" s="15" t="s">
        <v>216</v>
      </c>
      <c r="AU351" s="15" t="s">
        <v>91</v>
      </c>
    </row>
    <row r="352" spans="2:65" s="12" customFormat="1" x14ac:dyDescent="0.2">
      <c r="B352" s="154"/>
      <c r="D352" s="150" t="s">
        <v>292</v>
      </c>
      <c r="E352" s="155" t="s">
        <v>1</v>
      </c>
      <c r="F352" s="156" t="s">
        <v>280</v>
      </c>
      <c r="H352" s="157">
        <v>15</v>
      </c>
      <c r="I352" s="158"/>
      <c r="L352" s="154"/>
      <c r="M352" s="159"/>
      <c r="T352" s="160"/>
      <c r="AT352" s="155" t="s">
        <v>292</v>
      </c>
      <c r="AU352" s="155" t="s">
        <v>91</v>
      </c>
      <c r="AV352" s="12" t="s">
        <v>91</v>
      </c>
      <c r="AW352" s="12" t="s">
        <v>36</v>
      </c>
      <c r="AX352" s="12" t="s">
        <v>85</v>
      </c>
      <c r="AY352" s="155" t="s">
        <v>209</v>
      </c>
    </row>
    <row r="353" spans="2:65" s="1" customFormat="1" ht="24.2" customHeight="1" x14ac:dyDescent="0.2">
      <c r="B353" s="30"/>
      <c r="C353" s="136" t="s">
        <v>421</v>
      </c>
      <c r="D353" s="136" t="s">
        <v>210</v>
      </c>
      <c r="E353" s="137" t="s">
        <v>793</v>
      </c>
      <c r="F353" s="138" t="s">
        <v>794</v>
      </c>
      <c r="G353" s="139" t="s">
        <v>456</v>
      </c>
      <c r="H353" s="140">
        <v>9</v>
      </c>
      <c r="I353" s="141"/>
      <c r="J353" s="142">
        <f>ROUND(I353*H353,2)</f>
        <v>0</v>
      </c>
      <c r="K353" s="143"/>
      <c r="L353" s="30"/>
      <c r="M353" s="144" t="s">
        <v>1</v>
      </c>
      <c r="N353" s="145" t="s">
        <v>43</v>
      </c>
      <c r="P353" s="146">
        <f>O353*H353</f>
        <v>0</v>
      </c>
      <c r="Q353" s="146">
        <v>1.0189999999999999E-2</v>
      </c>
      <c r="R353" s="146">
        <f>Q353*H353</f>
        <v>9.171E-2</v>
      </c>
      <c r="S353" s="146">
        <v>0</v>
      </c>
      <c r="T353" s="147">
        <f>S353*H353</f>
        <v>0</v>
      </c>
      <c r="AR353" s="148" t="s">
        <v>156</v>
      </c>
      <c r="AT353" s="148" t="s">
        <v>210</v>
      </c>
      <c r="AU353" s="148" t="s">
        <v>91</v>
      </c>
      <c r="AY353" s="15" t="s">
        <v>209</v>
      </c>
      <c r="BE353" s="149">
        <f>IF(N353="základní",J353,0)</f>
        <v>0</v>
      </c>
      <c r="BF353" s="149">
        <f>IF(N353="snížená",J353,0)</f>
        <v>0</v>
      </c>
      <c r="BG353" s="149">
        <f>IF(N353="zákl. přenesená",J353,0)</f>
        <v>0</v>
      </c>
      <c r="BH353" s="149">
        <f>IF(N353="sníž. přenesená",J353,0)</f>
        <v>0</v>
      </c>
      <c r="BI353" s="149">
        <f>IF(N353="nulová",J353,0)</f>
        <v>0</v>
      </c>
      <c r="BJ353" s="15" t="s">
        <v>85</v>
      </c>
      <c r="BK353" s="149">
        <f>ROUND(I353*H353,2)</f>
        <v>0</v>
      </c>
      <c r="BL353" s="15" t="s">
        <v>156</v>
      </c>
      <c r="BM353" s="148" t="s">
        <v>1252</v>
      </c>
    </row>
    <row r="354" spans="2:65" s="1" customFormat="1" x14ac:dyDescent="0.2">
      <c r="B354" s="30"/>
      <c r="D354" s="150" t="s">
        <v>216</v>
      </c>
      <c r="F354" s="151" t="s">
        <v>794</v>
      </c>
      <c r="I354" s="152"/>
      <c r="L354" s="30"/>
      <c r="M354" s="153"/>
      <c r="T354" s="54"/>
      <c r="AT354" s="15" t="s">
        <v>216</v>
      </c>
      <c r="AU354" s="15" t="s">
        <v>91</v>
      </c>
    </row>
    <row r="355" spans="2:65" s="12" customFormat="1" x14ac:dyDescent="0.2">
      <c r="B355" s="154"/>
      <c r="D355" s="150" t="s">
        <v>292</v>
      </c>
      <c r="E355" s="155" t="s">
        <v>1</v>
      </c>
      <c r="F355" s="156" t="s">
        <v>249</v>
      </c>
      <c r="H355" s="157">
        <v>9</v>
      </c>
      <c r="I355" s="158"/>
      <c r="L355" s="154"/>
      <c r="M355" s="159"/>
      <c r="T355" s="160"/>
      <c r="AT355" s="155" t="s">
        <v>292</v>
      </c>
      <c r="AU355" s="155" t="s">
        <v>91</v>
      </c>
      <c r="AV355" s="12" t="s">
        <v>91</v>
      </c>
      <c r="AW355" s="12" t="s">
        <v>36</v>
      </c>
      <c r="AX355" s="12" t="s">
        <v>85</v>
      </c>
      <c r="AY355" s="155" t="s">
        <v>209</v>
      </c>
    </row>
    <row r="356" spans="2:65" s="1" customFormat="1" ht="16.5" customHeight="1" x14ac:dyDescent="0.2">
      <c r="B356" s="30"/>
      <c r="C356" s="171" t="s">
        <v>689</v>
      </c>
      <c r="D356" s="171" t="s">
        <v>449</v>
      </c>
      <c r="E356" s="172" t="s">
        <v>797</v>
      </c>
      <c r="F356" s="173" t="s">
        <v>798</v>
      </c>
      <c r="G356" s="174" t="s">
        <v>456</v>
      </c>
      <c r="H356" s="175">
        <v>3</v>
      </c>
      <c r="I356" s="176"/>
      <c r="J356" s="177">
        <f>ROUND(I356*H356,2)</f>
        <v>0</v>
      </c>
      <c r="K356" s="178"/>
      <c r="L356" s="179"/>
      <c r="M356" s="180" t="s">
        <v>1</v>
      </c>
      <c r="N356" s="181" t="s">
        <v>43</v>
      </c>
      <c r="P356" s="146">
        <f>O356*H356</f>
        <v>0</v>
      </c>
      <c r="Q356" s="146">
        <v>0.52600000000000002</v>
      </c>
      <c r="R356" s="146">
        <f>Q356*H356</f>
        <v>1.5780000000000001</v>
      </c>
      <c r="S356" s="146">
        <v>0</v>
      </c>
      <c r="T356" s="147">
        <f>S356*H356</f>
        <v>0</v>
      </c>
      <c r="AR356" s="148" t="s">
        <v>244</v>
      </c>
      <c r="AT356" s="148" t="s">
        <v>449</v>
      </c>
      <c r="AU356" s="148" t="s">
        <v>91</v>
      </c>
      <c r="AY356" s="15" t="s">
        <v>209</v>
      </c>
      <c r="BE356" s="149">
        <f>IF(N356="základní",J356,0)</f>
        <v>0</v>
      </c>
      <c r="BF356" s="149">
        <f>IF(N356="snížená",J356,0)</f>
        <v>0</v>
      </c>
      <c r="BG356" s="149">
        <f>IF(N356="zákl. přenesená",J356,0)</f>
        <v>0</v>
      </c>
      <c r="BH356" s="149">
        <f>IF(N356="sníž. přenesená",J356,0)</f>
        <v>0</v>
      </c>
      <c r="BI356" s="149">
        <f>IF(N356="nulová",J356,0)</f>
        <v>0</v>
      </c>
      <c r="BJ356" s="15" t="s">
        <v>85</v>
      </c>
      <c r="BK356" s="149">
        <f>ROUND(I356*H356,2)</f>
        <v>0</v>
      </c>
      <c r="BL356" s="15" t="s">
        <v>156</v>
      </c>
      <c r="BM356" s="148" t="s">
        <v>1253</v>
      </c>
    </row>
    <row r="357" spans="2:65" s="1" customFormat="1" x14ac:dyDescent="0.2">
      <c r="B357" s="30"/>
      <c r="D357" s="150" t="s">
        <v>216</v>
      </c>
      <c r="F357" s="151" t="s">
        <v>798</v>
      </c>
      <c r="I357" s="152"/>
      <c r="L357" s="30"/>
      <c r="M357" s="153"/>
      <c r="T357" s="54"/>
      <c r="AT357" s="15" t="s">
        <v>216</v>
      </c>
      <c r="AU357" s="15" t="s">
        <v>91</v>
      </c>
    </row>
    <row r="358" spans="2:65" s="12" customFormat="1" x14ac:dyDescent="0.2">
      <c r="B358" s="154"/>
      <c r="D358" s="150" t="s">
        <v>292</v>
      </c>
      <c r="E358" s="155" t="s">
        <v>1</v>
      </c>
      <c r="F358" s="156" t="s">
        <v>148</v>
      </c>
      <c r="H358" s="157">
        <v>3</v>
      </c>
      <c r="I358" s="158"/>
      <c r="L358" s="154"/>
      <c r="M358" s="159"/>
      <c r="T358" s="160"/>
      <c r="AT358" s="155" t="s">
        <v>292</v>
      </c>
      <c r="AU358" s="155" t="s">
        <v>91</v>
      </c>
      <c r="AV358" s="12" t="s">
        <v>91</v>
      </c>
      <c r="AW358" s="12" t="s">
        <v>36</v>
      </c>
      <c r="AX358" s="12" t="s">
        <v>85</v>
      </c>
      <c r="AY358" s="155" t="s">
        <v>209</v>
      </c>
    </row>
    <row r="359" spans="2:65" s="1" customFormat="1" ht="16.5" customHeight="1" x14ac:dyDescent="0.2">
      <c r="B359" s="30"/>
      <c r="C359" s="171" t="s">
        <v>695</v>
      </c>
      <c r="D359" s="171" t="s">
        <v>449</v>
      </c>
      <c r="E359" s="172" t="s">
        <v>804</v>
      </c>
      <c r="F359" s="173" t="s">
        <v>805</v>
      </c>
      <c r="G359" s="174" t="s">
        <v>456</v>
      </c>
      <c r="H359" s="175">
        <v>3</v>
      </c>
      <c r="I359" s="176"/>
      <c r="J359" s="177">
        <f>ROUND(I359*H359,2)</f>
        <v>0</v>
      </c>
      <c r="K359" s="178"/>
      <c r="L359" s="179"/>
      <c r="M359" s="180" t="s">
        <v>1</v>
      </c>
      <c r="N359" s="181" t="s">
        <v>43</v>
      </c>
      <c r="P359" s="146">
        <f>O359*H359</f>
        <v>0</v>
      </c>
      <c r="Q359" s="146">
        <v>0.26200000000000001</v>
      </c>
      <c r="R359" s="146">
        <f>Q359*H359</f>
        <v>0.78600000000000003</v>
      </c>
      <c r="S359" s="146">
        <v>0</v>
      </c>
      <c r="T359" s="147">
        <f>S359*H359</f>
        <v>0</v>
      </c>
      <c r="AR359" s="148" t="s">
        <v>244</v>
      </c>
      <c r="AT359" s="148" t="s">
        <v>449</v>
      </c>
      <c r="AU359" s="148" t="s">
        <v>91</v>
      </c>
      <c r="AY359" s="15" t="s">
        <v>209</v>
      </c>
      <c r="BE359" s="149">
        <f>IF(N359="základní",J359,0)</f>
        <v>0</v>
      </c>
      <c r="BF359" s="149">
        <f>IF(N359="snížená",J359,0)</f>
        <v>0</v>
      </c>
      <c r="BG359" s="149">
        <f>IF(N359="zákl. přenesená",J359,0)</f>
        <v>0</v>
      </c>
      <c r="BH359" s="149">
        <f>IF(N359="sníž. přenesená",J359,0)</f>
        <v>0</v>
      </c>
      <c r="BI359" s="149">
        <f>IF(N359="nulová",J359,0)</f>
        <v>0</v>
      </c>
      <c r="BJ359" s="15" t="s">
        <v>85</v>
      </c>
      <c r="BK359" s="149">
        <f>ROUND(I359*H359,2)</f>
        <v>0</v>
      </c>
      <c r="BL359" s="15" t="s">
        <v>156</v>
      </c>
      <c r="BM359" s="148" t="s">
        <v>1254</v>
      </c>
    </row>
    <row r="360" spans="2:65" s="1" customFormat="1" x14ac:dyDescent="0.2">
      <c r="B360" s="30"/>
      <c r="D360" s="150" t="s">
        <v>216</v>
      </c>
      <c r="F360" s="151" t="s">
        <v>805</v>
      </c>
      <c r="I360" s="152"/>
      <c r="L360" s="30"/>
      <c r="M360" s="153"/>
      <c r="T360" s="54"/>
      <c r="AT360" s="15" t="s">
        <v>216</v>
      </c>
      <c r="AU360" s="15" t="s">
        <v>91</v>
      </c>
    </row>
    <row r="361" spans="2:65" s="12" customFormat="1" x14ac:dyDescent="0.2">
      <c r="B361" s="154"/>
      <c r="D361" s="150" t="s">
        <v>292</v>
      </c>
      <c r="E361" s="155" t="s">
        <v>1</v>
      </c>
      <c r="F361" s="156" t="s">
        <v>148</v>
      </c>
      <c r="H361" s="157">
        <v>3</v>
      </c>
      <c r="I361" s="158"/>
      <c r="L361" s="154"/>
      <c r="M361" s="159"/>
      <c r="T361" s="160"/>
      <c r="AT361" s="155" t="s">
        <v>292</v>
      </c>
      <c r="AU361" s="155" t="s">
        <v>91</v>
      </c>
      <c r="AV361" s="12" t="s">
        <v>91</v>
      </c>
      <c r="AW361" s="12" t="s">
        <v>36</v>
      </c>
      <c r="AX361" s="12" t="s">
        <v>85</v>
      </c>
      <c r="AY361" s="155" t="s">
        <v>209</v>
      </c>
    </row>
    <row r="362" spans="2:65" s="1" customFormat="1" ht="16.5" customHeight="1" x14ac:dyDescent="0.2">
      <c r="B362" s="30"/>
      <c r="C362" s="171" t="s">
        <v>699</v>
      </c>
      <c r="D362" s="171" t="s">
        <v>449</v>
      </c>
      <c r="E362" s="172" t="s">
        <v>1104</v>
      </c>
      <c r="F362" s="173" t="s">
        <v>1105</v>
      </c>
      <c r="G362" s="174" t="s">
        <v>456</v>
      </c>
      <c r="H362" s="175">
        <v>3</v>
      </c>
      <c r="I362" s="176"/>
      <c r="J362" s="177">
        <f>ROUND(I362*H362,2)</f>
        <v>0</v>
      </c>
      <c r="K362" s="178"/>
      <c r="L362" s="179"/>
      <c r="M362" s="180" t="s">
        <v>1</v>
      </c>
      <c r="N362" s="181" t="s">
        <v>43</v>
      </c>
      <c r="P362" s="146">
        <f>O362*H362</f>
        <v>0</v>
      </c>
      <c r="Q362" s="146">
        <v>1.054</v>
      </c>
      <c r="R362" s="146">
        <f>Q362*H362</f>
        <v>3.1619999999999999</v>
      </c>
      <c r="S362" s="146">
        <v>0</v>
      </c>
      <c r="T362" s="147">
        <f>S362*H362</f>
        <v>0</v>
      </c>
      <c r="AR362" s="148" t="s">
        <v>244</v>
      </c>
      <c r="AT362" s="148" t="s">
        <v>449</v>
      </c>
      <c r="AU362" s="148" t="s">
        <v>91</v>
      </c>
      <c r="AY362" s="15" t="s">
        <v>209</v>
      </c>
      <c r="BE362" s="149">
        <f>IF(N362="základní",J362,0)</f>
        <v>0</v>
      </c>
      <c r="BF362" s="149">
        <f>IF(N362="snížená",J362,0)</f>
        <v>0</v>
      </c>
      <c r="BG362" s="149">
        <f>IF(N362="zákl. přenesená",J362,0)</f>
        <v>0</v>
      </c>
      <c r="BH362" s="149">
        <f>IF(N362="sníž. přenesená",J362,0)</f>
        <v>0</v>
      </c>
      <c r="BI362" s="149">
        <f>IF(N362="nulová",J362,0)</f>
        <v>0</v>
      </c>
      <c r="BJ362" s="15" t="s">
        <v>85</v>
      </c>
      <c r="BK362" s="149">
        <f>ROUND(I362*H362,2)</f>
        <v>0</v>
      </c>
      <c r="BL362" s="15" t="s">
        <v>156</v>
      </c>
      <c r="BM362" s="148" t="s">
        <v>1255</v>
      </c>
    </row>
    <row r="363" spans="2:65" s="1" customFormat="1" x14ac:dyDescent="0.2">
      <c r="B363" s="30"/>
      <c r="D363" s="150" t="s">
        <v>216</v>
      </c>
      <c r="F363" s="151" t="s">
        <v>1105</v>
      </c>
      <c r="I363" s="152"/>
      <c r="L363" s="30"/>
      <c r="M363" s="153"/>
      <c r="T363" s="54"/>
      <c r="AT363" s="15" t="s">
        <v>216</v>
      </c>
      <c r="AU363" s="15" t="s">
        <v>91</v>
      </c>
    </row>
    <row r="364" spans="2:65" s="1" customFormat="1" ht="24.2" customHeight="1" x14ac:dyDescent="0.2">
      <c r="B364" s="30"/>
      <c r="C364" s="136" t="s">
        <v>705</v>
      </c>
      <c r="D364" s="136" t="s">
        <v>210</v>
      </c>
      <c r="E364" s="137" t="s">
        <v>820</v>
      </c>
      <c r="F364" s="138" t="s">
        <v>821</v>
      </c>
      <c r="G364" s="139" t="s">
        <v>456</v>
      </c>
      <c r="H364" s="140">
        <v>6</v>
      </c>
      <c r="I364" s="141"/>
      <c r="J364" s="142">
        <f>ROUND(I364*H364,2)</f>
        <v>0</v>
      </c>
      <c r="K364" s="143"/>
      <c r="L364" s="30"/>
      <c r="M364" s="144" t="s">
        <v>1</v>
      </c>
      <c r="N364" s="145" t="s">
        <v>43</v>
      </c>
      <c r="P364" s="146">
        <f>O364*H364</f>
        <v>0</v>
      </c>
      <c r="Q364" s="146">
        <v>1.248E-2</v>
      </c>
      <c r="R364" s="146">
        <f>Q364*H364</f>
        <v>7.4880000000000002E-2</v>
      </c>
      <c r="S364" s="146">
        <v>0</v>
      </c>
      <c r="T364" s="147">
        <f>S364*H364</f>
        <v>0</v>
      </c>
      <c r="AR364" s="148" t="s">
        <v>156</v>
      </c>
      <c r="AT364" s="148" t="s">
        <v>210</v>
      </c>
      <c r="AU364" s="148" t="s">
        <v>91</v>
      </c>
      <c r="AY364" s="15" t="s">
        <v>209</v>
      </c>
      <c r="BE364" s="149">
        <f>IF(N364="základní",J364,0)</f>
        <v>0</v>
      </c>
      <c r="BF364" s="149">
        <f>IF(N364="snížená",J364,0)</f>
        <v>0</v>
      </c>
      <c r="BG364" s="149">
        <f>IF(N364="zákl. přenesená",J364,0)</f>
        <v>0</v>
      </c>
      <c r="BH364" s="149">
        <f>IF(N364="sníž. přenesená",J364,0)</f>
        <v>0</v>
      </c>
      <c r="BI364" s="149">
        <f>IF(N364="nulová",J364,0)</f>
        <v>0</v>
      </c>
      <c r="BJ364" s="15" t="s">
        <v>85</v>
      </c>
      <c r="BK364" s="149">
        <f>ROUND(I364*H364,2)</f>
        <v>0</v>
      </c>
      <c r="BL364" s="15" t="s">
        <v>156</v>
      </c>
      <c r="BM364" s="148" t="s">
        <v>1256</v>
      </c>
    </row>
    <row r="365" spans="2:65" s="1" customFormat="1" x14ac:dyDescent="0.2">
      <c r="B365" s="30"/>
      <c r="D365" s="150" t="s">
        <v>216</v>
      </c>
      <c r="F365" s="151" t="s">
        <v>821</v>
      </c>
      <c r="I365" s="152"/>
      <c r="L365" s="30"/>
      <c r="M365" s="153"/>
      <c r="T365" s="54"/>
      <c r="AT365" s="15" t="s">
        <v>216</v>
      </c>
      <c r="AU365" s="15" t="s">
        <v>91</v>
      </c>
    </row>
    <row r="366" spans="2:65" s="12" customFormat="1" x14ac:dyDescent="0.2">
      <c r="B366" s="154"/>
      <c r="D366" s="150" t="s">
        <v>292</v>
      </c>
      <c r="E366" s="155" t="s">
        <v>1</v>
      </c>
      <c r="F366" s="156" t="s">
        <v>234</v>
      </c>
      <c r="H366" s="157">
        <v>6</v>
      </c>
      <c r="I366" s="158"/>
      <c r="L366" s="154"/>
      <c r="M366" s="159"/>
      <c r="T366" s="160"/>
      <c r="AT366" s="155" t="s">
        <v>292</v>
      </c>
      <c r="AU366" s="155" t="s">
        <v>91</v>
      </c>
      <c r="AV366" s="12" t="s">
        <v>91</v>
      </c>
      <c r="AW366" s="12" t="s">
        <v>36</v>
      </c>
      <c r="AX366" s="12" t="s">
        <v>85</v>
      </c>
      <c r="AY366" s="155" t="s">
        <v>209</v>
      </c>
    </row>
    <row r="367" spans="2:65" s="1" customFormat="1" ht="24.2" customHeight="1" x14ac:dyDescent="0.2">
      <c r="B367" s="30"/>
      <c r="C367" s="171" t="s">
        <v>711</v>
      </c>
      <c r="D367" s="171" t="s">
        <v>449</v>
      </c>
      <c r="E367" s="172" t="s">
        <v>824</v>
      </c>
      <c r="F367" s="173" t="s">
        <v>825</v>
      </c>
      <c r="G367" s="174" t="s">
        <v>456</v>
      </c>
      <c r="H367" s="175">
        <v>6</v>
      </c>
      <c r="I367" s="176"/>
      <c r="J367" s="177">
        <f>ROUND(I367*H367,2)</f>
        <v>0</v>
      </c>
      <c r="K367" s="178"/>
      <c r="L367" s="179"/>
      <c r="M367" s="180" t="s">
        <v>1</v>
      </c>
      <c r="N367" s="181" t="s">
        <v>43</v>
      </c>
      <c r="P367" s="146">
        <f>O367*H367</f>
        <v>0</v>
      </c>
      <c r="Q367" s="146">
        <v>0.56999999999999995</v>
      </c>
      <c r="R367" s="146">
        <f>Q367*H367</f>
        <v>3.42</v>
      </c>
      <c r="S367" s="146">
        <v>0</v>
      </c>
      <c r="T367" s="147">
        <f>S367*H367</f>
        <v>0</v>
      </c>
      <c r="AR367" s="148" t="s">
        <v>244</v>
      </c>
      <c r="AT367" s="148" t="s">
        <v>449</v>
      </c>
      <c r="AU367" s="148" t="s">
        <v>91</v>
      </c>
      <c r="AY367" s="15" t="s">
        <v>209</v>
      </c>
      <c r="BE367" s="149">
        <f>IF(N367="základní",J367,0)</f>
        <v>0</v>
      </c>
      <c r="BF367" s="149">
        <f>IF(N367="snížená",J367,0)</f>
        <v>0</v>
      </c>
      <c r="BG367" s="149">
        <f>IF(N367="zákl. přenesená",J367,0)</f>
        <v>0</v>
      </c>
      <c r="BH367" s="149">
        <f>IF(N367="sníž. přenesená",J367,0)</f>
        <v>0</v>
      </c>
      <c r="BI367" s="149">
        <f>IF(N367="nulová",J367,0)</f>
        <v>0</v>
      </c>
      <c r="BJ367" s="15" t="s">
        <v>85</v>
      </c>
      <c r="BK367" s="149">
        <f>ROUND(I367*H367,2)</f>
        <v>0</v>
      </c>
      <c r="BL367" s="15" t="s">
        <v>156</v>
      </c>
      <c r="BM367" s="148" t="s">
        <v>1257</v>
      </c>
    </row>
    <row r="368" spans="2:65" s="1" customFormat="1" ht="19.5" x14ac:dyDescent="0.2">
      <c r="B368" s="30"/>
      <c r="D368" s="150" t="s">
        <v>216</v>
      </c>
      <c r="F368" s="151" t="s">
        <v>825</v>
      </c>
      <c r="I368" s="152"/>
      <c r="L368" s="30"/>
      <c r="M368" s="153"/>
      <c r="T368" s="54"/>
      <c r="AT368" s="15" t="s">
        <v>216</v>
      </c>
      <c r="AU368" s="15" t="s">
        <v>91</v>
      </c>
    </row>
    <row r="369" spans="2:65" s="12" customFormat="1" x14ac:dyDescent="0.2">
      <c r="B369" s="154"/>
      <c r="D369" s="150" t="s">
        <v>292</v>
      </c>
      <c r="E369" s="155" t="s">
        <v>1</v>
      </c>
      <c r="F369" s="156" t="s">
        <v>234</v>
      </c>
      <c r="H369" s="157">
        <v>6</v>
      </c>
      <c r="I369" s="158"/>
      <c r="L369" s="154"/>
      <c r="M369" s="159"/>
      <c r="T369" s="160"/>
      <c r="AT369" s="155" t="s">
        <v>292</v>
      </c>
      <c r="AU369" s="155" t="s">
        <v>91</v>
      </c>
      <c r="AV369" s="12" t="s">
        <v>91</v>
      </c>
      <c r="AW369" s="12" t="s">
        <v>36</v>
      </c>
      <c r="AX369" s="12" t="s">
        <v>85</v>
      </c>
      <c r="AY369" s="155" t="s">
        <v>209</v>
      </c>
    </row>
    <row r="370" spans="2:65" s="1" customFormat="1" ht="24.2" customHeight="1" x14ac:dyDescent="0.2">
      <c r="B370" s="30"/>
      <c r="C370" s="136" t="s">
        <v>716</v>
      </c>
      <c r="D370" s="136" t="s">
        <v>210</v>
      </c>
      <c r="E370" s="137" t="s">
        <v>828</v>
      </c>
      <c r="F370" s="138" t="s">
        <v>829</v>
      </c>
      <c r="G370" s="139" t="s">
        <v>456</v>
      </c>
      <c r="H370" s="140">
        <v>6</v>
      </c>
      <c r="I370" s="141"/>
      <c r="J370" s="142">
        <f>ROUND(I370*H370,2)</f>
        <v>0</v>
      </c>
      <c r="K370" s="143"/>
      <c r="L370" s="30"/>
      <c r="M370" s="144" t="s">
        <v>1</v>
      </c>
      <c r="N370" s="145" t="s">
        <v>43</v>
      </c>
      <c r="P370" s="146">
        <f>O370*H370</f>
        <v>0</v>
      </c>
      <c r="Q370" s="146">
        <v>2.8539999999999999E-2</v>
      </c>
      <c r="R370" s="146">
        <f>Q370*H370</f>
        <v>0.17124</v>
      </c>
      <c r="S370" s="146">
        <v>0</v>
      </c>
      <c r="T370" s="147">
        <f>S370*H370</f>
        <v>0</v>
      </c>
      <c r="AR370" s="148" t="s">
        <v>156</v>
      </c>
      <c r="AT370" s="148" t="s">
        <v>210</v>
      </c>
      <c r="AU370" s="148" t="s">
        <v>91</v>
      </c>
      <c r="AY370" s="15" t="s">
        <v>209</v>
      </c>
      <c r="BE370" s="149">
        <f>IF(N370="základní",J370,0)</f>
        <v>0</v>
      </c>
      <c r="BF370" s="149">
        <f>IF(N370="snížená",J370,0)</f>
        <v>0</v>
      </c>
      <c r="BG370" s="149">
        <f>IF(N370="zákl. přenesená",J370,0)</f>
        <v>0</v>
      </c>
      <c r="BH370" s="149">
        <f>IF(N370="sníž. přenesená",J370,0)</f>
        <v>0</v>
      </c>
      <c r="BI370" s="149">
        <f>IF(N370="nulová",J370,0)</f>
        <v>0</v>
      </c>
      <c r="BJ370" s="15" t="s">
        <v>85</v>
      </c>
      <c r="BK370" s="149">
        <f>ROUND(I370*H370,2)</f>
        <v>0</v>
      </c>
      <c r="BL370" s="15" t="s">
        <v>156</v>
      </c>
      <c r="BM370" s="148" t="s">
        <v>1258</v>
      </c>
    </row>
    <row r="371" spans="2:65" s="1" customFormat="1" ht="19.5" x14ac:dyDescent="0.2">
      <c r="B371" s="30"/>
      <c r="D371" s="150" t="s">
        <v>216</v>
      </c>
      <c r="F371" s="151" t="s">
        <v>829</v>
      </c>
      <c r="I371" s="152"/>
      <c r="L371" s="30"/>
      <c r="M371" s="153"/>
      <c r="T371" s="54"/>
      <c r="AT371" s="15" t="s">
        <v>216</v>
      </c>
      <c r="AU371" s="15" t="s">
        <v>91</v>
      </c>
    </row>
    <row r="372" spans="2:65" s="12" customFormat="1" x14ac:dyDescent="0.2">
      <c r="B372" s="154"/>
      <c r="D372" s="150" t="s">
        <v>292</v>
      </c>
      <c r="E372" s="155" t="s">
        <v>1</v>
      </c>
      <c r="F372" s="156" t="s">
        <v>234</v>
      </c>
      <c r="H372" s="157">
        <v>6</v>
      </c>
      <c r="I372" s="158"/>
      <c r="L372" s="154"/>
      <c r="M372" s="159"/>
      <c r="T372" s="160"/>
      <c r="AT372" s="155" t="s">
        <v>292</v>
      </c>
      <c r="AU372" s="155" t="s">
        <v>91</v>
      </c>
      <c r="AV372" s="12" t="s">
        <v>91</v>
      </c>
      <c r="AW372" s="12" t="s">
        <v>36</v>
      </c>
      <c r="AX372" s="12" t="s">
        <v>85</v>
      </c>
      <c r="AY372" s="155" t="s">
        <v>209</v>
      </c>
    </row>
    <row r="373" spans="2:65" s="1" customFormat="1" ht="16.5" customHeight="1" x14ac:dyDescent="0.2">
      <c r="B373" s="30"/>
      <c r="C373" s="171" t="s">
        <v>720</v>
      </c>
      <c r="D373" s="171" t="s">
        <v>449</v>
      </c>
      <c r="E373" s="172" t="s">
        <v>832</v>
      </c>
      <c r="F373" s="173" t="s">
        <v>1111</v>
      </c>
      <c r="G373" s="174" t="s">
        <v>456</v>
      </c>
      <c r="H373" s="175">
        <v>6</v>
      </c>
      <c r="I373" s="176"/>
      <c r="J373" s="177">
        <f>ROUND(I373*H373,2)</f>
        <v>0</v>
      </c>
      <c r="K373" s="178"/>
      <c r="L373" s="179"/>
      <c r="M373" s="180" t="s">
        <v>1</v>
      </c>
      <c r="N373" s="181" t="s">
        <v>43</v>
      </c>
      <c r="P373" s="146">
        <f>O373*H373</f>
        <v>0</v>
      </c>
      <c r="Q373" s="146">
        <v>1.8169999999999999</v>
      </c>
      <c r="R373" s="146">
        <f>Q373*H373</f>
        <v>10.901999999999999</v>
      </c>
      <c r="S373" s="146">
        <v>0</v>
      </c>
      <c r="T373" s="147">
        <f>S373*H373</f>
        <v>0</v>
      </c>
      <c r="AR373" s="148" t="s">
        <v>244</v>
      </c>
      <c r="AT373" s="148" t="s">
        <v>449</v>
      </c>
      <c r="AU373" s="148" t="s">
        <v>91</v>
      </c>
      <c r="AY373" s="15" t="s">
        <v>209</v>
      </c>
      <c r="BE373" s="149">
        <f>IF(N373="základní",J373,0)</f>
        <v>0</v>
      </c>
      <c r="BF373" s="149">
        <f>IF(N373="snížená",J373,0)</f>
        <v>0</v>
      </c>
      <c r="BG373" s="149">
        <f>IF(N373="zákl. přenesená",J373,0)</f>
        <v>0</v>
      </c>
      <c r="BH373" s="149">
        <f>IF(N373="sníž. přenesená",J373,0)</f>
        <v>0</v>
      </c>
      <c r="BI373" s="149">
        <f>IF(N373="nulová",J373,0)</f>
        <v>0</v>
      </c>
      <c r="BJ373" s="15" t="s">
        <v>85</v>
      </c>
      <c r="BK373" s="149">
        <f>ROUND(I373*H373,2)</f>
        <v>0</v>
      </c>
      <c r="BL373" s="15" t="s">
        <v>156</v>
      </c>
      <c r="BM373" s="148" t="s">
        <v>1259</v>
      </c>
    </row>
    <row r="374" spans="2:65" s="1" customFormat="1" x14ac:dyDescent="0.2">
      <c r="B374" s="30"/>
      <c r="D374" s="150" t="s">
        <v>216</v>
      </c>
      <c r="F374" s="151" t="s">
        <v>835</v>
      </c>
      <c r="I374" s="152"/>
      <c r="L374" s="30"/>
      <c r="M374" s="153"/>
      <c r="T374" s="54"/>
      <c r="AT374" s="15" t="s">
        <v>216</v>
      </c>
      <c r="AU374" s="15" t="s">
        <v>91</v>
      </c>
    </row>
    <row r="375" spans="2:65" s="12" customFormat="1" x14ac:dyDescent="0.2">
      <c r="B375" s="154"/>
      <c r="D375" s="150" t="s">
        <v>292</v>
      </c>
      <c r="E375" s="155" t="s">
        <v>1</v>
      </c>
      <c r="F375" s="156" t="s">
        <v>234</v>
      </c>
      <c r="H375" s="157">
        <v>6</v>
      </c>
      <c r="I375" s="158"/>
      <c r="L375" s="154"/>
      <c r="M375" s="159"/>
      <c r="T375" s="160"/>
      <c r="AT375" s="155" t="s">
        <v>292</v>
      </c>
      <c r="AU375" s="155" t="s">
        <v>91</v>
      </c>
      <c r="AV375" s="12" t="s">
        <v>91</v>
      </c>
      <c r="AW375" s="12" t="s">
        <v>36</v>
      </c>
      <c r="AX375" s="12" t="s">
        <v>85</v>
      </c>
      <c r="AY375" s="155" t="s">
        <v>209</v>
      </c>
    </row>
    <row r="376" spans="2:65" s="1" customFormat="1" ht="24.2" customHeight="1" x14ac:dyDescent="0.2">
      <c r="B376" s="30"/>
      <c r="C376" s="171" t="s">
        <v>724</v>
      </c>
      <c r="D376" s="171" t="s">
        <v>449</v>
      </c>
      <c r="E376" s="172" t="s">
        <v>847</v>
      </c>
      <c r="F376" s="173" t="s">
        <v>848</v>
      </c>
      <c r="G376" s="174" t="s">
        <v>456</v>
      </c>
      <c r="H376" s="175">
        <v>6</v>
      </c>
      <c r="I376" s="176"/>
      <c r="J376" s="177">
        <f>ROUND(I376*H376,2)</f>
        <v>0</v>
      </c>
      <c r="K376" s="178"/>
      <c r="L376" s="179"/>
      <c r="M376" s="180" t="s">
        <v>1</v>
      </c>
      <c r="N376" s="181" t="s">
        <v>43</v>
      </c>
      <c r="P376" s="146">
        <f>O376*H376</f>
        <v>0</v>
      </c>
      <c r="Q376" s="146">
        <v>5.4600000000000003E-2</v>
      </c>
      <c r="R376" s="146">
        <f>Q376*H376</f>
        <v>0.3276</v>
      </c>
      <c r="S376" s="146">
        <v>0</v>
      </c>
      <c r="T376" s="147">
        <f>S376*H376</f>
        <v>0</v>
      </c>
      <c r="AR376" s="148" t="s">
        <v>244</v>
      </c>
      <c r="AT376" s="148" t="s">
        <v>449</v>
      </c>
      <c r="AU376" s="148" t="s">
        <v>91</v>
      </c>
      <c r="AY376" s="15" t="s">
        <v>209</v>
      </c>
      <c r="BE376" s="149">
        <f>IF(N376="základní",J376,0)</f>
        <v>0</v>
      </c>
      <c r="BF376" s="149">
        <f>IF(N376="snížená",J376,0)</f>
        <v>0</v>
      </c>
      <c r="BG376" s="149">
        <f>IF(N376="zákl. přenesená",J376,0)</f>
        <v>0</v>
      </c>
      <c r="BH376" s="149">
        <f>IF(N376="sníž. přenesená",J376,0)</f>
        <v>0</v>
      </c>
      <c r="BI376" s="149">
        <f>IF(N376="nulová",J376,0)</f>
        <v>0</v>
      </c>
      <c r="BJ376" s="15" t="s">
        <v>85</v>
      </c>
      <c r="BK376" s="149">
        <f>ROUND(I376*H376,2)</f>
        <v>0</v>
      </c>
      <c r="BL376" s="15" t="s">
        <v>156</v>
      </c>
      <c r="BM376" s="148" t="s">
        <v>1260</v>
      </c>
    </row>
    <row r="377" spans="2:65" s="1" customFormat="1" ht="19.5" x14ac:dyDescent="0.2">
      <c r="B377" s="30"/>
      <c r="D377" s="150" t="s">
        <v>216</v>
      </c>
      <c r="F377" s="151" t="s">
        <v>848</v>
      </c>
      <c r="I377" s="152"/>
      <c r="L377" s="30"/>
      <c r="M377" s="153"/>
      <c r="T377" s="54"/>
      <c r="AT377" s="15" t="s">
        <v>216</v>
      </c>
      <c r="AU377" s="15" t="s">
        <v>91</v>
      </c>
    </row>
    <row r="378" spans="2:65" s="12" customFormat="1" x14ac:dyDescent="0.2">
      <c r="B378" s="154"/>
      <c r="D378" s="150" t="s">
        <v>292</v>
      </c>
      <c r="E378" s="155" t="s">
        <v>1</v>
      </c>
      <c r="F378" s="156" t="s">
        <v>234</v>
      </c>
      <c r="H378" s="157">
        <v>6</v>
      </c>
      <c r="I378" s="158"/>
      <c r="L378" s="154"/>
      <c r="M378" s="159"/>
      <c r="T378" s="160"/>
      <c r="AT378" s="155" t="s">
        <v>292</v>
      </c>
      <c r="AU378" s="155" t="s">
        <v>91</v>
      </c>
      <c r="AV378" s="12" t="s">
        <v>91</v>
      </c>
      <c r="AW378" s="12" t="s">
        <v>36</v>
      </c>
      <c r="AX378" s="12" t="s">
        <v>85</v>
      </c>
      <c r="AY378" s="155" t="s">
        <v>209</v>
      </c>
    </row>
    <row r="379" spans="2:65" s="1" customFormat="1" ht="24.2" customHeight="1" x14ac:dyDescent="0.2">
      <c r="B379" s="30"/>
      <c r="C379" s="136" t="s">
        <v>729</v>
      </c>
      <c r="D379" s="136" t="s">
        <v>210</v>
      </c>
      <c r="E379" s="137" t="s">
        <v>841</v>
      </c>
      <c r="F379" s="138" t="s">
        <v>842</v>
      </c>
      <c r="G379" s="139" t="s">
        <v>456</v>
      </c>
      <c r="H379" s="140">
        <v>6</v>
      </c>
      <c r="I379" s="141"/>
      <c r="J379" s="142">
        <f>ROUND(I379*H379,2)</f>
        <v>0</v>
      </c>
      <c r="K379" s="143"/>
      <c r="L379" s="30"/>
      <c r="M379" s="144" t="s">
        <v>1</v>
      </c>
      <c r="N379" s="145" t="s">
        <v>43</v>
      </c>
      <c r="P379" s="146">
        <f>O379*H379</f>
        <v>0</v>
      </c>
      <c r="Q379" s="146">
        <v>0.09</v>
      </c>
      <c r="R379" s="146">
        <f>Q379*H379</f>
        <v>0.54</v>
      </c>
      <c r="S379" s="146">
        <v>0</v>
      </c>
      <c r="T379" s="147">
        <f>S379*H379</f>
        <v>0</v>
      </c>
      <c r="AR379" s="148" t="s">
        <v>156</v>
      </c>
      <c r="AT379" s="148" t="s">
        <v>210</v>
      </c>
      <c r="AU379" s="148" t="s">
        <v>91</v>
      </c>
      <c r="AY379" s="15" t="s">
        <v>209</v>
      </c>
      <c r="BE379" s="149">
        <f>IF(N379="základní",J379,0)</f>
        <v>0</v>
      </c>
      <c r="BF379" s="149">
        <f>IF(N379="snížená",J379,0)</f>
        <v>0</v>
      </c>
      <c r="BG379" s="149">
        <f>IF(N379="zákl. přenesená",J379,0)</f>
        <v>0</v>
      </c>
      <c r="BH379" s="149">
        <f>IF(N379="sníž. přenesená",J379,0)</f>
        <v>0</v>
      </c>
      <c r="BI379" s="149">
        <f>IF(N379="nulová",J379,0)</f>
        <v>0</v>
      </c>
      <c r="BJ379" s="15" t="s">
        <v>85</v>
      </c>
      <c r="BK379" s="149">
        <f>ROUND(I379*H379,2)</f>
        <v>0</v>
      </c>
      <c r="BL379" s="15" t="s">
        <v>156</v>
      </c>
      <c r="BM379" s="148" t="s">
        <v>1261</v>
      </c>
    </row>
    <row r="380" spans="2:65" s="1" customFormat="1" ht="19.5" x14ac:dyDescent="0.2">
      <c r="B380" s="30"/>
      <c r="D380" s="150" t="s">
        <v>216</v>
      </c>
      <c r="F380" s="151" t="s">
        <v>844</v>
      </c>
      <c r="I380" s="152"/>
      <c r="L380" s="30"/>
      <c r="M380" s="153"/>
      <c r="T380" s="54"/>
      <c r="AT380" s="15" t="s">
        <v>216</v>
      </c>
      <c r="AU380" s="15" t="s">
        <v>91</v>
      </c>
    </row>
    <row r="381" spans="2:65" s="12" customFormat="1" x14ac:dyDescent="0.2">
      <c r="B381" s="154"/>
      <c r="D381" s="150" t="s">
        <v>292</v>
      </c>
      <c r="E381" s="155" t="s">
        <v>1</v>
      </c>
      <c r="F381" s="156" t="s">
        <v>234</v>
      </c>
      <c r="H381" s="157">
        <v>6</v>
      </c>
      <c r="I381" s="158"/>
      <c r="L381" s="154"/>
      <c r="M381" s="159"/>
      <c r="T381" s="160"/>
      <c r="AT381" s="155" t="s">
        <v>292</v>
      </c>
      <c r="AU381" s="155" t="s">
        <v>91</v>
      </c>
      <c r="AV381" s="12" t="s">
        <v>91</v>
      </c>
      <c r="AW381" s="12" t="s">
        <v>36</v>
      </c>
      <c r="AX381" s="12" t="s">
        <v>85</v>
      </c>
      <c r="AY381" s="155" t="s">
        <v>209</v>
      </c>
    </row>
    <row r="382" spans="2:65" s="1" customFormat="1" ht="24.2" customHeight="1" x14ac:dyDescent="0.2">
      <c r="B382" s="30"/>
      <c r="C382" s="136" t="s">
        <v>733</v>
      </c>
      <c r="D382" s="136" t="s">
        <v>210</v>
      </c>
      <c r="E382" s="137" t="s">
        <v>851</v>
      </c>
      <c r="F382" s="138" t="s">
        <v>852</v>
      </c>
      <c r="G382" s="139" t="s">
        <v>456</v>
      </c>
      <c r="H382" s="140">
        <v>6</v>
      </c>
      <c r="I382" s="141"/>
      <c r="J382" s="142">
        <f>ROUND(I382*H382,2)</f>
        <v>0</v>
      </c>
      <c r="K382" s="143"/>
      <c r="L382" s="30"/>
      <c r="M382" s="144" t="s">
        <v>1</v>
      </c>
      <c r="N382" s="145" t="s">
        <v>43</v>
      </c>
      <c r="P382" s="146">
        <f>O382*H382</f>
        <v>0</v>
      </c>
      <c r="Q382" s="146">
        <v>0.42080000000000001</v>
      </c>
      <c r="R382" s="146">
        <f>Q382*H382</f>
        <v>2.5247999999999999</v>
      </c>
      <c r="S382" s="146">
        <v>0</v>
      </c>
      <c r="T382" s="147">
        <f>S382*H382</f>
        <v>0</v>
      </c>
      <c r="AR382" s="148" t="s">
        <v>156</v>
      </c>
      <c r="AT382" s="148" t="s">
        <v>210</v>
      </c>
      <c r="AU382" s="148" t="s">
        <v>91</v>
      </c>
      <c r="AY382" s="15" t="s">
        <v>209</v>
      </c>
      <c r="BE382" s="149">
        <f>IF(N382="základní",J382,0)</f>
        <v>0</v>
      </c>
      <c r="BF382" s="149">
        <f>IF(N382="snížená",J382,0)</f>
        <v>0</v>
      </c>
      <c r="BG382" s="149">
        <f>IF(N382="zákl. přenesená",J382,0)</f>
        <v>0</v>
      </c>
      <c r="BH382" s="149">
        <f>IF(N382="sníž. přenesená",J382,0)</f>
        <v>0</v>
      </c>
      <c r="BI382" s="149">
        <f>IF(N382="nulová",J382,0)</f>
        <v>0</v>
      </c>
      <c r="BJ382" s="15" t="s">
        <v>85</v>
      </c>
      <c r="BK382" s="149">
        <f>ROUND(I382*H382,2)</f>
        <v>0</v>
      </c>
      <c r="BL382" s="15" t="s">
        <v>156</v>
      </c>
      <c r="BM382" s="148" t="s">
        <v>1262</v>
      </c>
    </row>
    <row r="383" spans="2:65" s="1" customFormat="1" ht="19.5" x14ac:dyDescent="0.2">
      <c r="B383" s="30"/>
      <c r="D383" s="150" t="s">
        <v>216</v>
      </c>
      <c r="F383" s="151" t="s">
        <v>854</v>
      </c>
      <c r="I383" s="152"/>
      <c r="L383" s="30"/>
      <c r="M383" s="153"/>
      <c r="T383" s="54"/>
      <c r="AT383" s="15" t="s">
        <v>216</v>
      </c>
      <c r="AU383" s="15" t="s">
        <v>91</v>
      </c>
    </row>
    <row r="384" spans="2:65" s="12" customFormat="1" x14ac:dyDescent="0.2">
      <c r="B384" s="154"/>
      <c r="D384" s="150" t="s">
        <v>292</v>
      </c>
      <c r="E384" s="155" t="s">
        <v>1</v>
      </c>
      <c r="F384" s="156" t="s">
        <v>234</v>
      </c>
      <c r="H384" s="157">
        <v>6</v>
      </c>
      <c r="I384" s="158"/>
      <c r="L384" s="154"/>
      <c r="M384" s="159"/>
      <c r="T384" s="160"/>
      <c r="AT384" s="155" t="s">
        <v>292</v>
      </c>
      <c r="AU384" s="155" t="s">
        <v>91</v>
      </c>
      <c r="AV384" s="12" t="s">
        <v>91</v>
      </c>
      <c r="AW384" s="12" t="s">
        <v>36</v>
      </c>
      <c r="AX384" s="12" t="s">
        <v>85</v>
      </c>
      <c r="AY384" s="155" t="s">
        <v>209</v>
      </c>
    </row>
    <row r="385" spans="2:65" s="1" customFormat="1" ht="21.75" customHeight="1" x14ac:dyDescent="0.2">
      <c r="B385" s="30"/>
      <c r="C385" s="136" t="s">
        <v>738</v>
      </c>
      <c r="D385" s="136" t="s">
        <v>210</v>
      </c>
      <c r="E385" s="137" t="s">
        <v>861</v>
      </c>
      <c r="F385" s="138" t="s">
        <v>862</v>
      </c>
      <c r="G385" s="139" t="s">
        <v>359</v>
      </c>
      <c r="H385" s="140">
        <v>186.4</v>
      </c>
      <c r="I385" s="141"/>
      <c r="J385" s="142">
        <f>ROUND(I385*H385,2)</f>
        <v>0</v>
      </c>
      <c r="K385" s="143"/>
      <c r="L385" s="30"/>
      <c r="M385" s="144" t="s">
        <v>1</v>
      </c>
      <c r="N385" s="145" t="s">
        <v>43</v>
      </c>
      <c r="P385" s="146">
        <f>O385*H385</f>
        <v>0</v>
      </c>
      <c r="Q385" s="146">
        <v>1.2999999999999999E-4</v>
      </c>
      <c r="R385" s="146">
        <f>Q385*H385</f>
        <v>2.4232E-2</v>
      </c>
      <c r="S385" s="146">
        <v>0</v>
      </c>
      <c r="T385" s="147">
        <f>S385*H385</f>
        <v>0</v>
      </c>
      <c r="AR385" s="148" t="s">
        <v>156</v>
      </c>
      <c r="AT385" s="148" t="s">
        <v>210</v>
      </c>
      <c r="AU385" s="148" t="s">
        <v>91</v>
      </c>
      <c r="AY385" s="15" t="s">
        <v>209</v>
      </c>
      <c r="BE385" s="149">
        <f>IF(N385="základní",J385,0)</f>
        <v>0</v>
      </c>
      <c r="BF385" s="149">
        <f>IF(N385="snížená",J385,0)</f>
        <v>0</v>
      </c>
      <c r="BG385" s="149">
        <f>IF(N385="zákl. přenesená",J385,0)</f>
        <v>0</v>
      </c>
      <c r="BH385" s="149">
        <f>IF(N385="sníž. přenesená",J385,0)</f>
        <v>0</v>
      </c>
      <c r="BI385" s="149">
        <f>IF(N385="nulová",J385,0)</f>
        <v>0</v>
      </c>
      <c r="BJ385" s="15" t="s">
        <v>85</v>
      </c>
      <c r="BK385" s="149">
        <f>ROUND(I385*H385,2)</f>
        <v>0</v>
      </c>
      <c r="BL385" s="15" t="s">
        <v>156</v>
      </c>
      <c r="BM385" s="148" t="s">
        <v>1263</v>
      </c>
    </row>
    <row r="386" spans="2:65" s="1" customFormat="1" x14ac:dyDescent="0.2">
      <c r="B386" s="30"/>
      <c r="D386" s="150" t="s">
        <v>216</v>
      </c>
      <c r="F386" s="151" t="s">
        <v>864</v>
      </c>
      <c r="I386" s="152"/>
      <c r="L386" s="30"/>
      <c r="M386" s="153"/>
      <c r="T386" s="54"/>
      <c r="AT386" s="15" t="s">
        <v>216</v>
      </c>
      <c r="AU386" s="15" t="s">
        <v>91</v>
      </c>
    </row>
    <row r="387" spans="2:65" s="12" customFormat="1" x14ac:dyDescent="0.2">
      <c r="B387" s="154"/>
      <c r="D387" s="150" t="s">
        <v>292</v>
      </c>
      <c r="E387" s="155" t="s">
        <v>1</v>
      </c>
      <c r="F387" s="156" t="s">
        <v>1210</v>
      </c>
      <c r="H387" s="157">
        <v>186.4</v>
      </c>
      <c r="I387" s="158"/>
      <c r="L387" s="154"/>
      <c r="M387" s="159"/>
      <c r="T387" s="160"/>
      <c r="AT387" s="155" t="s">
        <v>292</v>
      </c>
      <c r="AU387" s="155" t="s">
        <v>91</v>
      </c>
      <c r="AV387" s="12" t="s">
        <v>91</v>
      </c>
      <c r="AW387" s="12" t="s">
        <v>36</v>
      </c>
      <c r="AX387" s="12" t="s">
        <v>85</v>
      </c>
      <c r="AY387" s="155" t="s">
        <v>209</v>
      </c>
    </row>
    <row r="388" spans="2:65" s="11" customFormat="1" ht="22.9" customHeight="1" x14ac:dyDescent="0.2">
      <c r="B388" s="124"/>
      <c r="D388" s="125" t="s">
        <v>77</v>
      </c>
      <c r="E388" s="134" t="s">
        <v>249</v>
      </c>
      <c r="F388" s="134" t="s">
        <v>866</v>
      </c>
      <c r="I388" s="127"/>
      <c r="J388" s="135">
        <f>BK388</f>
        <v>0</v>
      </c>
      <c r="L388" s="124"/>
      <c r="M388" s="129"/>
      <c r="P388" s="130">
        <f>P389+SUM(P390:P401)</f>
        <v>0</v>
      </c>
      <c r="R388" s="130">
        <f>R389+SUM(R390:R401)</f>
        <v>0.15284800000000001</v>
      </c>
      <c r="T388" s="131">
        <f>T389+SUM(T390:T401)</f>
        <v>0.48</v>
      </c>
      <c r="AR388" s="125" t="s">
        <v>85</v>
      </c>
      <c r="AT388" s="132" t="s">
        <v>77</v>
      </c>
      <c r="AU388" s="132" t="s">
        <v>85</v>
      </c>
      <c r="AY388" s="125" t="s">
        <v>209</v>
      </c>
      <c r="BK388" s="133">
        <f>BK389+SUM(BK390:BK401)</f>
        <v>0</v>
      </c>
    </row>
    <row r="389" spans="2:65" s="1" customFormat="1" ht="24.2" customHeight="1" x14ac:dyDescent="0.2">
      <c r="B389" s="30"/>
      <c r="C389" s="136" t="s">
        <v>742</v>
      </c>
      <c r="D389" s="136" t="s">
        <v>210</v>
      </c>
      <c r="E389" s="137" t="s">
        <v>867</v>
      </c>
      <c r="F389" s="138" t="s">
        <v>868</v>
      </c>
      <c r="G389" s="139" t="s">
        <v>359</v>
      </c>
      <c r="H389" s="140">
        <v>372.8</v>
      </c>
      <c r="I389" s="141"/>
      <c r="J389" s="142">
        <f>ROUND(I389*H389,2)</f>
        <v>0</v>
      </c>
      <c r="K389" s="143"/>
      <c r="L389" s="30"/>
      <c r="M389" s="144" t="s">
        <v>1</v>
      </c>
      <c r="N389" s="145" t="s">
        <v>43</v>
      </c>
      <c r="P389" s="146">
        <f>O389*H389</f>
        <v>0</v>
      </c>
      <c r="Q389" s="146">
        <v>4.0999999999999999E-4</v>
      </c>
      <c r="R389" s="146">
        <f>Q389*H389</f>
        <v>0.15284800000000001</v>
      </c>
      <c r="S389" s="146">
        <v>0</v>
      </c>
      <c r="T389" s="147">
        <f>S389*H389</f>
        <v>0</v>
      </c>
      <c r="AR389" s="148" t="s">
        <v>156</v>
      </c>
      <c r="AT389" s="148" t="s">
        <v>210</v>
      </c>
      <c r="AU389" s="148" t="s">
        <v>91</v>
      </c>
      <c r="AY389" s="15" t="s">
        <v>209</v>
      </c>
      <c r="BE389" s="149">
        <f>IF(N389="základní",J389,0)</f>
        <v>0</v>
      </c>
      <c r="BF389" s="149">
        <f>IF(N389="snížená",J389,0)</f>
        <v>0</v>
      </c>
      <c r="BG389" s="149">
        <f>IF(N389="zákl. přenesená",J389,0)</f>
        <v>0</v>
      </c>
      <c r="BH389" s="149">
        <f>IF(N389="sníž. přenesená",J389,0)</f>
        <v>0</v>
      </c>
      <c r="BI389" s="149">
        <f>IF(N389="nulová",J389,0)</f>
        <v>0</v>
      </c>
      <c r="BJ389" s="15" t="s">
        <v>85</v>
      </c>
      <c r="BK389" s="149">
        <f>ROUND(I389*H389,2)</f>
        <v>0</v>
      </c>
      <c r="BL389" s="15" t="s">
        <v>156</v>
      </c>
      <c r="BM389" s="148" t="s">
        <v>1264</v>
      </c>
    </row>
    <row r="390" spans="2:65" s="1" customFormat="1" ht="19.5" x14ac:dyDescent="0.2">
      <c r="B390" s="30"/>
      <c r="D390" s="150" t="s">
        <v>216</v>
      </c>
      <c r="F390" s="151" t="s">
        <v>870</v>
      </c>
      <c r="I390" s="152"/>
      <c r="L390" s="30"/>
      <c r="M390" s="153"/>
      <c r="T390" s="54"/>
      <c r="AT390" s="15" t="s">
        <v>216</v>
      </c>
      <c r="AU390" s="15" t="s">
        <v>91</v>
      </c>
    </row>
    <row r="391" spans="2:65" s="12" customFormat="1" x14ac:dyDescent="0.2">
      <c r="B391" s="154"/>
      <c r="D391" s="150" t="s">
        <v>292</v>
      </c>
      <c r="E391" s="155" t="s">
        <v>1</v>
      </c>
      <c r="F391" s="156" t="s">
        <v>1265</v>
      </c>
      <c r="H391" s="157">
        <v>372.8</v>
      </c>
      <c r="I391" s="158"/>
      <c r="L391" s="154"/>
      <c r="M391" s="159"/>
      <c r="T391" s="160"/>
      <c r="AT391" s="155" t="s">
        <v>292</v>
      </c>
      <c r="AU391" s="155" t="s">
        <v>91</v>
      </c>
      <c r="AV391" s="12" t="s">
        <v>91</v>
      </c>
      <c r="AW391" s="12" t="s">
        <v>36</v>
      </c>
      <c r="AX391" s="12" t="s">
        <v>85</v>
      </c>
      <c r="AY391" s="155" t="s">
        <v>209</v>
      </c>
    </row>
    <row r="392" spans="2:65" s="1" customFormat="1" ht="24.2" customHeight="1" x14ac:dyDescent="0.2">
      <c r="B392" s="30"/>
      <c r="C392" s="136" t="s">
        <v>748</v>
      </c>
      <c r="D392" s="136" t="s">
        <v>210</v>
      </c>
      <c r="E392" s="137" t="s">
        <v>873</v>
      </c>
      <c r="F392" s="138" t="s">
        <v>874</v>
      </c>
      <c r="G392" s="139" t="s">
        <v>359</v>
      </c>
      <c r="H392" s="140">
        <v>372.8</v>
      </c>
      <c r="I392" s="141"/>
      <c r="J392" s="142">
        <f>ROUND(I392*H392,2)</f>
        <v>0</v>
      </c>
      <c r="K392" s="143"/>
      <c r="L392" s="30"/>
      <c r="M392" s="144" t="s">
        <v>1</v>
      </c>
      <c r="N392" s="145" t="s">
        <v>43</v>
      </c>
      <c r="P392" s="146">
        <f>O392*H392</f>
        <v>0</v>
      </c>
      <c r="Q392" s="146">
        <v>0</v>
      </c>
      <c r="R392" s="146">
        <f>Q392*H392</f>
        <v>0</v>
      </c>
      <c r="S392" s="146">
        <v>0</v>
      </c>
      <c r="T392" s="147">
        <f>S392*H392</f>
        <v>0</v>
      </c>
      <c r="AR392" s="148" t="s">
        <v>156</v>
      </c>
      <c r="AT392" s="148" t="s">
        <v>210</v>
      </c>
      <c r="AU392" s="148" t="s">
        <v>91</v>
      </c>
      <c r="AY392" s="15" t="s">
        <v>209</v>
      </c>
      <c r="BE392" s="149">
        <f>IF(N392="základní",J392,0)</f>
        <v>0</v>
      </c>
      <c r="BF392" s="149">
        <f>IF(N392="snížená",J392,0)</f>
        <v>0</v>
      </c>
      <c r="BG392" s="149">
        <f>IF(N392="zákl. přenesená",J392,0)</f>
        <v>0</v>
      </c>
      <c r="BH392" s="149">
        <f>IF(N392="sníž. přenesená",J392,0)</f>
        <v>0</v>
      </c>
      <c r="BI392" s="149">
        <f>IF(N392="nulová",J392,0)</f>
        <v>0</v>
      </c>
      <c r="BJ392" s="15" t="s">
        <v>85</v>
      </c>
      <c r="BK392" s="149">
        <f>ROUND(I392*H392,2)</f>
        <v>0</v>
      </c>
      <c r="BL392" s="15" t="s">
        <v>156</v>
      </c>
      <c r="BM392" s="148" t="s">
        <v>1266</v>
      </c>
    </row>
    <row r="393" spans="2:65" s="1" customFormat="1" ht="19.5" x14ac:dyDescent="0.2">
      <c r="B393" s="30"/>
      <c r="D393" s="150" t="s">
        <v>216</v>
      </c>
      <c r="F393" s="151" t="s">
        <v>876</v>
      </c>
      <c r="I393" s="152"/>
      <c r="L393" s="30"/>
      <c r="M393" s="153"/>
      <c r="T393" s="54"/>
      <c r="AT393" s="15" t="s">
        <v>216</v>
      </c>
      <c r="AU393" s="15" t="s">
        <v>91</v>
      </c>
    </row>
    <row r="394" spans="2:65" s="12" customFormat="1" x14ac:dyDescent="0.2">
      <c r="B394" s="154"/>
      <c r="D394" s="150" t="s">
        <v>292</v>
      </c>
      <c r="E394" s="155" t="s">
        <v>1</v>
      </c>
      <c r="F394" s="156" t="s">
        <v>1265</v>
      </c>
      <c r="H394" s="157">
        <v>372.8</v>
      </c>
      <c r="I394" s="158"/>
      <c r="L394" s="154"/>
      <c r="M394" s="159"/>
      <c r="T394" s="160"/>
      <c r="AT394" s="155" t="s">
        <v>292</v>
      </c>
      <c r="AU394" s="155" t="s">
        <v>91</v>
      </c>
      <c r="AV394" s="12" t="s">
        <v>91</v>
      </c>
      <c r="AW394" s="12" t="s">
        <v>36</v>
      </c>
      <c r="AX394" s="12" t="s">
        <v>85</v>
      </c>
      <c r="AY394" s="155" t="s">
        <v>209</v>
      </c>
    </row>
    <row r="395" spans="2:65" s="1" customFormat="1" ht="16.5" customHeight="1" x14ac:dyDescent="0.2">
      <c r="B395" s="30"/>
      <c r="C395" s="136" t="s">
        <v>753</v>
      </c>
      <c r="D395" s="136" t="s">
        <v>210</v>
      </c>
      <c r="E395" s="137" t="s">
        <v>878</v>
      </c>
      <c r="F395" s="138" t="s">
        <v>879</v>
      </c>
      <c r="G395" s="139" t="s">
        <v>359</v>
      </c>
      <c r="H395" s="140">
        <v>24</v>
      </c>
      <c r="I395" s="141"/>
      <c r="J395" s="142">
        <f>ROUND(I395*H395,2)</f>
        <v>0</v>
      </c>
      <c r="K395" s="143"/>
      <c r="L395" s="30"/>
      <c r="M395" s="144" t="s">
        <v>1</v>
      </c>
      <c r="N395" s="145" t="s">
        <v>43</v>
      </c>
      <c r="P395" s="146">
        <f>O395*H395</f>
        <v>0</v>
      </c>
      <c r="Q395" s="146">
        <v>0</v>
      </c>
      <c r="R395" s="146">
        <f>Q395*H395</f>
        <v>0</v>
      </c>
      <c r="S395" s="146">
        <v>0</v>
      </c>
      <c r="T395" s="147">
        <f>S395*H395</f>
        <v>0</v>
      </c>
      <c r="AR395" s="148" t="s">
        <v>156</v>
      </c>
      <c r="AT395" s="148" t="s">
        <v>210</v>
      </c>
      <c r="AU395" s="148" t="s">
        <v>91</v>
      </c>
      <c r="AY395" s="15" t="s">
        <v>209</v>
      </c>
      <c r="BE395" s="149">
        <f>IF(N395="základní",J395,0)</f>
        <v>0</v>
      </c>
      <c r="BF395" s="149">
        <f>IF(N395="snížená",J395,0)</f>
        <v>0</v>
      </c>
      <c r="BG395" s="149">
        <f>IF(N395="zákl. přenesená",J395,0)</f>
        <v>0</v>
      </c>
      <c r="BH395" s="149">
        <f>IF(N395="sníž. přenesená",J395,0)</f>
        <v>0</v>
      </c>
      <c r="BI395" s="149">
        <f>IF(N395="nulová",J395,0)</f>
        <v>0</v>
      </c>
      <c r="BJ395" s="15" t="s">
        <v>85</v>
      </c>
      <c r="BK395" s="149">
        <f>ROUND(I395*H395,2)</f>
        <v>0</v>
      </c>
      <c r="BL395" s="15" t="s">
        <v>156</v>
      </c>
      <c r="BM395" s="148" t="s">
        <v>1267</v>
      </c>
    </row>
    <row r="396" spans="2:65" s="1" customFormat="1" ht="19.5" x14ac:dyDescent="0.2">
      <c r="B396" s="30"/>
      <c r="D396" s="150" t="s">
        <v>216</v>
      </c>
      <c r="F396" s="151" t="s">
        <v>881</v>
      </c>
      <c r="I396" s="152"/>
      <c r="L396" s="30"/>
      <c r="M396" s="153"/>
      <c r="T396" s="54"/>
      <c r="AT396" s="15" t="s">
        <v>216</v>
      </c>
      <c r="AU396" s="15" t="s">
        <v>91</v>
      </c>
    </row>
    <row r="397" spans="2:65" s="12" customFormat="1" x14ac:dyDescent="0.2">
      <c r="B397" s="154"/>
      <c r="D397" s="150" t="s">
        <v>292</v>
      </c>
      <c r="E397" s="155" t="s">
        <v>1</v>
      </c>
      <c r="F397" s="156" t="s">
        <v>1226</v>
      </c>
      <c r="H397" s="157">
        <v>24</v>
      </c>
      <c r="I397" s="158"/>
      <c r="L397" s="154"/>
      <c r="M397" s="159"/>
      <c r="T397" s="160"/>
      <c r="AT397" s="155" t="s">
        <v>292</v>
      </c>
      <c r="AU397" s="155" t="s">
        <v>91</v>
      </c>
      <c r="AV397" s="12" t="s">
        <v>91</v>
      </c>
      <c r="AW397" s="12" t="s">
        <v>36</v>
      </c>
      <c r="AX397" s="12" t="s">
        <v>85</v>
      </c>
      <c r="AY397" s="155" t="s">
        <v>209</v>
      </c>
    </row>
    <row r="398" spans="2:65" s="1" customFormat="1" ht="16.5" customHeight="1" x14ac:dyDescent="0.2">
      <c r="B398" s="30"/>
      <c r="C398" s="136" t="s">
        <v>758</v>
      </c>
      <c r="D398" s="136" t="s">
        <v>210</v>
      </c>
      <c r="E398" s="137" t="s">
        <v>888</v>
      </c>
      <c r="F398" s="138" t="s">
        <v>889</v>
      </c>
      <c r="G398" s="139" t="s">
        <v>342</v>
      </c>
      <c r="H398" s="140">
        <v>48</v>
      </c>
      <c r="I398" s="141"/>
      <c r="J398" s="142">
        <f>ROUND(I398*H398,2)</f>
        <v>0</v>
      </c>
      <c r="K398" s="143"/>
      <c r="L398" s="30"/>
      <c r="M398" s="144" t="s">
        <v>1</v>
      </c>
      <c r="N398" s="145" t="s">
        <v>43</v>
      </c>
      <c r="P398" s="146">
        <f>O398*H398</f>
        <v>0</v>
      </c>
      <c r="Q398" s="146">
        <v>0</v>
      </c>
      <c r="R398" s="146">
        <f>Q398*H398</f>
        <v>0</v>
      </c>
      <c r="S398" s="146">
        <v>0.01</v>
      </c>
      <c r="T398" s="147">
        <f>S398*H398</f>
        <v>0.48</v>
      </c>
      <c r="AR398" s="148" t="s">
        <v>156</v>
      </c>
      <c r="AT398" s="148" t="s">
        <v>210</v>
      </c>
      <c r="AU398" s="148" t="s">
        <v>91</v>
      </c>
      <c r="AY398" s="15" t="s">
        <v>209</v>
      </c>
      <c r="BE398" s="149">
        <f>IF(N398="základní",J398,0)</f>
        <v>0</v>
      </c>
      <c r="BF398" s="149">
        <f>IF(N398="snížená",J398,0)</f>
        <v>0</v>
      </c>
      <c r="BG398" s="149">
        <f>IF(N398="zákl. přenesená",J398,0)</f>
        <v>0</v>
      </c>
      <c r="BH398" s="149">
        <f>IF(N398="sníž. přenesená",J398,0)</f>
        <v>0</v>
      </c>
      <c r="BI398" s="149">
        <f>IF(N398="nulová",J398,0)</f>
        <v>0</v>
      </c>
      <c r="BJ398" s="15" t="s">
        <v>85</v>
      </c>
      <c r="BK398" s="149">
        <f>ROUND(I398*H398,2)</f>
        <v>0</v>
      </c>
      <c r="BL398" s="15" t="s">
        <v>156</v>
      </c>
      <c r="BM398" s="148" t="s">
        <v>1268</v>
      </c>
    </row>
    <row r="399" spans="2:65" s="1" customFormat="1" ht="19.5" x14ac:dyDescent="0.2">
      <c r="B399" s="30"/>
      <c r="D399" s="150" t="s">
        <v>216</v>
      </c>
      <c r="F399" s="151" t="s">
        <v>891</v>
      </c>
      <c r="I399" s="152"/>
      <c r="L399" s="30"/>
      <c r="M399" s="153"/>
      <c r="T399" s="54"/>
      <c r="AT399" s="15" t="s">
        <v>216</v>
      </c>
      <c r="AU399" s="15" t="s">
        <v>91</v>
      </c>
    </row>
    <row r="400" spans="2:65" s="12" customFormat="1" x14ac:dyDescent="0.2">
      <c r="B400" s="154"/>
      <c r="D400" s="150" t="s">
        <v>292</v>
      </c>
      <c r="E400" s="155" t="s">
        <v>1</v>
      </c>
      <c r="F400" s="156" t="s">
        <v>1269</v>
      </c>
      <c r="H400" s="157">
        <v>48</v>
      </c>
      <c r="I400" s="158"/>
      <c r="L400" s="154"/>
      <c r="M400" s="159"/>
      <c r="T400" s="160"/>
      <c r="AT400" s="155" t="s">
        <v>292</v>
      </c>
      <c r="AU400" s="155" t="s">
        <v>91</v>
      </c>
      <c r="AV400" s="12" t="s">
        <v>91</v>
      </c>
      <c r="AW400" s="12" t="s">
        <v>36</v>
      </c>
      <c r="AX400" s="12" t="s">
        <v>85</v>
      </c>
      <c r="AY400" s="155" t="s">
        <v>209</v>
      </c>
    </row>
    <row r="401" spans="2:65" s="11" customFormat="1" ht="20.85" customHeight="1" x14ac:dyDescent="0.2">
      <c r="B401" s="124"/>
      <c r="D401" s="125" t="s">
        <v>77</v>
      </c>
      <c r="E401" s="134" t="s">
        <v>860</v>
      </c>
      <c r="F401" s="134" t="s">
        <v>893</v>
      </c>
      <c r="I401" s="127"/>
      <c r="J401" s="135">
        <f>BK401</f>
        <v>0</v>
      </c>
      <c r="L401" s="124"/>
      <c r="M401" s="129"/>
      <c r="P401" s="130">
        <f>SUM(P402:P426)</f>
        <v>0</v>
      </c>
      <c r="R401" s="130">
        <f>SUM(R402:R426)</f>
        <v>0</v>
      </c>
      <c r="T401" s="131">
        <f>SUM(T402:T426)</f>
        <v>0</v>
      </c>
      <c r="AR401" s="125" t="s">
        <v>85</v>
      </c>
      <c r="AT401" s="132" t="s">
        <v>77</v>
      </c>
      <c r="AU401" s="132" t="s">
        <v>91</v>
      </c>
      <c r="AY401" s="125" t="s">
        <v>209</v>
      </c>
      <c r="BK401" s="133">
        <f>SUM(BK402:BK426)</f>
        <v>0</v>
      </c>
    </row>
    <row r="402" spans="2:65" s="1" customFormat="1" ht="21.75" customHeight="1" x14ac:dyDescent="0.2">
      <c r="B402" s="30"/>
      <c r="C402" s="136" t="s">
        <v>762</v>
      </c>
      <c r="D402" s="136" t="s">
        <v>210</v>
      </c>
      <c r="E402" s="137" t="s">
        <v>895</v>
      </c>
      <c r="F402" s="138" t="s">
        <v>896</v>
      </c>
      <c r="G402" s="139" t="s">
        <v>359</v>
      </c>
      <c r="H402" s="140">
        <v>24</v>
      </c>
      <c r="I402" s="141"/>
      <c r="J402" s="142">
        <f>ROUND(I402*H402,2)</f>
        <v>0</v>
      </c>
      <c r="K402" s="143"/>
      <c r="L402" s="30"/>
      <c r="M402" s="144" t="s">
        <v>1</v>
      </c>
      <c r="N402" s="145" t="s">
        <v>43</v>
      </c>
      <c r="P402" s="146">
        <f>O402*H402</f>
        <v>0</v>
      </c>
      <c r="Q402" s="146">
        <v>0</v>
      </c>
      <c r="R402" s="146">
        <f>Q402*H402</f>
        <v>0</v>
      </c>
      <c r="S402" s="146">
        <v>0</v>
      </c>
      <c r="T402" s="147">
        <f>S402*H402</f>
        <v>0</v>
      </c>
      <c r="AR402" s="148" t="s">
        <v>156</v>
      </c>
      <c r="AT402" s="148" t="s">
        <v>210</v>
      </c>
      <c r="AU402" s="148" t="s">
        <v>148</v>
      </c>
      <c r="AY402" s="15" t="s">
        <v>209</v>
      </c>
      <c r="BE402" s="149">
        <f>IF(N402="základní",J402,0)</f>
        <v>0</v>
      </c>
      <c r="BF402" s="149">
        <f>IF(N402="snížená",J402,0)</f>
        <v>0</v>
      </c>
      <c r="BG402" s="149">
        <f>IF(N402="zákl. přenesená",J402,0)</f>
        <v>0</v>
      </c>
      <c r="BH402" s="149">
        <f>IF(N402="sníž. přenesená",J402,0)</f>
        <v>0</v>
      </c>
      <c r="BI402" s="149">
        <f>IF(N402="nulová",J402,0)</f>
        <v>0</v>
      </c>
      <c r="BJ402" s="15" t="s">
        <v>85</v>
      </c>
      <c r="BK402" s="149">
        <f>ROUND(I402*H402,2)</f>
        <v>0</v>
      </c>
      <c r="BL402" s="15" t="s">
        <v>156</v>
      </c>
      <c r="BM402" s="148" t="s">
        <v>1270</v>
      </c>
    </row>
    <row r="403" spans="2:65" s="1" customFormat="1" ht="19.5" x14ac:dyDescent="0.2">
      <c r="B403" s="30"/>
      <c r="D403" s="150" t="s">
        <v>216</v>
      </c>
      <c r="F403" s="151" t="s">
        <v>898</v>
      </c>
      <c r="I403" s="152"/>
      <c r="L403" s="30"/>
      <c r="M403" s="153"/>
      <c r="T403" s="54"/>
      <c r="AT403" s="15" t="s">
        <v>216</v>
      </c>
      <c r="AU403" s="15" t="s">
        <v>148</v>
      </c>
    </row>
    <row r="404" spans="2:65" s="12" customFormat="1" x14ac:dyDescent="0.2">
      <c r="B404" s="154"/>
      <c r="D404" s="150" t="s">
        <v>292</v>
      </c>
      <c r="E404" s="155" t="s">
        <v>1</v>
      </c>
      <c r="F404" s="156" t="s">
        <v>1226</v>
      </c>
      <c r="H404" s="157">
        <v>24</v>
      </c>
      <c r="I404" s="158"/>
      <c r="L404" s="154"/>
      <c r="M404" s="159"/>
      <c r="T404" s="160"/>
      <c r="AT404" s="155" t="s">
        <v>292</v>
      </c>
      <c r="AU404" s="155" t="s">
        <v>148</v>
      </c>
      <c r="AV404" s="12" t="s">
        <v>91</v>
      </c>
      <c r="AW404" s="12" t="s">
        <v>36</v>
      </c>
      <c r="AX404" s="12" t="s">
        <v>85</v>
      </c>
      <c r="AY404" s="155" t="s">
        <v>209</v>
      </c>
    </row>
    <row r="405" spans="2:65" s="1" customFormat="1" ht="24.2" customHeight="1" x14ac:dyDescent="0.2">
      <c r="B405" s="30"/>
      <c r="C405" s="136" t="s">
        <v>766</v>
      </c>
      <c r="D405" s="136" t="s">
        <v>210</v>
      </c>
      <c r="E405" s="137" t="s">
        <v>900</v>
      </c>
      <c r="F405" s="138" t="s">
        <v>901</v>
      </c>
      <c r="G405" s="139" t="s">
        <v>554</v>
      </c>
      <c r="H405" s="140">
        <v>88.68</v>
      </c>
      <c r="I405" s="141"/>
      <c r="J405" s="142">
        <f>ROUND(I405*H405,2)</f>
        <v>0</v>
      </c>
      <c r="K405" s="143"/>
      <c r="L405" s="30"/>
      <c r="M405" s="144" t="s">
        <v>1</v>
      </c>
      <c r="N405" s="145" t="s">
        <v>43</v>
      </c>
      <c r="P405" s="146">
        <f>O405*H405</f>
        <v>0</v>
      </c>
      <c r="Q405" s="146">
        <v>0</v>
      </c>
      <c r="R405" s="146">
        <f>Q405*H405</f>
        <v>0</v>
      </c>
      <c r="S405" s="146">
        <v>0</v>
      </c>
      <c r="T405" s="147">
        <f>S405*H405</f>
        <v>0</v>
      </c>
      <c r="AR405" s="148" t="s">
        <v>156</v>
      </c>
      <c r="AT405" s="148" t="s">
        <v>210</v>
      </c>
      <c r="AU405" s="148" t="s">
        <v>148</v>
      </c>
      <c r="AY405" s="15" t="s">
        <v>209</v>
      </c>
      <c r="BE405" s="149">
        <f>IF(N405="základní",J405,0)</f>
        <v>0</v>
      </c>
      <c r="BF405" s="149">
        <f>IF(N405="snížená",J405,0)</f>
        <v>0</v>
      </c>
      <c r="BG405" s="149">
        <f>IF(N405="zákl. přenesená",J405,0)</f>
        <v>0</v>
      </c>
      <c r="BH405" s="149">
        <f>IF(N405="sníž. přenesená",J405,0)</f>
        <v>0</v>
      </c>
      <c r="BI405" s="149">
        <f>IF(N405="nulová",J405,0)</f>
        <v>0</v>
      </c>
      <c r="BJ405" s="15" t="s">
        <v>85</v>
      </c>
      <c r="BK405" s="149">
        <f>ROUND(I405*H405,2)</f>
        <v>0</v>
      </c>
      <c r="BL405" s="15" t="s">
        <v>156</v>
      </c>
      <c r="BM405" s="148" t="s">
        <v>1271</v>
      </c>
    </row>
    <row r="406" spans="2:65" s="1" customFormat="1" ht="19.5" x14ac:dyDescent="0.2">
      <c r="B406" s="30"/>
      <c r="D406" s="150" t="s">
        <v>216</v>
      </c>
      <c r="F406" s="151" t="s">
        <v>903</v>
      </c>
      <c r="I406" s="152"/>
      <c r="L406" s="30"/>
      <c r="M406" s="153"/>
      <c r="T406" s="54"/>
      <c r="AT406" s="15" t="s">
        <v>216</v>
      </c>
      <c r="AU406" s="15" t="s">
        <v>148</v>
      </c>
    </row>
    <row r="407" spans="2:65" s="12" customFormat="1" x14ac:dyDescent="0.2">
      <c r="B407" s="154"/>
      <c r="D407" s="150" t="s">
        <v>292</v>
      </c>
      <c r="E407" s="155" t="s">
        <v>1</v>
      </c>
      <c r="F407" s="156" t="s">
        <v>1272</v>
      </c>
      <c r="H407" s="157">
        <v>6.1199999999999992</v>
      </c>
      <c r="I407" s="158"/>
      <c r="L407" s="154"/>
      <c r="M407" s="159"/>
      <c r="T407" s="160"/>
      <c r="AT407" s="155" t="s">
        <v>292</v>
      </c>
      <c r="AU407" s="155" t="s">
        <v>148</v>
      </c>
      <c r="AV407" s="12" t="s">
        <v>91</v>
      </c>
      <c r="AW407" s="12" t="s">
        <v>36</v>
      </c>
      <c r="AX407" s="12" t="s">
        <v>78</v>
      </c>
      <c r="AY407" s="155" t="s">
        <v>209</v>
      </c>
    </row>
    <row r="408" spans="2:65" s="12" customFormat="1" x14ac:dyDescent="0.2">
      <c r="B408" s="154"/>
      <c r="D408" s="150" t="s">
        <v>292</v>
      </c>
      <c r="E408" s="155" t="s">
        <v>1</v>
      </c>
      <c r="F408" s="156" t="s">
        <v>1273</v>
      </c>
      <c r="H408" s="157">
        <v>82.56</v>
      </c>
      <c r="I408" s="158"/>
      <c r="L408" s="154"/>
      <c r="M408" s="159"/>
      <c r="T408" s="160"/>
      <c r="AT408" s="155" t="s">
        <v>292</v>
      </c>
      <c r="AU408" s="155" t="s">
        <v>148</v>
      </c>
      <c r="AV408" s="12" t="s">
        <v>91</v>
      </c>
      <c r="AW408" s="12" t="s">
        <v>36</v>
      </c>
      <c r="AX408" s="12" t="s">
        <v>78</v>
      </c>
      <c r="AY408" s="155" t="s">
        <v>209</v>
      </c>
    </row>
    <row r="409" spans="2:65" s="13" customFormat="1" x14ac:dyDescent="0.2">
      <c r="B409" s="164"/>
      <c r="D409" s="150" t="s">
        <v>292</v>
      </c>
      <c r="E409" s="165" t="s">
        <v>1</v>
      </c>
      <c r="F409" s="166" t="s">
        <v>351</v>
      </c>
      <c r="H409" s="167">
        <v>88.68</v>
      </c>
      <c r="I409" s="168"/>
      <c r="L409" s="164"/>
      <c r="M409" s="169"/>
      <c r="T409" s="170"/>
      <c r="AT409" s="165" t="s">
        <v>292</v>
      </c>
      <c r="AU409" s="165" t="s">
        <v>148</v>
      </c>
      <c r="AV409" s="13" t="s">
        <v>156</v>
      </c>
      <c r="AW409" s="13" t="s">
        <v>4</v>
      </c>
      <c r="AX409" s="13" t="s">
        <v>85</v>
      </c>
      <c r="AY409" s="165" t="s">
        <v>209</v>
      </c>
    </row>
    <row r="410" spans="2:65" s="1" customFormat="1" ht="24.2" customHeight="1" x14ac:dyDescent="0.2">
      <c r="B410" s="30"/>
      <c r="C410" s="136" t="s">
        <v>770</v>
      </c>
      <c r="D410" s="136" t="s">
        <v>210</v>
      </c>
      <c r="E410" s="137" t="s">
        <v>907</v>
      </c>
      <c r="F410" s="138" t="s">
        <v>908</v>
      </c>
      <c r="G410" s="139" t="s">
        <v>554</v>
      </c>
      <c r="H410" s="140">
        <v>620.76</v>
      </c>
      <c r="I410" s="141"/>
      <c r="J410" s="142">
        <f>ROUND(I410*H410,2)</f>
        <v>0</v>
      </c>
      <c r="K410" s="143"/>
      <c r="L410" s="30"/>
      <c r="M410" s="144" t="s">
        <v>1</v>
      </c>
      <c r="N410" s="145" t="s">
        <v>43</v>
      </c>
      <c r="P410" s="146">
        <f>O410*H410</f>
        <v>0</v>
      </c>
      <c r="Q410" s="146">
        <v>0</v>
      </c>
      <c r="R410" s="146">
        <f>Q410*H410</f>
        <v>0</v>
      </c>
      <c r="S410" s="146">
        <v>0</v>
      </c>
      <c r="T410" s="147">
        <f>S410*H410</f>
        <v>0</v>
      </c>
      <c r="AR410" s="148" t="s">
        <v>156</v>
      </c>
      <c r="AT410" s="148" t="s">
        <v>210</v>
      </c>
      <c r="AU410" s="148" t="s">
        <v>148</v>
      </c>
      <c r="AY410" s="15" t="s">
        <v>209</v>
      </c>
      <c r="BE410" s="149">
        <f>IF(N410="základní",J410,0)</f>
        <v>0</v>
      </c>
      <c r="BF410" s="149">
        <f>IF(N410="snížená",J410,0)</f>
        <v>0</v>
      </c>
      <c r="BG410" s="149">
        <f>IF(N410="zákl. přenesená",J410,0)</f>
        <v>0</v>
      </c>
      <c r="BH410" s="149">
        <f>IF(N410="sníž. přenesená",J410,0)</f>
        <v>0</v>
      </c>
      <c r="BI410" s="149">
        <f>IF(N410="nulová",J410,0)</f>
        <v>0</v>
      </c>
      <c r="BJ410" s="15" t="s">
        <v>85</v>
      </c>
      <c r="BK410" s="149">
        <f>ROUND(I410*H410,2)</f>
        <v>0</v>
      </c>
      <c r="BL410" s="15" t="s">
        <v>156</v>
      </c>
      <c r="BM410" s="148" t="s">
        <v>1274</v>
      </c>
    </row>
    <row r="411" spans="2:65" s="1" customFormat="1" ht="19.5" x14ac:dyDescent="0.2">
      <c r="B411" s="30"/>
      <c r="D411" s="150" t="s">
        <v>216</v>
      </c>
      <c r="F411" s="151" t="s">
        <v>908</v>
      </c>
      <c r="I411" s="152"/>
      <c r="L411" s="30"/>
      <c r="M411" s="153"/>
      <c r="T411" s="54"/>
      <c r="AT411" s="15" t="s">
        <v>216</v>
      </c>
      <c r="AU411" s="15" t="s">
        <v>148</v>
      </c>
    </row>
    <row r="412" spans="2:65" s="12" customFormat="1" x14ac:dyDescent="0.2">
      <c r="B412" s="154"/>
      <c r="D412" s="150" t="s">
        <v>292</v>
      </c>
      <c r="E412" s="155" t="s">
        <v>1</v>
      </c>
      <c r="F412" s="156" t="s">
        <v>1275</v>
      </c>
      <c r="H412" s="157">
        <v>620.76</v>
      </c>
      <c r="I412" s="158"/>
      <c r="L412" s="154"/>
      <c r="M412" s="159"/>
      <c r="T412" s="160"/>
      <c r="AT412" s="155" t="s">
        <v>292</v>
      </c>
      <c r="AU412" s="155" t="s">
        <v>148</v>
      </c>
      <c r="AV412" s="12" t="s">
        <v>91</v>
      </c>
      <c r="AW412" s="12" t="s">
        <v>36</v>
      </c>
      <c r="AX412" s="12" t="s">
        <v>78</v>
      </c>
      <c r="AY412" s="155" t="s">
        <v>209</v>
      </c>
    </row>
    <row r="413" spans="2:65" s="13" customFormat="1" x14ac:dyDescent="0.2">
      <c r="B413" s="164"/>
      <c r="D413" s="150" t="s">
        <v>292</v>
      </c>
      <c r="E413" s="165" t="s">
        <v>1</v>
      </c>
      <c r="F413" s="166" t="s">
        <v>351</v>
      </c>
      <c r="H413" s="167">
        <v>620.76</v>
      </c>
      <c r="I413" s="168"/>
      <c r="L413" s="164"/>
      <c r="M413" s="169"/>
      <c r="T413" s="170"/>
      <c r="AT413" s="165" t="s">
        <v>292</v>
      </c>
      <c r="AU413" s="165" t="s">
        <v>148</v>
      </c>
      <c r="AV413" s="13" t="s">
        <v>156</v>
      </c>
      <c r="AW413" s="13" t="s">
        <v>4</v>
      </c>
      <c r="AX413" s="13" t="s">
        <v>85</v>
      </c>
      <c r="AY413" s="165" t="s">
        <v>209</v>
      </c>
    </row>
    <row r="414" spans="2:65" s="1" customFormat="1" ht="24.2" customHeight="1" x14ac:dyDescent="0.2">
      <c r="B414" s="30"/>
      <c r="C414" s="136" t="s">
        <v>774</v>
      </c>
      <c r="D414" s="136" t="s">
        <v>210</v>
      </c>
      <c r="E414" s="137" t="s">
        <v>912</v>
      </c>
      <c r="F414" s="138" t="s">
        <v>913</v>
      </c>
      <c r="G414" s="139" t="s">
        <v>554</v>
      </c>
      <c r="H414" s="140">
        <v>88.68</v>
      </c>
      <c r="I414" s="141"/>
      <c r="J414" s="142">
        <f>ROUND(I414*H414,2)</f>
        <v>0</v>
      </c>
      <c r="K414" s="143"/>
      <c r="L414" s="30"/>
      <c r="M414" s="144" t="s">
        <v>1</v>
      </c>
      <c r="N414" s="145" t="s">
        <v>43</v>
      </c>
      <c r="P414" s="146">
        <f>O414*H414</f>
        <v>0</v>
      </c>
      <c r="Q414" s="146">
        <v>0</v>
      </c>
      <c r="R414" s="146">
        <f>Q414*H414</f>
        <v>0</v>
      </c>
      <c r="S414" s="146">
        <v>0</v>
      </c>
      <c r="T414" s="147">
        <f>S414*H414</f>
        <v>0</v>
      </c>
      <c r="AR414" s="148" t="s">
        <v>156</v>
      </c>
      <c r="AT414" s="148" t="s">
        <v>210</v>
      </c>
      <c r="AU414" s="148" t="s">
        <v>148</v>
      </c>
      <c r="AY414" s="15" t="s">
        <v>209</v>
      </c>
      <c r="BE414" s="149">
        <f>IF(N414="základní",J414,0)</f>
        <v>0</v>
      </c>
      <c r="BF414" s="149">
        <f>IF(N414="snížená",J414,0)</f>
        <v>0</v>
      </c>
      <c r="BG414" s="149">
        <f>IF(N414="zákl. přenesená",J414,0)</f>
        <v>0</v>
      </c>
      <c r="BH414" s="149">
        <f>IF(N414="sníž. přenesená",J414,0)</f>
        <v>0</v>
      </c>
      <c r="BI414" s="149">
        <f>IF(N414="nulová",J414,0)</f>
        <v>0</v>
      </c>
      <c r="BJ414" s="15" t="s">
        <v>85</v>
      </c>
      <c r="BK414" s="149">
        <f>ROUND(I414*H414,2)</f>
        <v>0</v>
      </c>
      <c r="BL414" s="15" t="s">
        <v>156</v>
      </c>
      <c r="BM414" s="148" t="s">
        <v>1276</v>
      </c>
    </row>
    <row r="415" spans="2:65" s="1" customFormat="1" ht="19.5" x14ac:dyDescent="0.2">
      <c r="B415" s="30"/>
      <c r="D415" s="150" t="s">
        <v>216</v>
      </c>
      <c r="F415" s="151" t="s">
        <v>915</v>
      </c>
      <c r="I415" s="152"/>
      <c r="L415" s="30"/>
      <c r="M415" s="153"/>
      <c r="T415" s="54"/>
      <c r="AT415" s="15" t="s">
        <v>216</v>
      </c>
      <c r="AU415" s="15" t="s">
        <v>148</v>
      </c>
    </row>
    <row r="416" spans="2:65" s="12" customFormat="1" x14ac:dyDescent="0.2">
      <c r="B416" s="154"/>
      <c r="D416" s="150" t="s">
        <v>292</v>
      </c>
      <c r="E416" s="155" t="s">
        <v>1</v>
      </c>
      <c r="F416" s="156" t="s">
        <v>1272</v>
      </c>
      <c r="H416" s="157">
        <v>6.1199999999999992</v>
      </c>
      <c r="I416" s="158"/>
      <c r="L416" s="154"/>
      <c r="M416" s="159"/>
      <c r="T416" s="160"/>
      <c r="AT416" s="155" t="s">
        <v>292</v>
      </c>
      <c r="AU416" s="155" t="s">
        <v>148</v>
      </c>
      <c r="AV416" s="12" t="s">
        <v>91</v>
      </c>
      <c r="AW416" s="12" t="s">
        <v>36</v>
      </c>
      <c r="AX416" s="12" t="s">
        <v>78</v>
      </c>
      <c r="AY416" s="155" t="s">
        <v>209</v>
      </c>
    </row>
    <row r="417" spans="2:65" s="12" customFormat="1" x14ac:dyDescent="0.2">
      <c r="B417" s="154"/>
      <c r="D417" s="150" t="s">
        <v>292</v>
      </c>
      <c r="E417" s="155" t="s">
        <v>1</v>
      </c>
      <c r="F417" s="156" t="s">
        <v>1273</v>
      </c>
      <c r="H417" s="157">
        <v>82.56</v>
      </c>
      <c r="I417" s="158"/>
      <c r="L417" s="154"/>
      <c r="M417" s="159"/>
      <c r="T417" s="160"/>
      <c r="AT417" s="155" t="s">
        <v>292</v>
      </c>
      <c r="AU417" s="155" t="s">
        <v>148</v>
      </c>
      <c r="AV417" s="12" t="s">
        <v>91</v>
      </c>
      <c r="AW417" s="12" t="s">
        <v>36</v>
      </c>
      <c r="AX417" s="12" t="s">
        <v>78</v>
      </c>
      <c r="AY417" s="155" t="s">
        <v>209</v>
      </c>
    </row>
    <row r="418" spans="2:65" s="13" customFormat="1" x14ac:dyDescent="0.2">
      <c r="B418" s="164"/>
      <c r="D418" s="150" t="s">
        <v>292</v>
      </c>
      <c r="E418" s="165" t="s">
        <v>1</v>
      </c>
      <c r="F418" s="166" t="s">
        <v>351</v>
      </c>
      <c r="H418" s="167">
        <v>88.68</v>
      </c>
      <c r="I418" s="168"/>
      <c r="L418" s="164"/>
      <c r="M418" s="169"/>
      <c r="T418" s="170"/>
      <c r="AT418" s="165" t="s">
        <v>292</v>
      </c>
      <c r="AU418" s="165" t="s">
        <v>148</v>
      </c>
      <c r="AV418" s="13" t="s">
        <v>156</v>
      </c>
      <c r="AW418" s="13" t="s">
        <v>4</v>
      </c>
      <c r="AX418" s="13" t="s">
        <v>85</v>
      </c>
      <c r="AY418" s="165" t="s">
        <v>209</v>
      </c>
    </row>
    <row r="419" spans="2:65" s="1" customFormat="1" ht="33" customHeight="1" x14ac:dyDescent="0.2">
      <c r="B419" s="30"/>
      <c r="C419" s="136" t="s">
        <v>779</v>
      </c>
      <c r="D419" s="136" t="s">
        <v>210</v>
      </c>
      <c r="E419" s="137" t="s">
        <v>917</v>
      </c>
      <c r="F419" s="138" t="s">
        <v>918</v>
      </c>
      <c r="G419" s="139" t="s">
        <v>554</v>
      </c>
      <c r="H419" s="140">
        <v>171.24</v>
      </c>
      <c r="I419" s="141"/>
      <c r="J419" s="142">
        <f>ROUND(I419*H419,2)</f>
        <v>0</v>
      </c>
      <c r="K419" s="143"/>
      <c r="L419" s="30"/>
      <c r="M419" s="144" t="s">
        <v>1</v>
      </c>
      <c r="N419" s="145" t="s">
        <v>43</v>
      </c>
      <c r="P419" s="146">
        <f>O419*H419</f>
        <v>0</v>
      </c>
      <c r="Q419" s="146">
        <v>0</v>
      </c>
      <c r="R419" s="146">
        <f>Q419*H419</f>
        <v>0</v>
      </c>
      <c r="S419" s="146">
        <v>0</v>
      </c>
      <c r="T419" s="147">
        <f>S419*H419</f>
        <v>0</v>
      </c>
      <c r="AR419" s="148" t="s">
        <v>156</v>
      </c>
      <c r="AT419" s="148" t="s">
        <v>210</v>
      </c>
      <c r="AU419" s="148" t="s">
        <v>148</v>
      </c>
      <c r="AY419" s="15" t="s">
        <v>209</v>
      </c>
      <c r="BE419" s="149">
        <f>IF(N419="základní",J419,0)</f>
        <v>0</v>
      </c>
      <c r="BF419" s="149">
        <f>IF(N419="snížená",J419,0)</f>
        <v>0</v>
      </c>
      <c r="BG419" s="149">
        <f>IF(N419="zákl. přenesená",J419,0)</f>
        <v>0</v>
      </c>
      <c r="BH419" s="149">
        <f>IF(N419="sníž. přenesená",J419,0)</f>
        <v>0</v>
      </c>
      <c r="BI419" s="149">
        <f>IF(N419="nulová",J419,0)</f>
        <v>0</v>
      </c>
      <c r="BJ419" s="15" t="s">
        <v>85</v>
      </c>
      <c r="BK419" s="149">
        <f>ROUND(I419*H419,2)</f>
        <v>0</v>
      </c>
      <c r="BL419" s="15" t="s">
        <v>156</v>
      </c>
      <c r="BM419" s="148" t="s">
        <v>1277</v>
      </c>
    </row>
    <row r="420" spans="2:65" s="1" customFormat="1" ht="29.25" x14ac:dyDescent="0.2">
      <c r="B420" s="30"/>
      <c r="D420" s="150" t="s">
        <v>216</v>
      </c>
      <c r="F420" s="151" t="s">
        <v>920</v>
      </c>
      <c r="I420" s="152"/>
      <c r="L420" s="30"/>
      <c r="M420" s="153"/>
      <c r="T420" s="54"/>
      <c r="AT420" s="15" t="s">
        <v>216</v>
      </c>
      <c r="AU420" s="15" t="s">
        <v>148</v>
      </c>
    </row>
    <row r="421" spans="2:65" s="12" customFormat="1" x14ac:dyDescent="0.2">
      <c r="B421" s="154"/>
      <c r="D421" s="150" t="s">
        <v>292</v>
      </c>
      <c r="E421" s="155" t="s">
        <v>1</v>
      </c>
      <c r="F421" s="156" t="s">
        <v>1272</v>
      </c>
      <c r="H421" s="157">
        <v>6.1199999999999992</v>
      </c>
      <c r="I421" s="158"/>
      <c r="L421" s="154"/>
      <c r="M421" s="159"/>
      <c r="T421" s="160"/>
      <c r="AT421" s="155" t="s">
        <v>292</v>
      </c>
      <c r="AU421" s="155" t="s">
        <v>148</v>
      </c>
      <c r="AV421" s="12" t="s">
        <v>91</v>
      </c>
      <c r="AW421" s="12" t="s">
        <v>36</v>
      </c>
      <c r="AX421" s="12" t="s">
        <v>78</v>
      </c>
      <c r="AY421" s="155" t="s">
        <v>209</v>
      </c>
    </row>
    <row r="422" spans="2:65" s="12" customFormat="1" x14ac:dyDescent="0.2">
      <c r="B422" s="154"/>
      <c r="D422" s="150" t="s">
        <v>292</v>
      </c>
      <c r="E422" s="155" t="s">
        <v>1</v>
      </c>
      <c r="F422" s="156" t="s">
        <v>1278</v>
      </c>
      <c r="H422" s="157">
        <v>165.12</v>
      </c>
      <c r="I422" s="158"/>
      <c r="L422" s="154"/>
      <c r="M422" s="159"/>
      <c r="T422" s="160"/>
      <c r="AT422" s="155" t="s">
        <v>292</v>
      </c>
      <c r="AU422" s="155" t="s">
        <v>148</v>
      </c>
      <c r="AV422" s="12" t="s">
        <v>91</v>
      </c>
      <c r="AW422" s="12" t="s">
        <v>36</v>
      </c>
      <c r="AX422" s="12" t="s">
        <v>78</v>
      </c>
      <c r="AY422" s="155" t="s">
        <v>209</v>
      </c>
    </row>
    <row r="423" spans="2:65" s="13" customFormat="1" x14ac:dyDescent="0.2">
      <c r="B423" s="164"/>
      <c r="D423" s="150" t="s">
        <v>292</v>
      </c>
      <c r="E423" s="165" t="s">
        <v>1</v>
      </c>
      <c r="F423" s="166" t="s">
        <v>351</v>
      </c>
      <c r="H423" s="167">
        <v>171.24</v>
      </c>
      <c r="I423" s="168"/>
      <c r="L423" s="164"/>
      <c r="M423" s="169"/>
      <c r="T423" s="170"/>
      <c r="AT423" s="165" t="s">
        <v>292</v>
      </c>
      <c r="AU423" s="165" t="s">
        <v>148</v>
      </c>
      <c r="AV423" s="13" t="s">
        <v>156</v>
      </c>
      <c r="AW423" s="13" t="s">
        <v>4</v>
      </c>
      <c r="AX423" s="13" t="s">
        <v>85</v>
      </c>
      <c r="AY423" s="165" t="s">
        <v>209</v>
      </c>
    </row>
    <row r="424" spans="2:65" s="1" customFormat="1" ht="24.2" customHeight="1" x14ac:dyDescent="0.2">
      <c r="B424" s="30"/>
      <c r="C424" s="136" t="s">
        <v>783</v>
      </c>
      <c r="D424" s="136" t="s">
        <v>210</v>
      </c>
      <c r="E424" s="137" t="s">
        <v>923</v>
      </c>
      <c r="F424" s="138" t="s">
        <v>924</v>
      </c>
      <c r="G424" s="139" t="s">
        <v>554</v>
      </c>
      <c r="H424" s="140">
        <v>18</v>
      </c>
      <c r="I424" s="141"/>
      <c r="J424" s="142">
        <f>ROUND(I424*H424,2)</f>
        <v>0</v>
      </c>
      <c r="K424" s="143"/>
      <c r="L424" s="30"/>
      <c r="M424" s="144" t="s">
        <v>1</v>
      </c>
      <c r="N424" s="145" t="s">
        <v>43</v>
      </c>
      <c r="P424" s="146">
        <f>O424*H424</f>
        <v>0</v>
      </c>
      <c r="Q424" s="146">
        <v>0</v>
      </c>
      <c r="R424" s="146">
        <f>Q424*H424</f>
        <v>0</v>
      </c>
      <c r="S424" s="146">
        <v>0</v>
      </c>
      <c r="T424" s="147">
        <f>S424*H424</f>
        <v>0</v>
      </c>
      <c r="AR424" s="148" t="s">
        <v>156</v>
      </c>
      <c r="AT424" s="148" t="s">
        <v>210</v>
      </c>
      <c r="AU424" s="148" t="s">
        <v>148</v>
      </c>
      <c r="AY424" s="15" t="s">
        <v>209</v>
      </c>
      <c r="BE424" s="149">
        <f>IF(N424="základní",J424,0)</f>
        <v>0</v>
      </c>
      <c r="BF424" s="149">
        <f>IF(N424="snížená",J424,0)</f>
        <v>0</v>
      </c>
      <c r="BG424" s="149">
        <f>IF(N424="zákl. přenesená",J424,0)</f>
        <v>0</v>
      </c>
      <c r="BH424" s="149">
        <f>IF(N424="sníž. přenesená",J424,0)</f>
        <v>0</v>
      </c>
      <c r="BI424" s="149">
        <f>IF(N424="nulová",J424,0)</f>
        <v>0</v>
      </c>
      <c r="BJ424" s="15" t="s">
        <v>85</v>
      </c>
      <c r="BK424" s="149">
        <f>ROUND(I424*H424,2)</f>
        <v>0</v>
      </c>
      <c r="BL424" s="15" t="s">
        <v>156</v>
      </c>
      <c r="BM424" s="148" t="s">
        <v>1279</v>
      </c>
    </row>
    <row r="425" spans="2:65" s="1" customFormat="1" ht="29.25" x14ac:dyDescent="0.2">
      <c r="B425" s="30"/>
      <c r="D425" s="150" t="s">
        <v>216</v>
      </c>
      <c r="F425" s="151" t="s">
        <v>926</v>
      </c>
      <c r="I425" s="152"/>
      <c r="L425" s="30"/>
      <c r="M425" s="153"/>
      <c r="T425" s="54"/>
      <c r="AT425" s="15" t="s">
        <v>216</v>
      </c>
      <c r="AU425" s="15" t="s">
        <v>148</v>
      </c>
    </row>
    <row r="426" spans="2:65" s="12" customFormat="1" x14ac:dyDescent="0.2">
      <c r="B426" s="154"/>
      <c r="D426" s="150" t="s">
        <v>292</v>
      </c>
      <c r="E426" s="155" t="s">
        <v>1</v>
      </c>
      <c r="F426" s="156" t="s">
        <v>1280</v>
      </c>
      <c r="H426" s="157">
        <v>18</v>
      </c>
      <c r="I426" s="158"/>
      <c r="L426" s="154"/>
      <c r="M426" s="159"/>
      <c r="T426" s="160"/>
      <c r="AT426" s="155" t="s">
        <v>292</v>
      </c>
      <c r="AU426" s="155" t="s">
        <v>148</v>
      </c>
      <c r="AV426" s="12" t="s">
        <v>91</v>
      </c>
      <c r="AW426" s="12" t="s">
        <v>36</v>
      </c>
      <c r="AX426" s="12" t="s">
        <v>85</v>
      </c>
      <c r="AY426" s="155" t="s">
        <v>209</v>
      </c>
    </row>
    <row r="427" spans="2:65" s="11" customFormat="1" ht="22.9" customHeight="1" x14ac:dyDescent="0.2">
      <c r="B427" s="124"/>
      <c r="D427" s="125" t="s">
        <v>77</v>
      </c>
      <c r="E427" s="134" t="s">
        <v>928</v>
      </c>
      <c r="F427" s="134" t="s">
        <v>929</v>
      </c>
      <c r="I427" s="127"/>
      <c r="J427" s="135">
        <f>BK427</f>
        <v>0</v>
      </c>
      <c r="L427" s="124"/>
      <c r="M427" s="129"/>
      <c r="P427" s="130">
        <f>SUM(P428:P433)</f>
        <v>0</v>
      </c>
      <c r="R427" s="130">
        <f>SUM(R428:R433)</f>
        <v>0</v>
      </c>
      <c r="T427" s="131">
        <f>SUM(T428:T433)</f>
        <v>0</v>
      </c>
      <c r="AR427" s="125" t="s">
        <v>85</v>
      </c>
      <c r="AT427" s="132" t="s">
        <v>77</v>
      </c>
      <c r="AU427" s="132" t="s">
        <v>85</v>
      </c>
      <c r="AY427" s="125" t="s">
        <v>209</v>
      </c>
      <c r="BK427" s="133">
        <f>SUM(BK428:BK433)</f>
        <v>0</v>
      </c>
    </row>
    <row r="428" spans="2:65" s="1" customFormat="1" ht="33" customHeight="1" x14ac:dyDescent="0.2">
      <c r="B428" s="30"/>
      <c r="C428" s="136" t="s">
        <v>788</v>
      </c>
      <c r="D428" s="136" t="s">
        <v>210</v>
      </c>
      <c r="E428" s="137" t="s">
        <v>931</v>
      </c>
      <c r="F428" s="138" t="s">
        <v>932</v>
      </c>
      <c r="G428" s="139" t="s">
        <v>554</v>
      </c>
      <c r="H428" s="140">
        <v>6.12</v>
      </c>
      <c r="I428" s="141"/>
      <c r="J428" s="142">
        <f>ROUND(I428*H428,2)</f>
        <v>0</v>
      </c>
      <c r="K428" s="143"/>
      <c r="L428" s="30"/>
      <c r="M428" s="144" t="s">
        <v>1</v>
      </c>
      <c r="N428" s="145" t="s">
        <v>43</v>
      </c>
      <c r="P428" s="146">
        <f>O428*H428</f>
        <v>0</v>
      </c>
      <c r="Q428" s="146">
        <v>0</v>
      </c>
      <c r="R428" s="146">
        <f>Q428*H428</f>
        <v>0</v>
      </c>
      <c r="S428" s="146">
        <v>0</v>
      </c>
      <c r="T428" s="147">
        <f>S428*H428</f>
        <v>0</v>
      </c>
      <c r="AR428" s="148" t="s">
        <v>156</v>
      </c>
      <c r="AT428" s="148" t="s">
        <v>210</v>
      </c>
      <c r="AU428" s="148" t="s">
        <v>91</v>
      </c>
      <c r="AY428" s="15" t="s">
        <v>209</v>
      </c>
      <c r="BE428" s="149">
        <f>IF(N428="základní",J428,0)</f>
        <v>0</v>
      </c>
      <c r="BF428" s="149">
        <f>IF(N428="snížená",J428,0)</f>
        <v>0</v>
      </c>
      <c r="BG428" s="149">
        <f>IF(N428="zákl. přenesená",J428,0)</f>
        <v>0</v>
      </c>
      <c r="BH428" s="149">
        <f>IF(N428="sníž. přenesená",J428,0)</f>
        <v>0</v>
      </c>
      <c r="BI428" s="149">
        <f>IF(N428="nulová",J428,0)</f>
        <v>0</v>
      </c>
      <c r="BJ428" s="15" t="s">
        <v>85</v>
      </c>
      <c r="BK428" s="149">
        <f>ROUND(I428*H428,2)</f>
        <v>0</v>
      </c>
      <c r="BL428" s="15" t="s">
        <v>156</v>
      </c>
      <c r="BM428" s="148" t="s">
        <v>1281</v>
      </c>
    </row>
    <row r="429" spans="2:65" s="1" customFormat="1" ht="29.25" x14ac:dyDescent="0.2">
      <c r="B429" s="30"/>
      <c r="D429" s="150" t="s">
        <v>216</v>
      </c>
      <c r="F429" s="151" t="s">
        <v>934</v>
      </c>
      <c r="I429" s="152"/>
      <c r="L429" s="30"/>
      <c r="M429" s="153"/>
      <c r="T429" s="54"/>
      <c r="AT429" s="15" t="s">
        <v>216</v>
      </c>
      <c r="AU429" s="15" t="s">
        <v>91</v>
      </c>
    </row>
    <row r="430" spans="2:65" s="12" customFormat="1" x14ac:dyDescent="0.2">
      <c r="B430" s="154"/>
      <c r="D430" s="150" t="s">
        <v>292</v>
      </c>
      <c r="E430" s="155" t="s">
        <v>1</v>
      </c>
      <c r="F430" s="156" t="s">
        <v>1272</v>
      </c>
      <c r="H430" s="157">
        <v>6.1199999999999992</v>
      </c>
      <c r="I430" s="158"/>
      <c r="L430" s="154"/>
      <c r="M430" s="159"/>
      <c r="T430" s="160"/>
      <c r="AT430" s="155" t="s">
        <v>292</v>
      </c>
      <c r="AU430" s="155" t="s">
        <v>91</v>
      </c>
      <c r="AV430" s="12" t="s">
        <v>91</v>
      </c>
      <c r="AW430" s="12" t="s">
        <v>36</v>
      </c>
      <c r="AX430" s="12" t="s">
        <v>85</v>
      </c>
      <c r="AY430" s="155" t="s">
        <v>209</v>
      </c>
    </row>
    <row r="431" spans="2:65" s="1" customFormat="1" ht="44.25" customHeight="1" x14ac:dyDescent="0.2">
      <c r="B431" s="30"/>
      <c r="C431" s="136" t="s">
        <v>792</v>
      </c>
      <c r="D431" s="136" t="s">
        <v>210</v>
      </c>
      <c r="E431" s="137" t="s">
        <v>936</v>
      </c>
      <c r="F431" s="138" t="s">
        <v>937</v>
      </c>
      <c r="G431" s="139" t="s">
        <v>554</v>
      </c>
      <c r="H431" s="140">
        <v>82.56</v>
      </c>
      <c r="I431" s="141"/>
      <c r="J431" s="142">
        <f>ROUND(I431*H431,2)</f>
        <v>0</v>
      </c>
      <c r="K431" s="143"/>
      <c r="L431" s="30"/>
      <c r="M431" s="144" t="s">
        <v>1</v>
      </c>
      <c r="N431" s="145" t="s">
        <v>43</v>
      </c>
      <c r="P431" s="146">
        <f>O431*H431</f>
        <v>0</v>
      </c>
      <c r="Q431" s="146">
        <v>0</v>
      </c>
      <c r="R431" s="146">
        <f>Q431*H431</f>
        <v>0</v>
      </c>
      <c r="S431" s="146">
        <v>0</v>
      </c>
      <c r="T431" s="147">
        <f>S431*H431</f>
        <v>0</v>
      </c>
      <c r="AR431" s="148" t="s">
        <v>156</v>
      </c>
      <c r="AT431" s="148" t="s">
        <v>210</v>
      </c>
      <c r="AU431" s="148" t="s">
        <v>91</v>
      </c>
      <c r="AY431" s="15" t="s">
        <v>209</v>
      </c>
      <c r="BE431" s="149">
        <f>IF(N431="základní",J431,0)</f>
        <v>0</v>
      </c>
      <c r="BF431" s="149">
        <f>IF(N431="snížená",J431,0)</f>
        <v>0</v>
      </c>
      <c r="BG431" s="149">
        <f>IF(N431="zákl. přenesená",J431,0)</f>
        <v>0</v>
      </c>
      <c r="BH431" s="149">
        <f>IF(N431="sníž. přenesená",J431,0)</f>
        <v>0</v>
      </c>
      <c r="BI431" s="149">
        <f>IF(N431="nulová",J431,0)</f>
        <v>0</v>
      </c>
      <c r="BJ431" s="15" t="s">
        <v>85</v>
      </c>
      <c r="BK431" s="149">
        <f>ROUND(I431*H431,2)</f>
        <v>0</v>
      </c>
      <c r="BL431" s="15" t="s">
        <v>156</v>
      </c>
      <c r="BM431" s="148" t="s">
        <v>1282</v>
      </c>
    </row>
    <row r="432" spans="2:65" s="1" customFormat="1" ht="29.25" x14ac:dyDescent="0.2">
      <c r="B432" s="30"/>
      <c r="D432" s="150" t="s">
        <v>216</v>
      </c>
      <c r="F432" s="151" t="s">
        <v>937</v>
      </c>
      <c r="I432" s="152"/>
      <c r="L432" s="30"/>
      <c r="M432" s="153"/>
      <c r="T432" s="54"/>
      <c r="AT432" s="15" t="s">
        <v>216</v>
      </c>
      <c r="AU432" s="15" t="s">
        <v>91</v>
      </c>
    </row>
    <row r="433" spans="2:65" s="12" customFormat="1" x14ac:dyDescent="0.2">
      <c r="B433" s="154"/>
      <c r="D433" s="150" t="s">
        <v>292</v>
      </c>
      <c r="E433" s="155" t="s">
        <v>1</v>
      </c>
      <c r="F433" s="156" t="s">
        <v>1273</v>
      </c>
      <c r="H433" s="157">
        <v>82.56</v>
      </c>
      <c r="I433" s="158"/>
      <c r="L433" s="154"/>
      <c r="M433" s="159"/>
      <c r="T433" s="160"/>
      <c r="AT433" s="155" t="s">
        <v>292</v>
      </c>
      <c r="AU433" s="155" t="s">
        <v>91</v>
      </c>
      <c r="AV433" s="12" t="s">
        <v>91</v>
      </c>
      <c r="AW433" s="12" t="s">
        <v>36</v>
      </c>
      <c r="AX433" s="12" t="s">
        <v>85</v>
      </c>
      <c r="AY433" s="155" t="s">
        <v>209</v>
      </c>
    </row>
    <row r="434" spans="2:65" s="11" customFormat="1" ht="22.9" customHeight="1" x14ac:dyDescent="0.2">
      <c r="B434" s="124"/>
      <c r="D434" s="125" t="s">
        <v>77</v>
      </c>
      <c r="E434" s="134" t="s">
        <v>939</v>
      </c>
      <c r="F434" s="134" t="s">
        <v>893</v>
      </c>
      <c r="I434" s="127"/>
      <c r="J434" s="135">
        <f>BK434</f>
        <v>0</v>
      </c>
      <c r="L434" s="124"/>
      <c r="M434" s="129"/>
      <c r="P434" s="130">
        <f>SUM(P435:P436)</f>
        <v>0</v>
      </c>
      <c r="R434" s="130">
        <f>SUM(R435:R436)</f>
        <v>0</v>
      </c>
      <c r="T434" s="131">
        <f>SUM(T435:T436)</f>
        <v>0</v>
      </c>
      <c r="AR434" s="125" t="s">
        <v>85</v>
      </c>
      <c r="AT434" s="132" t="s">
        <v>77</v>
      </c>
      <c r="AU434" s="132" t="s">
        <v>85</v>
      </c>
      <c r="AY434" s="125" t="s">
        <v>209</v>
      </c>
      <c r="BK434" s="133">
        <f>SUM(BK435:BK436)</f>
        <v>0</v>
      </c>
    </row>
    <row r="435" spans="2:65" s="1" customFormat="1" ht="24.2" customHeight="1" x14ac:dyDescent="0.2">
      <c r="B435" s="30"/>
      <c r="C435" s="136" t="s">
        <v>796</v>
      </c>
      <c r="D435" s="136" t="s">
        <v>210</v>
      </c>
      <c r="E435" s="137" t="s">
        <v>941</v>
      </c>
      <c r="F435" s="138" t="s">
        <v>942</v>
      </c>
      <c r="G435" s="139" t="s">
        <v>554</v>
      </c>
      <c r="H435" s="140">
        <v>264.93799999999999</v>
      </c>
      <c r="I435" s="141"/>
      <c r="J435" s="142">
        <f>ROUND(I435*H435,2)</f>
        <v>0</v>
      </c>
      <c r="K435" s="143"/>
      <c r="L435" s="30"/>
      <c r="M435" s="144" t="s">
        <v>1</v>
      </c>
      <c r="N435" s="145" t="s">
        <v>43</v>
      </c>
      <c r="P435" s="146">
        <f>O435*H435</f>
        <v>0</v>
      </c>
      <c r="Q435" s="146">
        <v>0</v>
      </c>
      <c r="R435" s="146">
        <f>Q435*H435</f>
        <v>0</v>
      </c>
      <c r="S435" s="146">
        <v>0</v>
      </c>
      <c r="T435" s="147">
        <f>S435*H435</f>
        <v>0</v>
      </c>
      <c r="AR435" s="148" t="s">
        <v>156</v>
      </c>
      <c r="AT435" s="148" t="s">
        <v>210</v>
      </c>
      <c r="AU435" s="148" t="s">
        <v>91</v>
      </c>
      <c r="AY435" s="15" t="s">
        <v>209</v>
      </c>
      <c r="BE435" s="149">
        <f>IF(N435="základní",J435,0)</f>
        <v>0</v>
      </c>
      <c r="BF435" s="149">
        <f>IF(N435="snížená",J435,0)</f>
        <v>0</v>
      </c>
      <c r="BG435" s="149">
        <f>IF(N435="zákl. přenesená",J435,0)</f>
        <v>0</v>
      </c>
      <c r="BH435" s="149">
        <f>IF(N435="sníž. přenesená",J435,0)</f>
        <v>0</v>
      </c>
      <c r="BI435" s="149">
        <f>IF(N435="nulová",J435,0)</f>
        <v>0</v>
      </c>
      <c r="BJ435" s="15" t="s">
        <v>85</v>
      </c>
      <c r="BK435" s="149">
        <f>ROUND(I435*H435,2)</f>
        <v>0</v>
      </c>
      <c r="BL435" s="15" t="s">
        <v>156</v>
      </c>
      <c r="BM435" s="148" t="s">
        <v>1283</v>
      </c>
    </row>
    <row r="436" spans="2:65" s="1" customFormat="1" ht="19.5" x14ac:dyDescent="0.2">
      <c r="B436" s="30"/>
      <c r="D436" s="150" t="s">
        <v>216</v>
      </c>
      <c r="F436" s="151" t="s">
        <v>944</v>
      </c>
      <c r="I436" s="152"/>
      <c r="L436" s="30"/>
      <c r="M436" s="153"/>
      <c r="T436" s="54"/>
      <c r="AT436" s="15" t="s">
        <v>216</v>
      </c>
      <c r="AU436" s="15" t="s">
        <v>91</v>
      </c>
    </row>
    <row r="437" spans="2:65" s="11" customFormat="1" ht="25.9" customHeight="1" x14ac:dyDescent="0.2">
      <c r="B437" s="124"/>
      <c r="D437" s="125" t="s">
        <v>77</v>
      </c>
      <c r="E437" s="126" t="s">
        <v>946</v>
      </c>
      <c r="F437" s="126" t="s">
        <v>947</v>
      </c>
      <c r="I437" s="127"/>
      <c r="J437" s="128">
        <f>BK437</f>
        <v>0</v>
      </c>
      <c r="L437" s="124"/>
      <c r="M437" s="129"/>
      <c r="P437" s="130">
        <f>P438</f>
        <v>0</v>
      </c>
      <c r="R437" s="130">
        <f>R438</f>
        <v>0</v>
      </c>
      <c r="T437" s="131">
        <f>T438</f>
        <v>0</v>
      </c>
      <c r="AR437" s="125" t="s">
        <v>91</v>
      </c>
      <c r="AT437" s="132" t="s">
        <v>77</v>
      </c>
      <c r="AU437" s="132" t="s">
        <v>78</v>
      </c>
      <c r="AY437" s="125" t="s">
        <v>209</v>
      </c>
      <c r="BK437" s="133">
        <f>BK438</f>
        <v>0</v>
      </c>
    </row>
    <row r="438" spans="2:65" s="11" customFormat="1" ht="22.9" customHeight="1" x14ac:dyDescent="0.2">
      <c r="B438" s="124"/>
      <c r="D438" s="125" t="s">
        <v>77</v>
      </c>
      <c r="E438" s="134" t="s">
        <v>948</v>
      </c>
      <c r="F438" s="134" t="s">
        <v>949</v>
      </c>
      <c r="I438" s="127"/>
      <c r="J438" s="135">
        <f>BK438</f>
        <v>0</v>
      </c>
      <c r="L438" s="124"/>
      <c r="M438" s="129"/>
      <c r="P438" s="130">
        <f>SUM(P439:P441)</f>
        <v>0</v>
      </c>
      <c r="R438" s="130">
        <f>SUM(R439:R441)</f>
        <v>0</v>
      </c>
      <c r="T438" s="131">
        <f>SUM(T439:T441)</f>
        <v>0</v>
      </c>
      <c r="AR438" s="125" t="s">
        <v>91</v>
      </c>
      <c r="AT438" s="132" t="s">
        <v>77</v>
      </c>
      <c r="AU438" s="132" t="s">
        <v>85</v>
      </c>
      <c r="AY438" s="125" t="s">
        <v>209</v>
      </c>
      <c r="BK438" s="133">
        <f>SUM(BK439:BK441)</f>
        <v>0</v>
      </c>
    </row>
    <row r="439" spans="2:65" s="1" customFormat="1" ht="24.2" customHeight="1" x14ac:dyDescent="0.2">
      <c r="B439" s="30"/>
      <c r="C439" s="136" t="s">
        <v>787</v>
      </c>
      <c r="D439" s="136" t="s">
        <v>210</v>
      </c>
      <c r="E439" s="137" t="s">
        <v>951</v>
      </c>
      <c r="F439" s="138" t="s">
        <v>952</v>
      </c>
      <c r="G439" s="139" t="s">
        <v>359</v>
      </c>
      <c r="H439" s="140">
        <v>186.4</v>
      </c>
      <c r="I439" s="141"/>
      <c r="J439" s="142">
        <f>ROUND(I439*H439,2)</f>
        <v>0</v>
      </c>
      <c r="K439" s="143"/>
      <c r="L439" s="30"/>
      <c r="M439" s="144" t="s">
        <v>1</v>
      </c>
      <c r="N439" s="145" t="s">
        <v>43</v>
      </c>
      <c r="P439" s="146">
        <f>O439*H439</f>
        <v>0</v>
      </c>
      <c r="Q439" s="146">
        <v>0</v>
      </c>
      <c r="R439" s="146">
        <f>Q439*H439</f>
        <v>0</v>
      </c>
      <c r="S439" s="146">
        <v>0</v>
      </c>
      <c r="T439" s="147">
        <f>S439*H439</f>
        <v>0</v>
      </c>
      <c r="AR439" s="148" t="s">
        <v>287</v>
      </c>
      <c r="AT439" s="148" t="s">
        <v>210</v>
      </c>
      <c r="AU439" s="148" t="s">
        <v>91</v>
      </c>
      <c r="AY439" s="15" t="s">
        <v>209</v>
      </c>
      <c r="BE439" s="149">
        <f>IF(N439="základní",J439,0)</f>
        <v>0</v>
      </c>
      <c r="BF439" s="149">
        <f>IF(N439="snížená",J439,0)</f>
        <v>0</v>
      </c>
      <c r="BG439" s="149">
        <f>IF(N439="zákl. přenesená",J439,0)</f>
        <v>0</v>
      </c>
      <c r="BH439" s="149">
        <f>IF(N439="sníž. přenesená",J439,0)</f>
        <v>0</v>
      </c>
      <c r="BI439" s="149">
        <f>IF(N439="nulová",J439,0)</f>
        <v>0</v>
      </c>
      <c r="BJ439" s="15" t="s">
        <v>85</v>
      </c>
      <c r="BK439" s="149">
        <f>ROUND(I439*H439,2)</f>
        <v>0</v>
      </c>
      <c r="BL439" s="15" t="s">
        <v>287</v>
      </c>
      <c r="BM439" s="148" t="s">
        <v>1284</v>
      </c>
    </row>
    <row r="440" spans="2:65" s="1" customFormat="1" ht="19.5" x14ac:dyDescent="0.2">
      <c r="B440" s="30"/>
      <c r="D440" s="150" t="s">
        <v>216</v>
      </c>
      <c r="F440" s="151" t="s">
        <v>952</v>
      </c>
      <c r="I440" s="152"/>
      <c r="L440" s="30"/>
      <c r="M440" s="153"/>
      <c r="T440" s="54"/>
      <c r="AT440" s="15" t="s">
        <v>216</v>
      </c>
      <c r="AU440" s="15" t="s">
        <v>91</v>
      </c>
    </row>
    <row r="441" spans="2:65" s="12" customFormat="1" x14ac:dyDescent="0.2">
      <c r="B441" s="154"/>
      <c r="D441" s="150" t="s">
        <v>292</v>
      </c>
      <c r="E441" s="155" t="s">
        <v>1</v>
      </c>
      <c r="F441" s="156" t="s">
        <v>1210</v>
      </c>
      <c r="H441" s="157">
        <v>186.4</v>
      </c>
      <c r="I441" s="158"/>
      <c r="L441" s="154"/>
      <c r="M441" s="159"/>
      <c r="T441" s="160"/>
      <c r="AT441" s="155" t="s">
        <v>292</v>
      </c>
      <c r="AU441" s="155" t="s">
        <v>91</v>
      </c>
      <c r="AV441" s="12" t="s">
        <v>91</v>
      </c>
      <c r="AW441" s="12" t="s">
        <v>36</v>
      </c>
      <c r="AX441" s="12" t="s">
        <v>85</v>
      </c>
      <c r="AY441" s="155" t="s">
        <v>209</v>
      </c>
    </row>
    <row r="442" spans="2:65" s="11" customFormat="1" ht="25.9" customHeight="1" x14ac:dyDescent="0.2">
      <c r="B442" s="124"/>
      <c r="D442" s="125" t="s">
        <v>77</v>
      </c>
      <c r="E442" s="126" t="s">
        <v>449</v>
      </c>
      <c r="F442" s="126" t="s">
        <v>954</v>
      </c>
      <c r="I442" s="127"/>
      <c r="J442" s="128">
        <f>BK442</f>
        <v>0</v>
      </c>
      <c r="L442" s="124"/>
      <c r="M442" s="129"/>
      <c r="P442" s="130">
        <f>P443</f>
        <v>0</v>
      </c>
      <c r="R442" s="130">
        <f>R443</f>
        <v>2.1000000000000001E-4</v>
      </c>
      <c r="T442" s="131">
        <f>T443</f>
        <v>0</v>
      </c>
      <c r="AR442" s="125" t="s">
        <v>148</v>
      </c>
      <c r="AT442" s="132" t="s">
        <v>77</v>
      </c>
      <c r="AU442" s="132" t="s">
        <v>78</v>
      </c>
      <c r="AY442" s="125" t="s">
        <v>209</v>
      </c>
      <c r="BK442" s="133">
        <f>BK443</f>
        <v>0</v>
      </c>
    </row>
    <row r="443" spans="2:65" s="11" customFormat="1" ht="22.9" customHeight="1" x14ac:dyDescent="0.2">
      <c r="B443" s="124"/>
      <c r="D443" s="125" t="s">
        <v>77</v>
      </c>
      <c r="E443" s="134" t="s">
        <v>955</v>
      </c>
      <c r="F443" s="134" t="s">
        <v>956</v>
      </c>
      <c r="I443" s="127"/>
      <c r="J443" s="135">
        <f>BK443</f>
        <v>0</v>
      </c>
      <c r="L443" s="124"/>
      <c r="M443" s="129"/>
      <c r="P443" s="130">
        <f>SUM(P444:P446)</f>
        <v>0</v>
      </c>
      <c r="R443" s="130">
        <f>SUM(R444:R446)</f>
        <v>2.1000000000000001E-4</v>
      </c>
      <c r="T443" s="131">
        <f>SUM(T444:T446)</f>
        <v>0</v>
      </c>
      <c r="AR443" s="125" t="s">
        <v>148</v>
      </c>
      <c r="AT443" s="132" t="s">
        <v>77</v>
      </c>
      <c r="AU443" s="132" t="s">
        <v>85</v>
      </c>
      <c r="AY443" s="125" t="s">
        <v>209</v>
      </c>
      <c r="BK443" s="133">
        <f>SUM(BK444:BK446)</f>
        <v>0</v>
      </c>
    </row>
    <row r="444" spans="2:65" s="1" customFormat="1" ht="33" customHeight="1" x14ac:dyDescent="0.2">
      <c r="B444" s="30"/>
      <c r="C444" s="136" t="s">
        <v>803</v>
      </c>
      <c r="D444" s="136" t="s">
        <v>210</v>
      </c>
      <c r="E444" s="137" t="s">
        <v>958</v>
      </c>
      <c r="F444" s="138" t="s">
        <v>959</v>
      </c>
      <c r="G444" s="139" t="s">
        <v>960</v>
      </c>
      <c r="H444" s="140">
        <v>1</v>
      </c>
      <c r="I444" s="141"/>
      <c r="J444" s="142">
        <f>ROUND(I444*H444,2)</f>
        <v>0</v>
      </c>
      <c r="K444" s="143"/>
      <c r="L444" s="30"/>
      <c r="M444" s="144" t="s">
        <v>1</v>
      </c>
      <c r="N444" s="145" t="s">
        <v>43</v>
      </c>
      <c r="P444" s="146">
        <f>O444*H444</f>
        <v>0</v>
      </c>
      <c r="Q444" s="146">
        <v>2.1000000000000001E-4</v>
      </c>
      <c r="R444" s="146">
        <f>Q444*H444</f>
        <v>2.1000000000000001E-4</v>
      </c>
      <c r="S444" s="146">
        <v>0</v>
      </c>
      <c r="T444" s="147">
        <f>S444*H444</f>
        <v>0</v>
      </c>
      <c r="AR444" s="148" t="s">
        <v>705</v>
      </c>
      <c r="AT444" s="148" t="s">
        <v>210</v>
      </c>
      <c r="AU444" s="148" t="s">
        <v>91</v>
      </c>
      <c r="AY444" s="15" t="s">
        <v>209</v>
      </c>
      <c r="BE444" s="149">
        <f>IF(N444="základní",J444,0)</f>
        <v>0</v>
      </c>
      <c r="BF444" s="149">
        <f>IF(N444="snížená",J444,0)</f>
        <v>0</v>
      </c>
      <c r="BG444" s="149">
        <f>IF(N444="zákl. přenesená",J444,0)</f>
        <v>0</v>
      </c>
      <c r="BH444" s="149">
        <f>IF(N444="sníž. přenesená",J444,0)</f>
        <v>0</v>
      </c>
      <c r="BI444" s="149">
        <f>IF(N444="nulová",J444,0)</f>
        <v>0</v>
      </c>
      <c r="BJ444" s="15" t="s">
        <v>85</v>
      </c>
      <c r="BK444" s="149">
        <f>ROUND(I444*H444,2)</f>
        <v>0</v>
      </c>
      <c r="BL444" s="15" t="s">
        <v>705</v>
      </c>
      <c r="BM444" s="148" t="s">
        <v>1285</v>
      </c>
    </row>
    <row r="445" spans="2:65" s="1" customFormat="1" ht="19.5" x14ac:dyDescent="0.2">
      <c r="B445" s="30"/>
      <c r="D445" s="150" t="s">
        <v>216</v>
      </c>
      <c r="F445" s="151" t="s">
        <v>959</v>
      </c>
      <c r="I445" s="152"/>
      <c r="L445" s="30"/>
      <c r="M445" s="153"/>
      <c r="T445" s="54"/>
      <c r="AT445" s="15" t="s">
        <v>216</v>
      </c>
      <c r="AU445" s="15" t="s">
        <v>91</v>
      </c>
    </row>
    <row r="446" spans="2:65" s="12" customFormat="1" x14ac:dyDescent="0.2">
      <c r="B446" s="154"/>
      <c r="D446" s="150" t="s">
        <v>292</v>
      </c>
      <c r="E446" s="155" t="s">
        <v>1</v>
      </c>
      <c r="F446" s="156" t="s">
        <v>85</v>
      </c>
      <c r="H446" s="157">
        <v>1</v>
      </c>
      <c r="I446" s="158"/>
      <c r="L446" s="154"/>
      <c r="M446" s="182"/>
      <c r="N446" s="183"/>
      <c r="O446" s="183"/>
      <c r="P446" s="183"/>
      <c r="Q446" s="183"/>
      <c r="R446" s="183"/>
      <c r="S446" s="183"/>
      <c r="T446" s="184"/>
      <c r="AT446" s="155" t="s">
        <v>292</v>
      </c>
      <c r="AU446" s="155" t="s">
        <v>91</v>
      </c>
      <c r="AV446" s="12" t="s">
        <v>91</v>
      </c>
      <c r="AW446" s="12" t="s">
        <v>36</v>
      </c>
      <c r="AX446" s="12" t="s">
        <v>85</v>
      </c>
      <c r="AY446" s="155" t="s">
        <v>209</v>
      </c>
    </row>
    <row r="447" spans="2:65" s="1" customFormat="1" ht="6.95" customHeight="1" x14ac:dyDescent="0.2">
      <c r="B447" s="42"/>
      <c r="C447" s="43"/>
      <c r="D447" s="43"/>
      <c r="E447" s="43"/>
      <c r="F447" s="43"/>
      <c r="G447" s="43"/>
      <c r="H447" s="43"/>
      <c r="I447" s="43"/>
      <c r="J447" s="43"/>
      <c r="K447" s="43"/>
      <c r="L447" s="30"/>
    </row>
  </sheetData>
  <sheetProtection algorithmName="SHA-512" hashValue="uKjMJJvPVe11WhtdGS63r3yhJPYtjxEK/62VA9+SfZgFL9tlsdN51CvQNsfCnCS++K2drO+cDoaBaqTI5rfaoA==" saltValue="zKzQ9Mr/hLpMsDoipFGtuMg0605YPH1JPHNgDcgh+swvusXk52IRr99cDbUBUyCK/IdtiG+bjo1Bk+eUzeLFtw==" spinCount="100000" sheet="1" objects="1" scenarios="1" formatColumns="0" formatRows="0" autoFilter="0"/>
  <autoFilter ref="C134:K446" xr:uid="{00000000-0009-0000-0000-000004000000}"/>
  <mergeCells count="12">
    <mergeCell ref="E127:H127"/>
    <mergeCell ref="L2:V2"/>
    <mergeCell ref="E84:H84"/>
    <mergeCell ref="E86:H86"/>
    <mergeCell ref="E88:H88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376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5" t="s">
        <v>105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" customHeight="1" x14ac:dyDescent="0.2">
      <c r="B8" s="18"/>
      <c r="D8" s="25" t="s">
        <v>168</v>
      </c>
      <c r="L8" s="18"/>
    </row>
    <row r="9" spans="2:46" s="1" customFormat="1" ht="16.5" customHeight="1" x14ac:dyDescent="0.2">
      <c r="B9" s="30"/>
      <c r="E9" s="241" t="s">
        <v>169</v>
      </c>
      <c r="F9" s="240"/>
      <c r="G9" s="240"/>
      <c r="H9" s="240"/>
      <c r="L9" s="30"/>
    </row>
    <row r="10" spans="2:46" s="1" customFormat="1" ht="12" customHeight="1" x14ac:dyDescent="0.2">
      <c r="B10" s="30"/>
      <c r="D10" s="25" t="s">
        <v>170</v>
      </c>
      <c r="L10" s="30"/>
    </row>
    <row r="11" spans="2:46" s="1" customFormat="1" ht="16.5" customHeight="1" x14ac:dyDescent="0.2">
      <c r="B11" s="30"/>
      <c r="E11" s="207" t="s">
        <v>1286</v>
      </c>
      <c r="F11" s="240"/>
      <c r="G11" s="240"/>
      <c r="H11" s="240"/>
      <c r="L11" s="30"/>
    </row>
    <row r="12" spans="2:46" s="1" customFormat="1" x14ac:dyDescent="0.2">
      <c r="B12" s="30"/>
      <c r="L12" s="30"/>
    </row>
    <row r="13" spans="2:46" s="1" customFormat="1" ht="12" customHeight="1" x14ac:dyDescent="0.2">
      <c r="B13" s="30"/>
      <c r="D13" s="25" t="s">
        <v>18</v>
      </c>
      <c r="F13" s="23" t="s">
        <v>93</v>
      </c>
      <c r="I13" s="25" t="s">
        <v>19</v>
      </c>
      <c r="J13" s="23" t="s">
        <v>319</v>
      </c>
      <c r="L13" s="30"/>
    </row>
    <row r="14" spans="2:46" s="1" customFormat="1" ht="12" customHeight="1" x14ac:dyDescent="0.2">
      <c r="B14" s="30"/>
      <c r="D14" s="25" t="s">
        <v>20</v>
      </c>
      <c r="F14" s="23" t="s">
        <v>173</v>
      </c>
      <c r="I14" s="25" t="s">
        <v>22</v>
      </c>
      <c r="J14" s="50" t="str">
        <f>'Rekapitulace stavby'!AN8</f>
        <v>2. 4. 2025</v>
      </c>
      <c r="L14" s="30"/>
    </row>
    <row r="15" spans="2:46" s="1" customFormat="1" ht="21.75" customHeight="1" x14ac:dyDescent="0.2">
      <c r="B15" s="30"/>
      <c r="D15" s="22" t="s">
        <v>174</v>
      </c>
      <c r="F15" s="92" t="s">
        <v>175</v>
      </c>
      <c r="I15" s="22" t="s">
        <v>176</v>
      </c>
      <c r="J15" s="92" t="s">
        <v>177</v>
      </c>
      <c r="L15" s="30"/>
    </row>
    <row r="16" spans="2:46" s="1" customFormat="1" ht="12" customHeight="1" x14ac:dyDescent="0.2">
      <c r="B16" s="30"/>
      <c r="D16" s="25" t="s">
        <v>24</v>
      </c>
      <c r="I16" s="25" t="s">
        <v>25</v>
      </c>
      <c r="J16" s="23" t="s">
        <v>26</v>
      </c>
      <c r="L16" s="30"/>
    </row>
    <row r="17" spans="2:12" s="1" customFormat="1" ht="18" customHeight="1" x14ac:dyDescent="0.2">
      <c r="B17" s="30"/>
      <c r="E17" s="23" t="s">
        <v>27</v>
      </c>
      <c r="I17" s="25" t="s">
        <v>28</v>
      </c>
      <c r="J17" s="23" t="s">
        <v>1</v>
      </c>
      <c r="L17" s="30"/>
    </row>
    <row r="18" spans="2:12" s="1" customFormat="1" ht="6.95" customHeight="1" x14ac:dyDescent="0.2">
      <c r="B18" s="30"/>
      <c r="L18" s="30"/>
    </row>
    <row r="19" spans="2:12" s="1" customFormat="1" ht="12" customHeight="1" x14ac:dyDescent="0.2">
      <c r="B19" s="30"/>
      <c r="D19" s="25" t="s">
        <v>29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 x14ac:dyDescent="0.2">
      <c r="B20" s="30"/>
      <c r="E20" s="243" t="str">
        <f>'Rekapitulace stavby'!E14</f>
        <v>Vyplň údaj</v>
      </c>
      <c r="F20" s="232"/>
      <c r="G20" s="232"/>
      <c r="H20" s="232"/>
      <c r="I20" s="25" t="s">
        <v>28</v>
      </c>
      <c r="J20" s="26" t="str">
        <f>'Rekapitulace stavby'!AN14</f>
        <v>Vyplň údaj</v>
      </c>
      <c r="L20" s="30"/>
    </row>
    <row r="21" spans="2:12" s="1" customFormat="1" ht="6.95" customHeight="1" x14ac:dyDescent="0.2">
      <c r="B21" s="30"/>
      <c r="L21" s="30"/>
    </row>
    <row r="22" spans="2:12" s="1" customFormat="1" ht="12" customHeight="1" x14ac:dyDescent="0.2">
      <c r="B22" s="30"/>
      <c r="D22" s="25" t="s">
        <v>31</v>
      </c>
      <c r="I22" s="25" t="s">
        <v>25</v>
      </c>
      <c r="J22" s="23" t="s">
        <v>32</v>
      </c>
      <c r="L22" s="30"/>
    </row>
    <row r="23" spans="2:12" s="1" customFormat="1" ht="18" customHeight="1" x14ac:dyDescent="0.2">
      <c r="B23" s="30"/>
      <c r="E23" s="23" t="s">
        <v>320</v>
      </c>
      <c r="I23" s="25" t="s">
        <v>28</v>
      </c>
      <c r="J23" s="23" t="s">
        <v>180</v>
      </c>
      <c r="L23" s="30"/>
    </row>
    <row r="24" spans="2:12" s="1" customFormat="1" ht="6.95" customHeight="1" x14ac:dyDescent="0.2">
      <c r="B24" s="30"/>
      <c r="L24" s="30"/>
    </row>
    <row r="25" spans="2:12" s="1" customFormat="1" ht="12" customHeight="1" x14ac:dyDescent="0.2">
      <c r="B25" s="30"/>
      <c r="D25" s="25" t="s">
        <v>34</v>
      </c>
      <c r="I25" s="25" t="s">
        <v>25</v>
      </c>
      <c r="J25" s="23" t="s">
        <v>1</v>
      </c>
      <c r="L25" s="30"/>
    </row>
    <row r="26" spans="2:12" s="1" customFormat="1" ht="18" customHeight="1" x14ac:dyDescent="0.2">
      <c r="B26" s="30"/>
      <c r="E26" s="23" t="s">
        <v>181</v>
      </c>
      <c r="I26" s="25" t="s">
        <v>28</v>
      </c>
      <c r="J26" s="23" t="s">
        <v>1</v>
      </c>
      <c r="L26" s="30"/>
    </row>
    <row r="27" spans="2:12" s="1" customFormat="1" ht="6.95" customHeight="1" x14ac:dyDescent="0.2">
      <c r="B27" s="30"/>
      <c r="L27" s="30"/>
    </row>
    <row r="28" spans="2:12" s="1" customFormat="1" ht="12" customHeight="1" x14ac:dyDescent="0.2">
      <c r="B28" s="30"/>
      <c r="D28" s="25" t="s">
        <v>37</v>
      </c>
      <c r="L28" s="30"/>
    </row>
    <row r="29" spans="2:12" s="7" customFormat="1" ht="16.5" customHeight="1" x14ac:dyDescent="0.2">
      <c r="B29" s="93"/>
      <c r="E29" s="236" t="s">
        <v>1</v>
      </c>
      <c r="F29" s="236"/>
      <c r="G29" s="236"/>
      <c r="H29" s="236"/>
      <c r="L29" s="93"/>
    </row>
    <row r="30" spans="2:12" s="1" customFormat="1" ht="6.95" customHeight="1" x14ac:dyDescent="0.2">
      <c r="B30" s="30"/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 x14ac:dyDescent="0.2">
      <c r="B32" s="30"/>
      <c r="D32" s="94" t="s">
        <v>38</v>
      </c>
      <c r="J32" s="64">
        <f>ROUND(J133, 2)</f>
        <v>0</v>
      </c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 x14ac:dyDescent="0.2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 x14ac:dyDescent="0.2">
      <c r="B35" s="30"/>
      <c r="D35" s="53" t="s">
        <v>42</v>
      </c>
      <c r="E35" s="25" t="s">
        <v>43</v>
      </c>
      <c r="F35" s="84">
        <f>ROUND((SUM(BE133:BE375)),  2)</f>
        <v>0</v>
      </c>
      <c r="I35" s="95">
        <v>0.21</v>
      </c>
      <c r="J35" s="84">
        <f>ROUND(((SUM(BE133:BE375))*I35),  2)</f>
        <v>0</v>
      </c>
      <c r="L35" s="30"/>
    </row>
    <row r="36" spans="2:12" s="1" customFormat="1" ht="14.45" customHeight="1" x14ac:dyDescent="0.2">
      <c r="B36" s="30"/>
      <c r="E36" s="25" t="s">
        <v>44</v>
      </c>
      <c r="F36" s="84">
        <f>ROUND((SUM(BF133:BF375)),  2)</f>
        <v>0</v>
      </c>
      <c r="I36" s="95">
        <v>0.12</v>
      </c>
      <c r="J36" s="84">
        <f>ROUND(((SUM(BF133:BF375))*I36),  2)</f>
        <v>0</v>
      </c>
      <c r="L36" s="30"/>
    </row>
    <row r="37" spans="2:12" s="1" customFormat="1" ht="14.45" hidden="1" customHeight="1" x14ac:dyDescent="0.2">
      <c r="B37" s="30"/>
      <c r="E37" s="25" t="s">
        <v>45</v>
      </c>
      <c r="F37" s="84">
        <f>ROUND((SUM(BG133:BG375)),  2)</f>
        <v>0</v>
      </c>
      <c r="I37" s="95">
        <v>0.21</v>
      </c>
      <c r="J37" s="84">
        <f>0</f>
        <v>0</v>
      </c>
      <c r="L37" s="30"/>
    </row>
    <row r="38" spans="2:12" s="1" customFormat="1" ht="14.45" hidden="1" customHeight="1" x14ac:dyDescent="0.2">
      <c r="B38" s="30"/>
      <c r="E38" s="25" t="s">
        <v>46</v>
      </c>
      <c r="F38" s="84">
        <f>ROUND((SUM(BH133:BH375)),  2)</f>
        <v>0</v>
      </c>
      <c r="I38" s="95">
        <v>0.12</v>
      </c>
      <c r="J38" s="84">
        <f>0</f>
        <v>0</v>
      </c>
      <c r="L38" s="30"/>
    </row>
    <row r="39" spans="2:12" s="1" customFormat="1" ht="14.45" hidden="1" customHeight="1" x14ac:dyDescent="0.2">
      <c r="B39" s="30"/>
      <c r="E39" s="25" t="s">
        <v>47</v>
      </c>
      <c r="F39" s="84">
        <f>ROUND((SUM(BI133:BI375)),  2)</f>
        <v>0</v>
      </c>
      <c r="I39" s="95">
        <v>0</v>
      </c>
      <c r="J39" s="8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6"/>
      <c r="D41" s="97" t="s">
        <v>48</v>
      </c>
      <c r="E41" s="55"/>
      <c r="F41" s="55"/>
      <c r="G41" s="98" t="s">
        <v>49</v>
      </c>
      <c r="H41" s="99" t="s">
        <v>50</v>
      </c>
      <c r="I41" s="55"/>
      <c r="J41" s="100">
        <f>SUM(J32:J39)</f>
        <v>0</v>
      </c>
      <c r="K41" s="101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s="1" customFormat="1" ht="16.5" customHeight="1" x14ac:dyDescent="0.2">
      <c r="B86" s="30"/>
      <c r="E86" s="241" t="s">
        <v>169</v>
      </c>
      <c r="F86" s="240"/>
      <c r="G86" s="240"/>
      <c r="H86" s="240"/>
      <c r="L86" s="30"/>
    </row>
    <row r="87" spans="2:12" s="1" customFormat="1" ht="12" customHeight="1" x14ac:dyDescent="0.2">
      <c r="B87" s="30"/>
      <c r="C87" s="25" t="s">
        <v>170</v>
      </c>
      <c r="L87" s="30"/>
    </row>
    <row r="88" spans="2:12" s="1" customFormat="1" ht="16.5" customHeight="1" x14ac:dyDescent="0.2">
      <c r="B88" s="30"/>
      <c r="E88" s="207" t="str">
        <f>E11</f>
        <v>2022_4.4 - IO 03.2 Stoka C1</v>
      </c>
      <c r="F88" s="240"/>
      <c r="G88" s="240"/>
      <c r="H88" s="240"/>
      <c r="L88" s="30"/>
    </row>
    <row r="89" spans="2:12" s="1" customFormat="1" ht="6.95" customHeight="1" x14ac:dyDescent="0.2">
      <c r="B89" s="30"/>
      <c r="L89" s="30"/>
    </row>
    <row r="90" spans="2:12" s="1" customFormat="1" ht="12" customHeight="1" x14ac:dyDescent="0.2">
      <c r="B90" s="30"/>
      <c r="C90" s="25" t="s">
        <v>20</v>
      </c>
      <c r="F90" s="23" t="str">
        <f>F14</f>
        <v>Česká Lípa</v>
      </c>
      <c r="I90" s="25" t="s">
        <v>22</v>
      </c>
      <c r="J90" s="50" t="str">
        <f>IF(J14="","",J14)</f>
        <v>2. 4. 2025</v>
      </c>
      <c r="L90" s="30"/>
    </row>
    <row r="91" spans="2:12" s="1" customFormat="1" ht="6.95" customHeight="1" x14ac:dyDescent="0.2">
      <c r="B91" s="30"/>
      <c r="L91" s="30"/>
    </row>
    <row r="92" spans="2:12" s="1" customFormat="1" ht="25.7" customHeight="1" x14ac:dyDescent="0.2">
      <c r="B92" s="30"/>
      <c r="C92" s="25" t="s">
        <v>24</v>
      </c>
      <c r="F92" s="23" t="str">
        <f>E17</f>
        <v>Město Česká Lípa</v>
      </c>
      <c r="I92" s="25" t="s">
        <v>31</v>
      </c>
      <c r="J92" s="28" t="str">
        <f>E23</f>
        <v>Vodohospodářský rozvoj a výstavba a.s.</v>
      </c>
      <c r="L92" s="30"/>
    </row>
    <row r="93" spans="2:12" s="1" customFormat="1" ht="15.2" customHeight="1" x14ac:dyDescent="0.2">
      <c r="B93" s="30"/>
      <c r="C93" s="25" t="s">
        <v>29</v>
      </c>
      <c r="F93" s="23" t="str">
        <f>IF(E20="","",E20)</f>
        <v>Vyplň údaj</v>
      </c>
      <c r="I93" s="25" t="s">
        <v>34</v>
      </c>
      <c r="J93" s="28" t="str">
        <f>E26</f>
        <v>Dvořák</v>
      </c>
      <c r="L93" s="30"/>
    </row>
    <row r="94" spans="2:12" s="1" customFormat="1" ht="10.35" customHeight="1" x14ac:dyDescent="0.2">
      <c r="B94" s="30"/>
      <c r="L94" s="30"/>
    </row>
    <row r="95" spans="2:12" s="1" customFormat="1" ht="29.25" customHeight="1" x14ac:dyDescent="0.2">
      <c r="B95" s="30"/>
      <c r="C95" s="104" t="s">
        <v>183</v>
      </c>
      <c r="D95" s="96"/>
      <c r="E95" s="96"/>
      <c r="F95" s="96"/>
      <c r="G95" s="96"/>
      <c r="H95" s="96"/>
      <c r="I95" s="96"/>
      <c r="J95" s="105" t="s">
        <v>184</v>
      </c>
      <c r="K95" s="96"/>
      <c r="L95" s="30"/>
    </row>
    <row r="96" spans="2:12" s="1" customFormat="1" ht="10.35" customHeight="1" x14ac:dyDescent="0.2">
      <c r="B96" s="30"/>
      <c r="L96" s="30"/>
    </row>
    <row r="97" spans="2:47" s="1" customFormat="1" ht="22.9" customHeight="1" x14ac:dyDescent="0.2">
      <c r="B97" s="30"/>
      <c r="C97" s="106" t="s">
        <v>185</v>
      </c>
      <c r="J97" s="64">
        <f>J133</f>
        <v>0</v>
      </c>
      <c r="L97" s="30"/>
      <c r="AU97" s="15" t="s">
        <v>186</v>
      </c>
    </row>
    <row r="98" spans="2:47" s="8" customFormat="1" ht="24.95" customHeight="1" x14ac:dyDescent="0.2">
      <c r="B98" s="107"/>
      <c r="D98" s="108" t="s">
        <v>321</v>
      </c>
      <c r="E98" s="109"/>
      <c r="F98" s="109"/>
      <c r="G98" s="109"/>
      <c r="H98" s="109"/>
      <c r="I98" s="109"/>
      <c r="J98" s="110">
        <f>J134</f>
        <v>0</v>
      </c>
      <c r="L98" s="107"/>
    </row>
    <row r="99" spans="2:47" s="9" customFormat="1" ht="19.899999999999999" customHeight="1" x14ac:dyDescent="0.2">
      <c r="B99" s="111"/>
      <c r="D99" s="112" t="s">
        <v>322</v>
      </c>
      <c r="E99" s="113"/>
      <c r="F99" s="113"/>
      <c r="G99" s="113"/>
      <c r="H99" s="113"/>
      <c r="I99" s="113"/>
      <c r="J99" s="114">
        <f>J135</f>
        <v>0</v>
      </c>
      <c r="L99" s="111"/>
    </row>
    <row r="100" spans="2:47" s="9" customFormat="1" ht="19.899999999999999" customHeight="1" x14ac:dyDescent="0.2">
      <c r="B100" s="111"/>
      <c r="D100" s="112" t="s">
        <v>323</v>
      </c>
      <c r="E100" s="113"/>
      <c r="F100" s="113"/>
      <c r="G100" s="113"/>
      <c r="H100" s="113"/>
      <c r="I100" s="113"/>
      <c r="J100" s="114">
        <f>J247</f>
        <v>0</v>
      </c>
      <c r="L100" s="111"/>
    </row>
    <row r="101" spans="2:47" s="9" customFormat="1" ht="19.899999999999999" customHeight="1" x14ac:dyDescent="0.2">
      <c r="B101" s="111"/>
      <c r="D101" s="112" t="s">
        <v>324</v>
      </c>
      <c r="E101" s="113"/>
      <c r="F101" s="113"/>
      <c r="G101" s="113"/>
      <c r="H101" s="113"/>
      <c r="I101" s="113"/>
      <c r="J101" s="114">
        <f>J251</f>
        <v>0</v>
      </c>
      <c r="L101" s="111"/>
    </row>
    <row r="102" spans="2:47" s="9" customFormat="1" ht="19.899999999999999" customHeight="1" x14ac:dyDescent="0.2">
      <c r="B102" s="111"/>
      <c r="D102" s="112" t="s">
        <v>325</v>
      </c>
      <c r="E102" s="113"/>
      <c r="F102" s="113"/>
      <c r="G102" s="113"/>
      <c r="H102" s="113"/>
      <c r="I102" s="113"/>
      <c r="J102" s="114">
        <f>J255</f>
        <v>0</v>
      </c>
      <c r="L102" s="111"/>
    </row>
    <row r="103" spans="2:47" s="9" customFormat="1" ht="19.899999999999999" customHeight="1" x14ac:dyDescent="0.2">
      <c r="B103" s="111"/>
      <c r="D103" s="112" t="s">
        <v>326</v>
      </c>
      <c r="E103" s="113"/>
      <c r="F103" s="113"/>
      <c r="G103" s="113"/>
      <c r="H103" s="113"/>
      <c r="I103" s="113"/>
      <c r="J103" s="114">
        <f>J259</f>
        <v>0</v>
      </c>
      <c r="L103" s="111"/>
    </row>
    <row r="104" spans="2:47" s="9" customFormat="1" ht="19.899999999999999" customHeight="1" x14ac:dyDescent="0.2">
      <c r="B104" s="111"/>
      <c r="D104" s="112" t="s">
        <v>327</v>
      </c>
      <c r="E104" s="113"/>
      <c r="F104" s="113"/>
      <c r="G104" s="113"/>
      <c r="H104" s="113"/>
      <c r="I104" s="113"/>
      <c r="J104" s="114">
        <f>J269</f>
        <v>0</v>
      </c>
      <c r="L104" s="111"/>
    </row>
    <row r="105" spans="2:47" s="9" customFormat="1" ht="19.899999999999999" customHeight="1" x14ac:dyDescent="0.2">
      <c r="B105" s="111"/>
      <c r="D105" s="112" t="s">
        <v>1142</v>
      </c>
      <c r="E105" s="113"/>
      <c r="F105" s="113"/>
      <c r="G105" s="113"/>
      <c r="H105" s="113"/>
      <c r="I105" s="113"/>
      <c r="J105" s="114">
        <f>J273</f>
        <v>0</v>
      </c>
      <c r="L105" s="111"/>
    </row>
    <row r="106" spans="2:47" s="9" customFormat="1" ht="19.899999999999999" customHeight="1" x14ac:dyDescent="0.2">
      <c r="B106" s="111"/>
      <c r="D106" s="112" t="s">
        <v>329</v>
      </c>
      <c r="E106" s="113"/>
      <c r="F106" s="113"/>
      <c r="G106" s="113"/>
      <c r="H106" s="113"/>
      <c r="I106" s="113"/>
      <c r="J106" s="114">
        <f>J334</f>
        <v>0</v>
      </c>
      <c r="L106" s="111"/>
    </row>
    <row r="107" spans="2:47" s="9" customFormat="1" ht="14.85" customHeight="1" x14ac:dyDescent="0.2">
      <c r="B107" s="111"/>
      <c r="D107" s="112" t="s">
        <v>330</v>
      </c>
      <c r="E107" s="113"/>
      <c r="F107" s="113"/>
      <c r="G107" s="113"/>
      <c r="H107" s="113"/>
      <c r="I107" s="113"/>
      <c r="J107" s="114">
        <f>J344</f>
        <v>0</v>
      </c>
      <c r="L107" s="111"/>
    </row>
    <row r="108" spans="2:47" s="9" customFormat="1" ht="19.899999999999999" customHeight="1" x14ac:dyDescent="0.2">
      <c r="B108" s="111"/>
      <c r="D108" s="112" t="s">
        <v>331</v>
      </c>
      <c r="E108" s="113"/>
      <c r="F108" s="113"/>
      <c r="G108" s="113"/>
      <c r="H108" s="113"/>
      <c r="I108" s="113"/>
      <c r="J108" s="114">
        <f>J364</f>
        <v>0</v>
      </c>
      <c r="L108" s="111"/>
    </row>
    <row r="109" spans="2:47" s="9" customFormat="1" ht="19.899999999999999" customHeight="1" x14ac:dyDescent="0.2">
      <c r="B109" s="111"/>
      <c r="D109" s="112" t="s">
        <v>332</v>
      </c>
      <c r="E109" s="113"/>
      <c r="F109" s="113"/>
      <c r="G109" s="113"/>
      <c r="H109" s="113"/>
      <c r="I109" s="113"/>
      <c r="J109" s="114">
        <f>J368</f>
        <v>0</v>
      </c>
      <c r="L109" s="111"/>
    </row>
    <row r="110" spans="2:47" s="8" customFormat="1" ht="24.95" customHeight="1" x14ac:dyDescent="0.2">
      <c r="B110" s="107"/>
      <c r="D110" s="108" t="s">
        <v>333</v>
      </c>
      <c r="E110" s="109"/>
      <c r="F110" s="109"/>
      <c r="G110" s="109"/>
      <c r="H110" s="109"/>
      <c r="I110" s="109"/>
      <c r="J110" s="110">
        <f>J371</f>
        <v>0</v>
      </c>
      <c r="L110" s="107"/>
    </row>
    <row r="111" spans="2:47" s="9" customFormat="1" ht="19.899999999999999" customHeight="1" x14ac:dyDescent="0.2">
      <c r="B111" s="111"/>
      <c r="D111" s="112" t="s">
        <v>334</v>
      </c>
      <c r="E111" s="113"/>
      <c r="F111" s="113"/>
      <c r="G111" s="113"/>
      <c r="H111" s="113"/>
      <c r="I111" s="113"/>
      <c r="J111" s="114">
        <f>J372</f>
        <v>0</v>
      </c>
      <c r="L111" s="111"/>
    </row>
    <row r="112" spans="2:47" s="1" customFormat="1" ht="21.75" customHeight="1" x14ac:dyDescent="0.2">
      <c r="B112" s="30"/>
      <c r="L112" s="30"/>
    </row>
    <row r="113" spans="2:12" s="1" customFormat="1" ht="6.95" customHeight="1" x14ac:dyDescent="0.2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30"/>
    </row>
    <row r="117" spans="2:12" s="1" customFormat="1" ht="6.95" customHeight="1" x14ac:dyDescent="0.2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30"/>
    </row>
    <row r="118" spans="2:12" s="1" customFormat="1" ht="24.95" customHeight="1" x14ac:dyDescent="0.2">
      <c r="B118" s="30"/>
      <c r="C118" s="19" t="s">
        <v>193</v>
      </c>
      <c r="L118" s="30"/>
    </row>
    <row r="119" spans="2:12" s="1" customFormat="1" ht="6.95" customHeight="1" x14ac:dyDescent="0.2">
      <c r="B119" s="30"/>
      <c r="L119" s="30"/>
    </row>
    <row r="120" spans="2:12" s="1" customFormat="1" ht="12" customHeight="1" x14ac:dyDescent="0.2">
      <c r="B120" s="30"/>
      <c r="C120" s="25" t="s">
        <v>16</v>
      </c>
      <c r="L120" s="30"/>
    </row>
    <row r="121" spans="2:12" s="1" customFormat="1" ht="16.5" customHeight="1" x14ac:dyDescent="0.2">
      <c r="B121" s="30"/>
      <c r="E121" s="241" t="str">
        <f>E7</f>
        <v>Splašková kanalizace Lada</v>
      </c>
      <c r="F121" s="242"/>
      <c r="G121" s="242"/>
      <c r="H121" s="242"/>
      <c r="L121" s="30"/>
    </row>
    <row r="122" spans="2:12" ht="12" customHeight="1" x14ac:dyDescent="0.2">
      <c r="B122" s="18"/>
      <c r="C122" s="25" t="s">
        <v>168</v>
      </c>
      <c r="L122" s="18"/>
    </row>
    <row r="123" spans="2:12" s="1" customFormat="1" ht="16.5" customHeight="1" x14ac:dyDescent="0.2">
      <c r="B123" s="30"/>
      <c r="E123" s="241" t="s">
        <v>169</v>
      </c>
      <c r="F123" s="240"/>
      <c r="G123" s="240"/>
      <c r="H123" s="240"/>
      <c r="L123" s="30"/>
    </row>
    <row r="124" spans="2:12" s="1" customFormat="1" ht="12" customHeight="1" x14ac:dyDescent="0.2">
      <c r="B124" s="30"/>
      <c r="C124" s="25" t="s">
        <v>170</v>
      </c>
      <c r="L124" s="30"/>
    </row>
    <row r="125" spans="2:12" s="1" customFormat="1" ht="16.5" customHeight="1" x14ac:dyDescent="0.2">
      <c r="B125" s="30"/>
      <c r="E125" s="207" t="str">
        <f>E11</f>
        <v>2022_4.4 - IO 03.2 Stoka C1</v>
      </c>
      <c r="F125" s="240"/>
      <c r="G125" s="240"/>
      <c r="H125" s="240"/>
      <c r="L125" s="30"/>
    </row>
    <row r="126" spans="2:12" s="1" customFormat="1" ht="6.95" customHeight="1" x14ac:dyDescent="0.2">
      <c r="B126" s="30"/>
      <c r="L126" s="30"/>
    </row>
    <row r="127" spans="2:12" s="1" customFormat="1" ht="12" customHeight="1" x14ac:dyDescent="0.2">
      <c r="B127" s="30"/>
      <c r="C127" s="25" t="s">
        <v>20</v>
      </c>
      <c r="F127" s="23" t="str">
        <f>F14</f>
        <v>Česká Lípa</v>
      </c>
      <c r="I127" s="25" t="s">
        <v>22</v>
      </c>
      <c r="J127" s="50" t="str">
        <f>IF(J14="","",J14)</f>
        <v>2. 4. 2025</v>
      </c>
      <c r="L127" s="30"/>
    </row>
    <row r="128" spans="2:12" s="1" customFormat="1" ht="6.95" customHeight="1" x14ac:dyDescent="0.2">
      <c r="B128" s="30"/>
      <c r="L128" s="30"/>
    </row>
    <row r="129" spans="2:65" s="1" customFormat="1" ht="25.7" customHeight="1" x14ac:dyDescent="0.2">
      <c r="B129" s="30"/>
      <c r="C129" s="25" t="s">
        <v>24</v>
      </c>
      <c r="F129" s="23" t="str">
        <f>E17</f>
        <v>Město Česká Lípa</v>
      </c>
      <c r="I129" s="25" t="s">
        <v>31</v>
      </c>
      <c r="J129" s="28" t="str">
        <f>E23</f>
        <v>Vodohospodářský rozvoj a výstavba a.s.</v>
      </c>
      <c r="L129" s="30"/>
    </row>
    <row r="130" spans="2:65" s="1" customFormat="1" ht="15.2" customHeight="1" x14ac:dyDescent="0.2">
      <c r="B130" s="30"/>
      <c r="C130" s="25" t="s">
        <v>29</v>
      </c>
      <c r="F130" s="23" t="str">
        <f>IF(E20="","",E20)</f>
        <v>Vyplň údaj</v>
      </c>
      <c r="I130" s="25" t="s">
        <v>34</v>
      </c>
      <c r="J130" s="28" t="str">
        <f>E26</f>
        <v>Dvořák</v>
      </c>
      <c r="L130" s="30"/>
    </row>
    <row r="131" spans="2:65" s="1" customFormat="1" ht="10.35" customHeight="1" x14ac:dyDescent="0.2">
      <c r="B131" s="30"/>
      <c r="L131" s="30"/>
    </row>
    <row r="132" spans="2:65" s="10" customFormat="1" ht="29.25" customHeight="1" x14ac:dyDescent="0.2">
      <c r="B132" s="115"/>
      <c r="C132" s="116" t="s">
        <v>194</v>
      </c>
      <c r="D132" s="117" t="s">
        <v>63</v>
      </c>
      <c r="E132" s="117" t="s">
        <v>59</v>
      </c>
      <c r="F132" s="117" t="s">
        <v>60</v>
      </c>
      <c r="G132" s="117" t="s">
        <v>195</v>
      </c>
      <c r="H132" s="117" t="s">
        <v>196</v>
      </c>
      <c r="I132" s="117" t="s">
        <v>197</v>
      </c>
      <c r="J132" s="118" t="s">
        <v>184</v>
      </c>
      <c r="K132" s="119" t="s">
        <v>198</v>
      </c>
      <c r="L132" s="115"/>
      <c r="M132" s="57" t="s">
        <v>1</v>
      </c>
      <c r="N132" s="58" t="s">
        <v>42</v>
      </c>
      <c r="O132" s="58" t="s">
        <v>199</v>
      </c>
      <c r="P132" s="58" t="s">
        <v>200</v>
      </c>
      <c r="Q132" s="58" t="s">
        <v>201</v>
      </c>
      <c r="R132" s="58" t="s">
        <v>202</v>
      </c>
      <c r="S132" s="58" t="s">
        <v>203</v>
      </c>
      <c r="T132" s="59" t="s">
        <v>204</v>
      </c>
    </row>
    <row r="133" spans="2:65" s="1" customFormat="1" ht="22.9" customHeight="1" x14ac:dyDescent="0.25">
      <c r="B133" s="30"/>
      <c r="C133" s="62" t="s">
        <v>205</v>
      </c>
      <c r="J133" s="120">
        <f>BK133</f>
        <v>0</v>
      </c>
      <c r="L133" s="30"/>
      <c r="M133" s="60"/>
      <c r="N133" s="51"/>
      <c r="O133" s="51"/>
      <c r="P133" s="121">
        <f>P134+P371</f>
        <v>0</v>
      </c>
      <c r="Q133" s="51"/>
      <c r="R133" s="121">
        <f>R134+R371</f>
        <v>40.323691000000004</v>
      </c>
      <c r="S133" s="51"/>
      <c r="T133" s="122">
        <f>T134+T371</f>
        <v>9.7349999999999994</v>
      </c>
      <c r="AT133" s="15" t="s">
        <v>77</v>
      </c>
      <c r="AU133" s="15" t="s">
        <v>186</v>
      </c>
      <c r="BK133" s="123">
        <f>BK134+BK371</f>
        <v>0</v>
      </c>
    </row>
    <row r="134" spans="2:65" s="11" customFormat="1" ht="25.9" customHeight="1" x14ac:dyDescent="0.2">
      <c r="B134" s="124"/>
      <c r="D134" s="125" t="s">
        <v>77</v>
      </c>
      <c r="E134" s="126" t="s">
        <v>337</v>
      </c>
      <c r="F134" s="126" t="s">
        <v>338</v>
      </c>
      <c r="I134" s="127"/>
      <c r="J134" s="128">
        <f>BK134</f>
        <v>0</v>
      </c>
      <c r="L134" s="124"/>
      <c r="M134" s="129"/>
      <c r="P134" s="130">
        <f>P135+P247+P251+P255+P259+P269+P273+P334+P364+P368</f>
        <v>0</v>
      </c>
      <c r="R134" s="130">
        <f>R135+R247+R251+R255+R259+R269+R273+R334+R364+R368</f>
        <v>40.323691000000004</v>
      </c>
      <c r="T134" s="131">
        <f>T135+T247+T251+T255+T259+T269+T273+T334+T364+T368</f>
        <v>9.7349999999999994</v>
      </c>
      <c r="AR134" s="125" t="s">
        <v>85</v>
      </c>
      <c r="AT134" s="132" t="s">
        <v>77</v>
      </c>
      <c r="AU134" s="132" t="s">
        <v>78</v>
      </c>
      <c r="AY134" s="125" t="s">
        <v>209</v>
      </c>
      <c r="BK134" s="133">
        <f>BK135+BK247+BK251+BK255+BK259+BK269+BK273+BK334+BK364+BK368</f>
        <v>0</v>
      </c>
    </row>
    <row r="135" spans="2:65" s="11" customFormat="1" ht="22.9" customHeight="1" x14ac:dyDescent="0.2">
      <c r="B135" s="124"/>
      <c r="D135" s="125" t="s">
        <v>77</v>
      </c>
      <c r="E135" s="134" t="s">
        <v>85</v>
      </c>
      <c r="F135" s="134" t="s">
        <v>339</v>
      </c>
      <c r="I135" s="127"/>
      <c r="J135" s="135">
        <f>BK135</f>
        <v>0</v>
      </c>
      <c r="L135" s="124"/>
      <c r="M135" s="129"/>
      <c r="P135" s="130">
        <f>SUM(P136:P246)</f>
        <v>0</v>
      </c>
      <c r="R135" s="130">
        <f>SUM(R136:R246)</f>
        <v>25.801966</v>
      </c>
      <c r="T135" s="131">
        <f>SUM(T136:T246)</f>
        <v>8.5549999999999997</v>
      </c>
      <c r="AR135" s="125" t="s">
        <v>85</v>
      </c>
      <c r="AT135" s="132" t="s">
        <v>77</v>
      </c>
      <c r="AU135" s="132" t="s">
        <v>85</v>
      </c>
      <c r="AY135" s="125" t="s">
        <v>209</v>
      </c>
      <c r="BK135" s="133">
        <f>SUM(BK136:BK246)</f>
        <v>0</v>
      </c>
    </row>
    <row r="136" spans="2:65" s="1" customFormat="1" ht="24.2" customHeight="1" x14ac:dyDescent="0.2">
      <c r="B136" s="30"/>
      <c r="C136" s="136" t="s">
        <v>85</v>
      </c>
      <c r="D136" s="136" t="s">
        <v>210</v>
      </c>
      <c r="E136" s="137" t="s">
        <v>340</v>
      </c>
      <c r="F136" s="138" t="s">
        <v>341</v>
      </c>
      <c r="G136" s="139" t="s">
        <v>342</v>
      </c>
      <c r="H136" s="140">
        <v>29.5</v>
      </c>
      <c r="I136" s="141"/>
      <c r="J136" s="142">
        <f>ROUND(I136*H136,2)</f>
        <v>0</v>
      </c>
      <c r="K136" s="143"/>
      <c r="L136" s="30"/>
      <c r="M136" s="144" t="s">
        <v>1</v>
      </c>
      <c r="N136" s="145" t="s">
        <v>43</v>
      </c>
      <c r="P136" s="146">
        <f>O136*H136</f>
        <v>0</v>
      </c>
      <c r="Q136" s="146">
        <v>0</v>
      </c>
      <c r="R136" s="146">
        <f>Q136*H136</f>
        <v>0</v>
      </c>
      <c r="S136" s="146">
        <v>0.28999999999999998</v>
      </c>
      <c r="T136" s="147">
        <f>S136*H136</f>
        <v>8.5549999999999997</v>
      </c>
      <c r="AR136" s="148" t="s">
        <v>156</v>
      </c>
      <c r="AT136" s="148" t="s">
        <v>210</v>
      </c>
      <c r="AU136" s="148" t="s">
        <v>91</v>
      </c>
      <c r="AY136" s="15" t="s">
        <v>209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5" t="s">
        <v>85</v>
      </c>
      <c r="BK136" s="149">
        <f>ROUND(I136*H136,2)</f>
        <v>0</v>
      </c>
      <c r="BL136" s="15" t="s">
        <v>156</v>
      </c>
      <c r="BM136" s="148" t="s">
        <v>1287</v>
      </c>
    </row>
    <row r="137" spans="2:65" s="1" customFormat="1" ht="39" x14ac:dyDescent="0.2">
      <c r="B137" s="30"/>
      <c r="D137" s="150" t="s">
        <v>216</v>
      </c>
      <c r="F137" s="151" t="s">
        <v>344</v>
      </c>
      <c r="I137" s="152"/>
      <c r="L137" s="30"/>
      <c r="M137" s="153"/>
      <c r="T137" s="54"/>
      <c r="AT137" s="15" t="s">
        <v>216</v>
      </c>
      <c r="AU137" s="15" t="s">
        <v>91</v>
      </c>
    </row>
    <row r="138" spans="2:65" s="12" customFormat="1" x14ac:dyDescent="0.2">
      <c r="B138" s="154"/>
      <c r="D138" s="150" t="s">
        <v>292</v>
      </c>
      <c r="E138" s="155" t="s">
        <v>1</v>
      </c>
      <c r="F138" s="156" t="s">
        <v>1288</v>
      </c>
      <c r="H138" s="157">
        <v>29.5</v>
      </c>
      <c r="I138" s="158"/>
      <c r="L138" s="154"/>
      <c r="M138" s="159"/>
      <c r="T138" s="160"/>
      <c r="AT138" s="155" t="s">
        <v>292</v>
      </c>
      <c r="AU138" s="155" t="s">
        <v>91</v>
      </c>
      <c r="AV138" s="12" t="s">
        <v>91</v>
      </c>
      <c r="AW138" s="12" t="s">
        <v>36</v>
      </c>
      <c r="AX138" s="12" t="s">
        <v>85</v>
      </c>
      <c r="AY138" s="155" t="s">
        <v>209</v>
      </c>
    </row>
    <row r="139" spans="2:65" s="1" customFormat="1" ht="16.5" customHeight="1" x14ac:dyDescent="0.2">
      <c r="B139" s="30"/>
      <c r="C139" s="136" t="s">
        <v>91</v>
      </c>
      <c r="D139" s="136" t="s">
        <v>210</v>
      </c>
      <c r="E139" s="137" t="s">
        <v>357</v>
      </c>
      <c r="F139" s="138" t="s">
        <v>358</v>
      </c>
      <c r="G139" s="139" t="s">
        <v>359</v>
      </c>
      <c r="H139" s="140">
        <v>10</v>
      </c>
      <c r="I139" s="141"/>
      <c r="J139" s="142">
        <f>ROUND(I139*H139,2)</f>
        <v>0</v>
      </c>
      <c r="K139" s="143"/>
      <c r="L139" s="30"/>
      <c r="M139" s="144" t="s">
        <v>1</v>
      </c>
      <c r="N139" s="145" t="s">
        <v>43</v>
      </c>
      <c r="P139" s="146">
        <f>O139*H139</f>
        <v>0</v>
      </c>
      <c r="Q139" s="146">
        <v>7.1900000000000002E-3</v>
      </c>
      <c r="R139" s="146">
        <f>Q139*H139</f>
        <v>7.1900000000000006E-2</v>
      </c>
      <c r="S139" s="146">
        <v>0</v>
      </c>
      <c r="T139" s="147">
        <f>S139*H139</f>
        <v>0</v>
      </c>
      <c r="AR139" s="148" t="s">
        <v>156</v>
      </c>
      <c r="AT139" s="148" t="s">
        <v>210</v>
      </c>
      <c r="AU139" s="148" t="s">
        <v>91</v>
      </c>
      <c r="AY139" s="15" t="s">
        <v>209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5" t="s">
        <v>85</v>
      </c>
      <c r="BK139" s="149">
        <f>ROUND(I139*H139,2)</f>
        <v>0</v>
      </c>
      <c r="BL139" s="15" t="s">
        <v>156</v>
      </c>
      <c r="BM139" s="148" t="s">
        <v>1289</v>
      </c>
    </row>
    <row r="140" spans="2:65" s="1" customFormat="1" x14ac:dyDescent="0.2">
      <c r="B140" s="30"/>
      <c r="D140" s="150" t="s">
        <v>216</v>
      </c>
      <c r="F140" s="151" t="s">
        <v>361</v>
      </c>
      <c r="I140" s="152"/>
      <c r="L140" s="30"/>
      <c r="M140" s="153"/>
      <c r="T140" s="54"/>
      <c r="AT140" s="15" t="s">
        <v>216</v>
      </c>
      <c r="AU140" s="15" t="s">
        <v>91</v>
      </c>
    </row>
    <row r="141" spans="2:65" s="12" customFormat="1" x14ac:dyDescent="0.2">
      <c r="B141" s="154"/>
      <c r="D141" s="150" t="s">
        <v>292</v>
      </c>
      <c r="E141" s="155" t="s">
        <v>1</v>
      </c>
      <c r="F141" s="156" t="s">
        <v>254</v>
      </c>
      <c r="H141" s="157">
        <v>10</v>
      </c>
      <c r="I141" s="158"/>
      <c r="L141" s="154"/>
      <c r="M141" s="159"/>
      <c r="T141" s="160"/>
      <c r="AT141" s="155" t="s">
        <v>292</v>
      </c>
      <c r="AU141" s="155" t="s">
        <v>91</v>
      </c>
      <c r="AV141" s="12" t="s">
        <v>91</v>
      </c>
      <c r="AW141" s="12" t="s">
        <v>36</v>
      </c>
      <c r="AX141" s="12" t="s">
        <v>85</v>
      </c>
      <c r="AY141" s="155" t="s">
        <v>209</v>
      </c>
    </row>
    <row r="142" spans="2:65" s="1" customFormat="1" ht="24.2" customHeight="1" x14ac:dyDescent="0.2">
      <c r="B142" s="30"/>
      <c r="C142" s="136" t="s">
        <v>148</v>
      </c>
      <c r="D142" s="136" t="s">
        <v>210</v>
      </c>
      <c r="E142" s="137" t="s">
        <v>363</v>
      </c>
      <c r="F142" s="138" t="s">
        <v>364</v>
      </c>
      <c r="G142" s="139" t="s">
        <v>365</v>
      </c>
      <c r="H142" s="140">
        <v>5</v>
      </c>
      <c r="I142" s="141"/>
      <c r="J142" s="142">
        <f>ROUND(I142*H142,2)</f>
        <v>0</v>
      </c>
      <c r="K142" s="143"/>
      <c r="L142" s="30"/>
      <c r="M142" s="144" t="s">
        <v>1</v>
      </c>
      <c r="N142" s="145" t="s">
        <v>43</v>
      </c>
      <c r="P142" s="146">
        <f>O142*H142</f>
        <v>0</v>
      </c>
      <c r="Q142" s="146">
        <v>4.0000000000000003E-5</v>
      </c>
      <c r="R142" s="146">
        <f>Q142*H142</f>
        <v>2.0000000000000001E-4</v>
      </c>
      <c r="S142" s="146">
        <v>0</v>
      </c>
      <c r="T142" s="147">
        <f>S142*H142</f>
        <v>0</v>
      </c>
      <c r="AR142" s="148" t="s">
        <v>156</v>
      </c>
      <c r="AT142" s="148" t="s">
        <v>210</v>
      </c>
      <c r="AU142" s="148" t="s">
        <v>91</v>
      </c>
      <c r="AY142" s="15" t="s">
        <v>209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5" t="s">
        <v>85</v>
      </c>
      <c r="BK142" s="149">
        <f>ROUND(I142*H142,2)</f>
        <v>0</v>
      </c>
      <c r="BL142" s="15" t="s">
        <v>156</v>
      </c>
      <c r="BM142" s="148" t="s">
        <v>1290</v>
      </c>
    </row>
    <row r="143" spans="2:65" s="1" customFormat="1" ht="19.5" x14ac:dyDescent="0.2">
      <c r="B143" s="30"/>
      <c r="D143" s="150" t="s">
        <v>216</v>
      </c>
      <c r="F143" s="151" t="s">
        <v>367</v>
      </c>
      <c r="I143" s="152"/>
      <c r="L143" s="30"/>
      <c r="M143" s="153"/>
      <c r="T143" s="54"/>
      <c r="AT143" s="15" t="s">
        <v>216</v>
      </c>
      <c r="AU143" s="15" t="s">
        <v>91</v>
      </c>
    </row>
    <row r="144" spans="2:65" s="12" customFormat="1" x14ac:dyDescent="0.2">
      <c r="B144" s="154"/>
      <c r="D144" s="150" t="s">
        <v>292</v>
      </c>
      <c r="E144" s="155" t="s">
        <v>1</v>
      </c>
      <c r="F144" s="156" t="s">
        <v>1291</v>
      </c>
      <c r="H144" s="157">
        <v>5</v>
      </c>
      <c r="I144" s="158"/>
      <c r="L144" s="154"/>
      <c r="M144" s="159"/>
      <c r="T144" s="160"/>
      <c r="AT144" s="155" t="s">
        <v>292</v>
      </c>
      <c r="AU144" s="155" t="s">
        <v>91</v>
      </c>
      <c r="AV144" s="12" t="s">
        <v>91</v>
      </c>
      <c r="AW144" s="12" t="s">
        <v>36</v>
      </c>
      <c r="AX144" s="12" t="s">
        <v>85</v>
      </c>
      <c r="AY144" s="155" t="s">
        <v>209</v>
      </c>
    </row>
    <row r="145" spans="2:65" s="1" customFormat="1" ht="24.2" customHeight="1" x14ac:dyDescent="0.2">
      <c r="B145" s="30"/>
      <c r="C145" s="136" t="s">
        <v>156</v>
      </c>
      <c r="D145" s="136" t="s">
        <v>210</v>
      </c>
      <c r="E145" s="137" t="s">
        <v>369</v>
      </c>
      <c r="F145" s="138" t="s">
        <v>370</v>
      </c>
      <c r="G145" s="139" t="s">
        <v>371</v>
      </c>
      <c r="H145" s="140">
        <v>2</v>
      </c>
      <c r="I145" s="141"/>
      <c r="J145" s="142">
        <f>ROUND(I145*H145,2)</f>
        <v>0</v>
      </c>
      <c r="K145" s="143"/>
      <c r="L145" s="30"/>
      <c r="M145" s="144" t="s">
        <v>1</v>
      </c>
      <c r="N145" s="145" t="s">
        <v>43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156</v>
      </c>
      <c r="AT145" s="148" t="s">
        <v>210</v>
      </c>
      <c r="AU145" s="148" t="s">
        <v>91</v>
      </c>
      <c r="AY145" s="15" t="s">
        <v>209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5" t="s">
        <v>85</v>
      </c>
      <c r="BK145" s="149">
        <f>ROUND(I145*H145,2)</f>
        <v>0</v>
      </c>
      <c r="BL145" s="15" t="s">
        <v>156</v>
      </c>
      <c r="BM145" s="148" t="s">
        <v>1292</v>
      </c>
    </row>
    <row r="146" spans="2:65" s="1" customFormat="1" ht="19.5" x14ac:dyDescent="0.2">
      <c r="B146" s="30"/>
      <c r="D146" s="150" t="s">
        <v>216</v>
      </c>
      <c r="F146" s="151" t="s">
        <v>373</v>
      </c>
      <c r="I146" s="152"/>
      <c r="L146" s="30"/>
      <c r="M146" s="153"/>
      <c r="T146" s="54"/>
      <c r="AT146" s="15" t="s">
        <v>216</v>
      </c>
      <c r="AU146" s="15" t="s">
        <v>91</v>
      </c>
    </row>
    <row r="147" spans="2:65" s="12" customFormat="1" x14ac:dyDescent="0.2">
      <c r="B147" s="154"/>
      <c r="D147" s="150" t="s">
        <v>292</v>
      </c>
      <c r="E147" s="155" t="s">
        <v>1</v>
      </c>
      <c r="F147" s="156" t="s">
        <v>91</v>
      </c>
      <c r="H147" s="157">
        <v>2</v>
      </c>
      <c r="I147" s="158"/>
      <c r="L147" s="154"/>
      <c r="M147" s="159"/>
      <c r="T147" s="160"/>
      <c r="AT147" s="155" t="s">
        <v>292</v>
      </c>
      <c r="AU147" s="155" t="s">
        <v>91</v>
      </c>
      <c r="AV147" s="12" t="s">
        <v>91</v>
      </c>
      <c r="AW147" s="12" t="s">
        <v>36</v>
      </c>
      <c r="AX147" s="12" t="s">
        <v>85</v>
      </c>
      <c r="AY147" s="155" t="s">
        <v>209</v>
      </c>
    </row>
    <row r="148" spans="2:65" s="1" customFormat="1" ht="24.2" customHeight="1" x14ac:dyDescent="0.2">
      <c r="B148" s="30"/>
      <c r="C148" s="136" t="s">
        <v>208</v>
      </c>
      <c r="D148" s="136" t="s">
        <v>210</v>
      </c>
      <c r="E148" s="137" t="s">
        <v>375</v>
      </c>
      <c r="F148" s="138" t="s">
        <v>376</v>
      </c>
      <c r="G148" s="139" t="s">
        <v>359</v>
      </c>
      <c r="H148" s="140">
        <v>2</v>
      </c>
      <c r="I148" s="141"/>
      <c r="J148" s="142">
        <f>ROUND(I148*H148,2)</f>
        <v>0</v>
      </c>
      <c r="K148" s="143"/>
      <c r="L148" s="30"/>
      <c r="M148" s="144" t="s">
        <v>1</v>
      </c>
      <c r="N148" s="145" t="s">
        <v>43</v>
      </c>
      <c r="P148" s="146">
        <f>O148*H148</f>
        <v>0</v>
      </c>
      <c r="Q148" s="146">
        <v>8.6800000000000002E-3</v>
      </c>
      <c r="R148" s="146">
        <f>Q148*H148</f>
        <v>1.736E-2</v>
      </c>
      <c r="S148" s="146">
        <v>0</v>
      </c>
      <c r="T148" s="147">
        <f>S148*H148</f>
        <v>0</v>
      </c>
      <c r="AR148" s="148" t="s">
        <v>156</v>
      </c>
      <c r="AT148" s="148" t="s">
        <v>210</v>
      </c>
      <c r="AU148" s="148" t="s">
        <v>91</v>
      </c>
      <c r="AY148" s="15" t="s">
        <v>209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5" t="s">
        <v>85</v>
      </c>
      <c r="BK148" s="149">
        <f>ROUND(I148*H148,2)</f>
        <v>0</v>
      </c>
      <c r="BL148" s="15" t="s">
        <v>156</v>
      </c>
      <c r="BM148" s="148" t="s">
        <v>1293</v>
      </c>
    </row>
    <row r="149" spans="2:65" s="1" customFormat="1" ht="58.5" x14ac:dyDescent="0.2">
      <c r="B149" s="30"/>
      <c r="D149" s="150" t="s">
        <v>216</v>
      </c>
      <c r="F149" s="151" t="s">
        <v>378</v>
      </c>
      <c r="I149" s="152"/>
      <c r="L149" s="30"/>
      <c r="M149" s="153"/>
      <c r="T149" s="54"/>
      <c r="AT149" s="15" t="s">
        <v>216</v>
      </c>
      <c r="AU149" s="15" t="s">
        <v>91</v>
      </c>
    </row>
    <row r="150" spans="2:65" s="12" customFormat="1" x14ac:dyDescent="0.2">
      <c r="B150" s="154"/>
      <c r="D150" s="150" t="s">
        <v>292</v>
      </c>
      <c r="E150" s="155" t="s">
        <v>1</v>
      </c>
      <c r="F150" s="156" t="s">
        <v>91</v>
      </c>
      <c r="H150" s="157">
        <v>2</v>
      </c>
      <c r="I150" s="158"/>
      <c r="L150" s="154"/>
      <c r="M150" s="159"/>
      <c r="T150" s="160"/>
      <c r="AT150" s="155" t="s">
        <v>292</v>
      </c>
      <c r="AU150" s="155" t="s">
        <v>91</v>
      </c>
      <c r="AV150" s="12" t="s">
        <v>91</v>
      </c>
      <c r="AW150" s="12" t="s">
        <v>36</v>
      </c>
      <c r="AX150" s="12" t="s">
        <v>85</v>
      </c>
      <c r="AY150" s="155" t="s">
        <v>209</v>
      </c>
    </row>
    <row r="151" spans="2:65" s="1" customFormat="1" ht="24.2" customHeight="1" x14ac:dyDescent="0.2">
      <c r="B151" s="30"/>
      <c r="C151" s="136" t="s">
        <v>234</v>
      </c>
      <c r="D151" s="136" t="s">
        <v>210</v>
      </c>
      <c r="E151" s="137" t="s">
        <v>380</v>
      </c>
      <c r="F151" s="138" t="s">
        <v>381</v>
      </c>
      <c r="G151" s="139" t="s">
        <v>359</v>
      </c>
      <c r="H151" s="140">
        <v>2</v>
      </c>
      <c r="I151" s="141"/>
      <c r="J151" s="142">
        <f>ROUND(I151*H151,2)</f>
        <v>0</v>
      </c>
      <c r="K151" s="143"/>
      <c r="L151" s="30"/>
      <c r="M151" s="144" t="s">
        <v>1</v>
      </c>
      <c r="N151" s="145" t="s">
        <v>43</v>
      </c>
      <c r="P151" s="146">
        <f>O151*H151</f>
        <v>0</v>
      </c>
      <c r="Q151" s="146">
        <v>3.6900000000000002E-2</v>
      </c>
      <c r="R151" s="146">
        <f>Q151*H151</f>
        <v>7.3800000000000004E-2</v>
      </c>
      <c r="S151" s="146">
        <v>0</v>
      </c>
      <c r="T151" s="147">
        <f>S151*H151</f>
        <v>0</v>
      </c>
      <c r="AR151" s="148" t="s">
        <v>156</v>
      </c>
      <c r="AT151" s="148" t="s">
        <v>210</v>
      </c>
      <c r="AU151" s="148" t="s">
        <v>91</v>
      </c>
      <c r="AY151" s="15" t="s">
        <v>209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5" t="s">
        <v>85</v>
      </c>
      <c r="BK151" s="149">
        <f>ROUND(I151*H151,2)</f>
        <v>0</v>
      </c>
      <c r="BL151" s="15" t="s">
        <v>156</v>
      </c>
      <c r="BM151" s="148" t="s">
        <v>1294</v>
      </c>
    </row>
    <row r="152" spans="2:65" s="1" customFormat="1" ht="58.5" x14ac:dyDescent="0.2">
      <c r="B152" s="30"/>
      <c r="D152" s="150" t="s">
        <v>216</v>
      </c>
      <c r="F152" s="151" t="s">
        <v>383</v>
      </c>
      <c r="I152" s="152"/>
      <c r="L152" s="30"/>
      <c r="M152" s="153"/>
      <c r="T152" s="54"/>
      <c r="AT152" s="15" t="s">
        <v>216</v>
      </c>
      <c r="AU152" s="15" t="s">
        <v>91</v>
      </c>
    </row>
    <row r="153" spans="2:65" s="12" customFormat="1" x14ac:dyDescent="0.2">
      <c r="B153" s="154"/>
      <c r="D153" s="150" t="s">
        <v>292</v>
      </c>
      <c r="E153" s="155" t="s">
        <v>1</v>
      </c>
      <c r="F153" s="156" t="s">
        <v>91</v>
      </c>
      <c r="H153" s="157">
        <v>2</v>
      </c>
      <c r="I153" s="158"/>
      <c r="L153" s="154"/>
      <c r="M153" s="159"/>
      <c r="T153" s="160"/>
      <c r="AT153" s="155" t="s">
        <v>292</v>
      </c>
      <c r="AU153" s="155" t="s">
        <v>91</v>
      </c>
      <c r="AV153" s="12" t="s">
        <v>91</v>
      </c>
      <c r="AW153" s="12" t="s">
        <v>36</v>
      </c>
      <c r="AX153" s="12" t="s">
        <v>85</v>
      </c>
      <c r="AY153" s="155" t="s">
        <v>209</v>
      </c>
    </row>
    <row r="154" spans="2:65" s="1" customFormat="1" ht="24.2" customHeight="1" x14ac:dyDescent="0.2">
      <c r="B154" s="30"/>
      <c r="C154" s="136" t="s">
        <v>239</v>
      </c>
      <c r="D154" s="136" t="s">
        <v>210</v>
      </c>
      <c r="E154" s="137" t="s">
        <v>385</v>
      </c>
      <c r="F154" s="138" t="s">
        <v>386</v>
      </c>
      <c r="G154" s="139" t="s">
        <v>387</v>
      </c>
      <c r="H154" s="140">
        <v>5</v>
      </c>
      <c r="I154" s="141"/>
      <c r="J154" s="142">
        <f>ROUND(I154*H154,2)</f>
        <v>0</v>
      </c>
      <c r="K154" s="143"/>
      <c r="L154" s="30"/>
      <c r="M154" s="144" t="s">
        <v>1</v>
      </c>
      <c r="N154" s="145" t="s">
        <v>43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156</v>
      </c>
      <c r="AT154" s="148" t="s">
        <v>210</v>
      </c>
      <c r="AU154" s="148" t="s">
        <v>91</v>
      </c>
      <c r="AY154" s="15" t="s">
        <v>209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5" t="s">
        <v>85</v>
      </c>
      <c r="BK154" s="149">
        <f>ROUND(I154*H154,2)</f>
        <v>0</v>
      </c>
      <c r="BL154" s="15" t="s">
        <v>156</v>
      </c>
      <c r="BM154" s="148" t="s">
        <v>1295</v>
      </c>
    </row>
    <row r="155" spans="2:65" s="1" customFormat="1" ht="19.5" x14ac:dyDescent="0.2">
      <c r="B155" s="30"/>
      <c r="D155" s="150" t="s">
        <v>216</v>
      </c>
      <c r="F155" s="151" t="s">
        <v>389</v>
      </c>
      <c r="I155" s="152"/>
      <c r="L155" s="30"/>
      <c r="M155" s="153"/>
      <c r="T155" s="54"/>
      <c r="AT155" s="15" t="s">
        <v>216</v>
      </c>
      <c r="AU155" s="15" t="s">
        <v>91</v>
      </c>
    </row>
    <row r="156" spans="2:65" s="12" customFormat="1" x14ac:dyDescent="0.2">
      <c r="B156" s="154"/>
      <c r="D156" s="150" t="s">
        <v>292</v>
      </c>
      <c r="E156" s="155" t="s">
        <v>1</v>
      </c>
      <c r="F156" s="156" t="s">
        <v>1296</v>
      </c>
      <c r="H156" s="157">
        <v>5</v>
      </c>
      <c r="I156" s="158"/>
      <c r="L156" s="154"/>
      <c r="M156" s="159"/>
      <c r="T156" s="160"/>
      <c r="AT156" s="155" t="s">
        <v>292</v>
      </c>
      <c r="AU156" s="155" t="s">
        <v>91</v>
      </c>
      <c r="AV156" s="12" t="s">
        <v>91</v>
      </c>
      <c r="AW156" s="12" t="s">
        <v>36</v>
      </c>
      <c r="AX156" s="12" t="s">
        <v>85</v>
      </c>
      <c r="AY156" s="155" t="s">
        <v>209</v>
      </c>
    </row>
    <row r="157" spans="2:65" s="1" customFormat="1" ht="33" customHeight="1" x14ac:dyDescent="0.2">
      <c r="B157" s="30"/>
      <c r="C157" s="136" t="s">
        <v>244</v>
      </c>
      <c r="D157" s="136" t="s">
        <v>210</v>
      </c>
      <c r="E157" s="137" t="s">
        <v>1157</v>
      </c>
      <c r="F157" s="138" t="s">
        <v>1158</v>
      </c>
      <c r="G157" s="139" t="s">
        <v>387</v>
      </c>
      <c r="H157" s="140">
        <v>25.452000000000002</v>
      </c>
      <c r="I157" s="141"/>
      <c r="J157" s="142">
        <f>ROUND(I157*H157,2)</f>
        <v>0</v>
      </c>
      <c r="K157" s="143"/>
      <c r="L157" s="30"/>
      <c r="M157" s="144" t="s">
        <v>1</v>
      </c>
      <c r="N157" s="145" t="s">
        <v>43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AR157" s="148" t="s">
        <v>156</v>
      </c>
      <c r="AT157" s="148" t="s">
        <v>210</v>
      </c>
      <c r="AU157" s="148" t="s">
        <v>91</v>
      </c>
      <c r="AY157" s="15" t="s">
        <v>209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5" t="s">
        <v>85</v>
      </c>
      <c r="BK157" s="149">
        <f>ROUND(I157*H157,2)</f>
        <v>0</v>
      </c>
      <c r="BL157" s="15" t="s">
        <v>156</v>
      </c>
      <c r="BM157" s="148" t="s">
        <v>1297</v>
      </c>
    </row>
    <row r="158" spans="2:65" s="1" customFormat="1" ht="29.25" x14ac:dyDescent="0.2">
      <c r="B158" s="30"/>
      <c r="D158" s="150" t="s">
        <v>216</v>
      </c>
      <c r="F158" s="151" t="s">
        <v>1160</v>
      </c>
      <c r="I158" s="152"/>
      <c r="L158" s="30"/>
      <c r="M158" s="153"/>
      <c r="T158" s="54"/>
      <c r="AT158" s="15" t="s">
        <v>216</v>
      </c>
      <c r="AU158" s="15" t="s">
        <v>91</v>
      </c>
    </row>
    <row r="159" spans="2:65" s="12" customFormat="1" ht="22.5" x14ac:dyDescent="0.2">
      <c r="B159" s="154"/>
      <c r="D159" s="150" t="s">
        <v>292</v>
      </c>
      <c r="E159" s="155" t="s">
        <v>1</v>
      </c>
      <c r="F159" s="156" t="s">
        <v>1298</v>
      </c>
      <c r="H159" s="157">
        <v>27.876000000000001</v>
      </c>
      <c r="I159" s="158"/>
      <c r="L159" s="154"/>
      <c r="M159" s="159"/>
      <c r="T159" s="160"/>
      <c r="AT159" s="155" t="s">
        <v>292</v>
      </c>
      <c r="AU159" s="155" t="s">
        <v>91</v>
      </c>
      <c r="AV159" s="12" t="s">
        <v>91</v>
      </c>
      <c r="AW159" s="12" t="s">
        <v>36</v>
      </c>
      <c r="AX159" s="12" t="s">
        <v>78</v>
      </c>
      <c r="AY159" s="155" t="s">
        <v>209</v>
      </c>
    </row>
    <row r="160" spans="2:65" s="12" customFormat="1" x14ac:dyDescent="0.2">
      <c r="B160" s="154"/>
      <c r="D160" s="150" t="s">
        <v>292</v>
      </c>
      <c r="E160" s="155" t="s">
        <v>1</v>
      </c>
      <c r="F160" s="156" t="s">
        <v>1299</v>
      </c>
      <c r="H160" s="157">
        <v>-2.4240000000000004</v>
      </c>
      <c r="I160" s="158"/>
      <c r="L160" s="154"/>
      <c r="M160" s="159"/>
      <c r="T160" s="160"/>
      <c r="AT160" s="155" t="s">
        <v>292</v>
      </c>
      <c r="AU160" s="155" t="s">
        <v>91</v>
      </c>
      <c r="AV160" s="12" t="s">
        <v>91</v>
      </c>
      <c r="AW160" s="12" t="s">
        <v>36</v>
      </c>
      <c r="AX160" s="12" t="s">
        <v>78</v>
      </c>
      <c r="AY160" s="155" t="s">
        <v>209</v>
      </c>
    </row>
    <row r="161" spans="2:65" s="13" customFormat="1" x14ac:dyDescent="0.2">
      <c r="B161" s="164"/>
      <c r="D161" s="150" t="s">
        <v>292</v>
      </c>
      <c r="E161" s="165" t="s">
        <v>1</v>
      </c>
      <c r="F161" s="166" t="s">
        <v>351</v>
      </c>
      <c r="H161" s="167">
        <v>25.452000000000002</v>
      </c>
      <c r="I161" s="168"/>
      <c r="L161" s="164"/>
      <c r="M161" s="169"/>
      <c r="T161" s="170"/>
      <c r="AT161" s="165" t="s">
        <v>292</v>
      </c>
      <c r="AU161" s="165" t="s">
        <v>91</v>
      </c>
      <c r="AV161" s="13" t="s">
        <v>156</v>
      </c>
      <c r="AW161" s="13" t="s">
        <v>4</v>
      </c>
      <c r="AX161" s="13" t="s">
        <v>85</v>
      </c>
      <c r="AY161" s="165" t="s">
        <v>209</v>
      </c>
    </row>
    <row r="162" spans="2:65" s="1" customFormat="1" ht="37.9" customHeight="1" x14ac:dyDescent="0.2">
      <c r="B162" s="30"/>
      <c r="C162" s="136" t="s">
        <v>249</v>
      </c>
      <c r="D162" s="136" t="s">
        <v>210</v>
      </c>
      <c r="E162" s="137" t="s">
        <v>417</v>
      </c>
      <c r="F162" s="138" t="s">
        <v>418</v>
      </c>
      <c r="G162" s="139" t="s">
        <v>387</v>
      </c>
      <c r="H162" s="140">
        <v>8</v>
      </c>
      <c r="I162" s="141"/>
      <c r="J162" s="142">
        <f>ROUND(I162*H162,2)</f>
        <v>0</v>
      </c>
      <c r="K162" s="143"/>
      <c r="L162" s="30"/>
      <c r="M162" s="144" t="s">
        <v>1</v>
      </c>
      <c r="N162" s="145" t="s">
        <v>43</v>
      </c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AR162" s="148" t="s">
        <v>156</v>
      </c>
      <c r="AT162" s="148" t="s">
        <v>210</v>
      </c>
      <c r="AU162" s="148" t="s">
        <v>91</v>
      </c>
      <c r="AY162" s="15" t="s">
        <v>209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5" t="s">
        <v>85</v>
      </c>
      <c r="BK162" s="149">
        <f>ROUND(I162*H162,2)</f>
        <v>0</v>
      </c>
      <c r="BL162" s="15" t="s">
        <v>156</v>
      </c>
      <c r="BM162" s="148" t="s">
        <v>1300</v>
      </c>
    </row>
    <row r="163" spans="2:65" s="1" customFormat="1" ht="39" x14ac:dyDescent="0.2">
      <c r="B163" s="30"/>
      <c r="D163" s="150" t="s">
        <v>216</v>
      </c>
      <c r="F163" s="151" t="s">
        <v>420</v>
      </c>
      <c r="I163" s="152"/>
      <c r="L163" s="30"/>
      <c r="M163" s="153"/>
      <c r="T163" s="54"/>
      <c r="AT163" s="15" t="s">
        <v>216</v>
      </c>
      <c r="AU163" s="15" t="s">
        <v>91</v>
      </c>
    </row>
    <row r="164" spans="2:65" s="12" customFormat="1" x14ac:dyDescent="0.2">
      <c r="B164" s="154"/>
      <c r="D164" s="150" t="s">
        <v>292</v>
      </c>
      <c r="E164" s="155" t="s">
        <v>1</v>
      </c>
      <c r="F164" s="156" t="s">
        <v>244</v>
      </c>
      <c r="H164" s="157">
        <v>8</v>
      </c>
      <c r="I164" s="158"/>
      <c r="L164" s="154"/>
      <c r="M164" s="159"/>
      <c r="T164" s="160"/>
      <c r="AT164" s="155" t="s">
        <v>292</v>
      </c>
      <c r="AU164" s="155" t="s">
        <v>91</v>
      </c>
      <c r="AV164" s="12" t="s">
        <v>91</v>
      </c>
      <c r="AW164" s="12" t="s">
        <v>36</v>
      </c>
      <c r="AX164" s="12" t="s">
        <v>85</v>
      </c>
      <c r="AY164" s="155" t="s">
        <v>209</v>
      </c>
    </row>
    <row r="165" spans="2:65" s="1" customFormat="1" ht="33" customHeight="1" x14ac:dyDescent="0.2">
      <c r="B165" s="30"/>
      <c r="C165" s="136" t="s">
        <v>254</v>
      </c>
      <c r="D165" s="136" t="s">
        <v>210</v>
      </c>
      <c r="E165" s="137" t="s">
        <v>1164</v>
      </c>
      <c r="F165" s="138" t="s">
        <v>1165</v>
      </c>
      <c r="G165" s="139" t="s">
        <v>387</v>
      </c>
      <c r="H165" s="140">
        <v>23.815000000000001</v>
      </c>
      <c r="I165" s="141"/>
      <c r="J165" s="142">
        <f>ROUND(I165*H165,2)</f>
        <v>0</v>
      </c>
      <c r="K165" s="143"/>
      <c r="L165" s="30"/>
      <c r="M165" s="144" t="s">
        <v>1</v>
      </c>
      <c r="N165" s="145" t="s">
        <v>43</v>
      </c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AR165" s="148" t="s">
        <v>156</v>
      </c>
      <c r="AT165" s="148" t="s">
        <v>210</v>
      </c>
      <c r="AU165" s="148" t="s">
        <v>91</v>
      </c>
      <c r="AY165" s="15" t="s">
        <v>209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5" t="s">
        <v>85</v>
      </c>
      <c r="BK165" s="149">
        <f>ROUND(I165*H165,2)</f>
        <v>0</v>
      </c>
      <c r="BL165" s="15" t="s">
        <v>156</v>
      </c>
      <c r="BM165" s="148" t="s">
        <v>1301</v>
      </c>
    </row>
    <row r="166" spans="2:65" s="1" customFormat="1" ht="29.25" x14ac:dyDescent="0.2">
      <c r="B166" s="30"/>
      <c r="D166" s="150" t="s">
        <v>216</v>
      </c>
      <c r="F166" s="151" t="s">
        <v>1167</v>
      </c>
      <c r="I166" s="152"/>
      <c r="L166" s="30"/>
      <c r="M166" s="153"/>
      <c r="T166" s="54"/>
      <c r="AT166" s="15" t="s">
        <v>216</v>
      </c>
      <c r="AU166" s="15" t="s">
        <v>91</v>
      </c>
    </row>
    <row r="167" spans="2:65" s="12" customFormat="1" ht="22.5" x14ac:dyDescent="0.2">
      <c r="B167" s="154"/>
      <c r="D167" s="150" t="s">
        <v>292</v>
      </c>
      <c r="E167" s="155" t="s">
        <v>1</v>
      </c>
      <c r="F167" s="156" t="s">
        <v>1302</v>
      </c>
      <c r="H167" s="157">
        <v>26.844999999999999</v>
      </c>
      <c r="I167" s="158"/>
      <c r="L167" s="154"/>
      <c r="M167" s="159"/>
      <c r="T167" s="160"/>
      <c r="AT167" s="155" t="s">
        <v>292</v>
      </c>
      <c r="AU167" s="155" t="s">
        <v>91</v>
      </c>
      <c r="AV167" s="12" t="s">
        <v>91</v>
      </c>
      <c r="AW167" s="12" t="s">
        <v>36</v>
      </c>
      <c r="AX167" s="12" t="s">
        <v>78</v>
      </c>
      <c r="AY167" s="155" t="s">
        <v>209</v>
      </c>
    </row>
    <row r="168" spans="2:65" s="12" customFormat="1" x14ac:dyDescent="0.2">
      <c r="B168" s="154"/>
      <c r="D168" s="150" t="s">
        <v>292</v>
      </c>
      <c r="E168" s="155" t="s">
        <v>1</v>
      </c>
      <c r="F168" s="156" t="s">
        <v>1303</v>
      </c>
      <c r="H168" s="157">
        <v>-3.0300000000000002</v>
      </c>
      <c r="I168" s="158"/>
      <c r="L168" s="154"/>
      <c r="M168" s="159"/>
      <c r="T168" s="160"/>
      <c r="AT168" s="155" t="s">
        <v>292</v>
      </c>
      <c r="AU168" s="155" t="s">
        <v>91</v>
      </c>
      <c r="AV168" s="12" t="s">
        <v>91</v>
      </c>
      <c r="AW168" s="12" t="s">
        <v>36</v>
      </c>
      <c r="AX168" s="12" t="s">
        <v>78</v>
      </c>
      <c r="AY168" s="155" t="s">
        <v>209</v>
      </c>
    </row>
    <row r="169" spans="2:65" s="13" customFormat="1" x14ac:dyDescent="0.2">
      <c r="B169" s="164"/>
      <c r="D169" s="150" t="s">
        <v>292</v>
      </c>
      <c r="E169" s="165" t="s">
        <v>1</v>
      </c>
      <c r="F169" s="166" t="s">
        <v>351</v>
      </c>
      <c r="H169" s="167">
        <v>23.814999999999998</v>
      </c>
      <c r="I169" s="168"/>
      <c r="L169" s="164"/>
      <c r="M169" s="169"/>
      <c r="T169" s="170"/>
      <c r="AT169" s="165" t="s">
        <v>292</v>
      </c>
      <c r="AU169" s="165" t="s">
        <v>91</v>
      </c>
      <c r="AV169" s="13" t="s">
        <v>156</v>
      </c>
      <c r="AW169" s="13" t="s">
        <v>4</v>
      </c>
      <c r="AX169" s="13" t="s">
        <v>85</v>
      </c>
      <c r="AY169" s="165" t="s">
        <v>209</v>
      </c>
    </row>
    <row r="170" spans="2:65" s="1" customFormat="1" ht="33" customHeight="1" x14ac:dyDescent="0.2">
      <c r="B170" s="30"/>
      <c r="C170" s="136" t="s">
        <v>259</v>
      </c>
      <c r="D170" s="136" t="s">
        <v>210</v>
      </c>
      <c r="E170" s="137" t="s">
        <v>433</v>
      </c>
      <c r="F170" s="138" t="s">
        <v>434</v>
      </c>
      <c r="G170" s="139" t="s">
        <v>387</v>
      </c>
      <c r="H170" s="140">
        <v>3.1819999999999999</v>
      </c>
      <c r="I170" s="141"/>
      <c r="J170" s="142">
        <f>ROUND(I170*H170,2)</f>
        <v>0</v>
      </c>
      <c r="K170" s="143"/>
      <c r="L170" s="30"/>
      <c r="M170" s="144" t="s">
        <v>1</v>
      </c>
      <c r="N170" s="145" t="s">
        <v>43</v>
      </c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AR170" s="148" t="s">
        <v>156</v>
      </c>
      <c r="AT170" s="148" t="s">
        <v>210</v>
      </c>
      <c r="AU170" s="148" t="s">
        <v>91</v>
      </c>
      <c r="AY170" s="15" t="s">
        <v>209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5" t="s">
        <v>85</v>
      </c>
      <c r="BK170" s="149">
        <f>ROUND(I170*H170,2)</f>
        <v>0</v>
      </c>
      <c r="BL170" s="15" t="s">
        <v>156</v>
      </c>
      <c r="BM170" s="148" t="s">
        <v>1304</v>
      </c>
    </row>
    <row r="171" spans="2:65" s="1" customFormat="1" ht="29.25" x14ac:dyDescent="0.2">
      <c r="B171" s="30"/>
      <c r="D171" s="150" t="s">
        <v>216</v>
      </c>
      <c r="F171" s="151" t="s">
        <v>436</v>
      </c>
      <c r="I171" s="152"/>
      <c r="L171" s="30"/>
      <c r="M171" s="153"/>
      <c r="T171" s="54"/>
      <c r="AT171" s="15" t="s">
        <v>216</v>
      </c>
      <c r="AU171" s="15" t="s">
        <v>91</v>
      </c>
    </row>
    <row r="172" spans="2:65" s="12" customFormat="1" ht="22.5" x14ac:dyDescent="0.2">
      <c r="B172" s="154"/>
      <c r="D172" s="150" t="s">
        <v>292</v>
      </c>
      <c r="E172" s="155" t="s">
        <v>1</v>
      </c>
      <c r="F172" s="156" t="s">
        <v>1305</v>
      </c>
      <c r="H172" s="157">
        <v>3.4845000000000002</v>
      </c>
      <c r="I172" s="158"/>
      <c r="L172" s="154"/>
      <c r="M172" s="159"/>
      <c r="T172" s="160"/>
      <c r="AT172" s="155" t="s">
        <v>292</v>
      </c>
      <c r="AU172" s="155" t="s">
        <v>91</v>
      </c>
      <c r="AV172" s="12" t="s">
        <v>91</v>
      </c>
      <c r="AW172" s="12" t="s">
        <v>36</v>
      </c>
      <c r="AX172" s="12" t="s">
        <v>78</v>
      </c>
      <c r="AY172" s="155" t="s">
        <v>209</v>
      </c>
    </row>
    <row r="173" spans="2:65" s="12" customFormat="1" x14ac:dyDescent="0.2">
      <c r="B173" s="154"/>
      <c r="D173" s="150" t="s">
        <v>292</v>
      </c>
      <c r="E173" s="155" t="s">
        <v>1</v>
      </c>
      <c r="F173" s="156" t="s">
        <v>1306</v>
      </c>
      <c r="H173" s="157">
        <v>-0.30300000000000005</v>
      </c>
      <c r="I173" s="158"/>
      <c r="L173" s="154"/>
      <c r="M173" s="159"/>
      <c r="T173" s="160"/>
      <c r="AT173" s="155" t="s">
        <v>292</v>
      </c>
      <c r="AU173" s="155" t="s">
        <v>91</v>
      </c>
      <c r="AV173" s="12" t="s">
        <v>91</v>
      </c>
      <c r="AW173" s="12" t="s">
        <v>36</v>
      </c>
      <c r="AX173" s="12" t="s">
        <v>78</v>
      </c>
      <c r="AY173" s="155" t="s">
        <v>209</v>
      </c>
    </row>
    <row r="174" spans="2:65" s="13" customFormat="1" x14ac:dyDescent="0.2">
      <c r="B174" s="164"/>
      <c r="D174" s="150" t="s">
        <v>292</v>
      </c>
      <c r="E174" s="165" t="s">
        <v>1</v>
      </c>
      <c r="F174" s="166" t="s">
        <v>351</v>
      </c>
      <c r="H174" s="167">
        <v>3.1815000000000002</v>
      </c>
      <c r="I174" s="168"/>
      <c r="L174" s="164"/>
      <c r="M174" s="169"/>
      <c r="T174" s="170"/>
      <c r="AT174" s="165" t="s">
        <v>292</v>
      </c>
      <c r="AU174" s="165" t="s">
        <v>91</v>
      </c>
      <c r="AV174" s="13" t="s">
        <v>156</v>
      </c>
      <c r="AW174" s="13" t="s">
        <v>4</v>
      </c>
      <c r="AX174" s="13" t="s">
        <v>85</v>
      </c>
      <c r="AY174" s="165" t="s">
        <v>209</v>
      </c>
    </row>
    <row r="175" spans="2:65" s="1" customFormat="1" ht="33" customHeight="1" x14ac:dyDescent="0.2">
      <c r="B175" s="30"/>
      <c r="C175" s="136" t="s">
        <v>8</v>
      </c>
      <c r="D175" s="136" t="s">
        <v>210</v>
      </c>
      <c r="E175" s="137" t="s">
        <v>439</v>
      </c>
      <c r="F175" s="138" t="s">
        <v>440</v>
      </c>
      <c r="G175" s="139" t="s">
        <v>387</v>
      </c>
      <c r="H175" s="140">
        <v>3.1819999999999999</v>
      </c>
      <c r="I175" s="141"/>
      <c r="J175" s="142">
        <f>ROUND(I175*H175,2)</f>
        <v>0</v>
      </c>
      <c r="K175" s="143"/>
      <c r="L175" s="30"/>
      <c r="M175" s="144" t="s">
        <v>1</v>
      </c>
      <c r="N175" s="145" t="s">
        <v>43</v>
      </c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AR175" s="148" t="s">
        <v>156</v>
      </c>
      <c r="AT175" s="148" t="s">
        <v>210</v>
      </c>
      <c r="AU175" s="148" t="s">
        <v>91</v>
      </c>
      <c r="AY175" s="15" t="s">
        <v>209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5" t="s">
        <v>85</v>
      </c>
      <c r="BK175" s="149">
        <f>ROUND(I175*H175,2)</f>
        <v>0</v>
      </c>
      <c r="BL175" s="15" t="s">
        <v>156</v>
      </c>
      <c r="BM175" s="148" t="s">
        <v>1307</v>
      </c>
    </row>
    <row r="176" spans="2:65" s="1" customFormat="1" ht="29.25" x14ac:dyDescent="0.2">
      <c r="B176" s="30"/>
      <c r="D176" s="150" t="s">
        <v>216</v>
      </c>
      <c r="F176" s="151" t="s">
        <v>442</v>
      </c>
      <c r="I176" s="152"/>
      <c r="L176" s="30"/>
      <c r="M176" s="153"/>
      <c r="T176" s="54"/>
      <c r="AT176" s="15" t="s">
        <v>216</v>
      </c>
      <c r="AU176" s="15" t="s">
        <v>91</v>
      </c>
    </row>
    <row r="177" spans="2:65" s="12" customFormat="1" ht="22.5" x14ac:dyDescent="0.2">
      <c r="B177" s="154"/>
      <c r="D177" s="150" t="s">
        <v>292</v>
      </c>
      <c r="E177" s="155" t="s">
        <v>1</v>
      </c>
      <c r="F177" s="156" t="s">
        <v>1305</v>
      </c>
      <c r="H177" s="157">
        <v>3.4845000000000002</v>
      </c>
      <c r="I177" s="158"/>
      <c r="L177" s="154"/>
      <c r="M177" s="159"/>
      <c r="T177" s="160"/>
      <c r="AT177" s="155" t="s">
        <v>292</v>
      </c>
      <c r="AU177" s="155" t="s">
        <v>91</v>
      </c>
      <c r="AV177" s="12" t="s">
        <v>91</v>
      </c>
      <c r="AW177" s="12" t="s">
        <v>36</v>
      </c>
      <c r="AX177" s="12" t="s">
        <v>78</v>
      </c>
      <c r="AY177" s="155" t="s">
        <v>209</v>
      </c>
    </row>
    <row r="178" spans="2:65" s="12" customFormat="1" x14ac:dyDescent="0.2">
      <c r="B178" s="154"/>
      <c r="D178" s="150" t="s">
        <v>292</v>
      </c>
      <c r="E178" s="155" t="s">
        <v>1</v>
      </c>
      <c r="F178" s="156" t="s">
        <v>1306</v>
      </c>
      <c r="H178" s="157">
        <v>-0.30300000000000005</v>
      </c>
      <c r="I178" s="158"/>
      <c r="L178" s="154"/>
      <c r="M178" s="159"/>
      <c r="T178" s="160"/>
      <c r="AT178" s="155" t="s">
        <v>292</v>
      </c>
      <c r="AU178" s="155" t="s">
        <v>91</v>
      </c>
      <c r="AV178" s="12" t="s">
        <v>91</v>
      </c>
      <c r="AW178" s="12" t="s">
        <v>36</v>
      </c>
      <c r="AX178" s="12" t="s">
        <v>78</v>
      </c>
      <c r="AY178" s="155" t="s">
        <v>209</v>
      </c>
    </row>
    <row r="179" spans="2:65" s="13" customFormat="1" x14ac:dyDescent="0.2">
      <c r="B179" s="164"/>
      <c r="D179" s="150" t="s">
        <v>292</v>
      </c>
      <c r="E179" s="165" t="s">
        <v>1</v>
      </c>
      <c r="F179" s="166" t="s">
        <v>351</v>
      </c>
      <c r="H179" s="167">
        <v>3.1815000000000002</v>
      </c>
      <c r="I179" s="168"/>
      <c r="L179" s="164"/>
      <c r="M179" s="169"/>
      <c r="T179" s="170"/>
      <c r="AT179" s="165" t="s">
        <v>292</v>
      </c>
      <c r="AU179" s="165" t="s">
        <v>91</v>
      </c>
      <c r="AV179" s="13" t="s">
        <v>156</v>
      </c>
      <c r="AW179" s="13" t="s">
        <v>4</v>
      </c>
      <c r="AX179" s="13" t="s">
        <v>85</v>
      </c>
      <c r="AY179" s="165" t="s">
        <v>209</v>
      </c>
    </row>
    <row r="180" spans="2:65" s="1" customFormat="1" ht="21.75" customHeight="1" x14ac:dyDescent="0.2">
      <c r="B180" s="30"/>
      <c r="C180" s="136" t="s">
        <v>268</v>
      </c>
      <c r="D180" s="136" t="s">
        <v>210</v>
      </c>
      <c r="E180" s="137" t="s">
        <v>492</v>
      </c>
      <c r="F180" s="138" t="s">
        <v>493</v>
      </c>
      <c r="G180" s="139" t="s">
        <v>342</v>
      </c>
      <c r="H180" s="140">
        <v>135.69999999999999</v>
      </c>
      <c r="I180" s="141"/>
      <c r="J180" s="142">
        <f>ROUND(I180*H180,2)</f>
        <v>0</v>
      </c>
      <c r="K180" s="143"/>
      <c r="L180" s="30"/>
      <c r="M180" s="144" t="s">
        <v>1</v>
      </c>
      <c r="N180" s="145" t="s">
        <v>43</v>
      </c>
      <c r="P180" s="146">
        <f>O180*H180</f>
        <v>0</v>
      </c>
      <c r="Q180" s="146">
        <v>5.8E-4</v>
      </c>
      <c r="R180" s="146">
        <f>Q180*H180</f>
        <v>7.8705999999999998E-2</v>
      </c>
      <c r="S180" s="146">
        <v>0</v>
      </c>
      <c r="T180" s="147">
        <f>S180*H180</f>
        <v>0</v>
      </c>
      <c r="AR180" s="148" t="s">
        <v>156</v>
      </c>
      <c r="AT180" s="148" t="s">
        <v>210</v>
      </c>
      <c r="AU180" s="148" t="s">
        <v>91</v>
      </c>
      <c r="AY180" s="15" t="s">
        <v>209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5" t="s">
        <v>85</v>
      </c>
      <c r="BK180" s="149">
        <f>ROUND(I180*H180,2)</f>
        <v>0</v>
      </c>
      <c r="BL180" s="15" t="s">
        <v>156</v>
      </c>
      <c r="BM180" s="148" t="s">
        <v>1308</v>
      </c>
    </row>
    <row r="181" spans="2:65" s="1" customFormat="1" ht="19.5" x14ac:dyDescent="0.2">
      <c r="B181" s="30"/>
      <c r="D181" s="150" t="s">
        <v>216</v>
      </c>
      <c r="F181" s="151" t="s">
        <v>495</v>
      </c>
      <c r="I181" s="152"/>
      <c r="L181" s="30"/>
      <c r="M181" s="153"/>
      <c r="T181" s="54"/>
      <c r="AT181" s="15" t="s">
        <v>216</v>
      </c>
      <c r="AU181" s="15" t="s">
        <v>91</v>
      </c>
    </row>
    <row r="182" spans="2:65" s="12" customFormat="1" x14ac:dyDescent="0.2">
      <c r="B182" s="154"/>
      <c r="D182" s="150" t="s">
        <v>292</v>
      </c>
      <c r="E182" s="155" t="s">
        <v>1</v>
      </c>
      <c r="F182" s="156" t="s">
        <v>1309</v>
      </c>
      <c r="H182" s="157">
        <v>135.69999999999999</v>
      </c>
      <c r="I182" s="158"/>
      <c r="L182" s="154"/>
      <c r="M182" s="159"/>
      <c r="T182" s="160"/>
      <c r="AT182" s="155" t="s">
        <v>292</v>
      </c>
      <c r="AU182" s="155" t="s">
        <v>91</v>
      </c>
      <c r="AV182" s="12" t="s">
        <v>91</v>
      </c>
      <c r="AW182" s="12" t="s">
        <v>36</v>
      </c>
      <c r="AX182" s="12" t="s">
        <v>85</v>
      </c>
      <c r="AY182" s="155" t="s">
        <v>209</v>
      </c>
    </row>
    <row r="183" spans="2:65" s="1" customFormat="1" ht="21.75" customHeight="1" x14ac:dyDescent="0.2">
      <c r="B183" s="30"/>
      <c r="C183" s="136" t="s">
        <v>273</v>
      </c>
      <c r="D183" s="136" t="s">
        <v>210</v>
      </c>
      <c r="E183" s="137" t="s">
        <v>497</v>
      </c>
      <c r="F183" s="138" t="s">
        <v>498</v>
      </c>
      <c r="G183" s="139" t="s">
        <v>342</v>
      </c>
      <c r="H183" s="140">
        <v>135.69999999999999</v>
      </c>
      <c r="I183" s="141"/>
      <c r="J183" s="142">
        <f>ROUND(I183*H183,2)</f>
        <v>0</v>
      </c>
      <c r="K183" s="143"/>
      <c r="L183" s="30"/>
      <c r="M183" s="144" t="s">
        <v>1</v>
      </c>
      <c r="N183" s="145" t="s">
        <v>43</v>
      </c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AR183" s="148" t="s">
        <v>156</v>
      </c>
      <c r="AT183" s="148" t="s">
        <v>210</v>
      </c>
      <c r="AU183" s="148" t="s">
        <v>91</v>
      </c>
      <c r="AY183" s="15" t="s">
        <v>209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5" t="s">
        <v>85</v>
      </c>
      <c r="BK183" s="149">
        <f>ROUND(I183*H183,2)</f>
        <v>0</v>
      </c>
      <c r="BL183" s="15" t="s">
        <v>156</v>
      </c>
      <c r="BM183" s="148" t="s">
        <v>1310</v>
      </c>
    </row>
    <row r="184" spans="2:65" s="1" customFormat="1" ht="19.5" x14ac:dyDescent="0.2">
      <c r="B184" s="30"/>
      <c r="D184" s="150" t="s">
        <v>216</v>
      </c>
      <c r="F184" s="151" t="s">
        <v>500</v>
      </c>
      <c r="I184" s="152"/>
      <c r="L184" s="30"/>
      <c r="M184" s="153"/>
      <c r="T184" s="54"/>
      <c r="AT184" s="15" t="s">
        <v>216</v>
      </c>
      <c r="AU184" s="15" t="s">
        <v>91</v>
      </c>
    </row>
    <row r="185" spans="2:65" s="12" customFormat="1" x14ac:dyDescent="0.2">
      <c r="B185" s="154"/>
      <c r="D185" s="150" t="s">
        <v>292</v>
      </c>
      <c r="E185" s="155" t="s">
        <v>1</v>
      </c>
      <c r="F185" s="156" t="s">
        <v>1309</v>
      </c>
      <c r="H185" s="157">
        <v>135.69999999999999</v>
      </c>
      <c r="I185" s="158"/>
      <c r="L185" s="154"/>
      <c r="M185" s="159"/>
      <c r="T185" s="160"/>
      <c r="AT185" s="155" t="s">
        <v>292</v>
      </c>
      <c r="AU185" s="155" t="s">
        <v>91</v>
      </c>
      <c r="AV185" s="12" t="s">
        <v>91</v>
      </c>
      <c r="AW185" s="12" t="s">
        <v>36</v>
      </c>
      <c r="AX185" s="12" t="s">
        <v>85</v>
      </c>
      <c r="AY185" s="155" t="s">
        <v>209</v>
      </c>
    </row>
    <row r="186" spans="2:65" s="1" customFormat="1" ht="24.2" customHeight="1" x14ac:dyDescent="0.2">
      <c r="B186" s="30"/>
      <c r="C186" s="136" t="s">
        <v>280</v>
      </c>
      <c r="D186" s="136" t="s">
        <v>210</v>
      </c>
      <c r="E186" s="137" t="s">
        <v>502</v>
      </c>
      <c r="F186" s="138" t="s">
        <v>503</v>
      </c>
      <c r="G186" s="139" t="s">
        <v>387</v>
      </c>
      <c r="H186" s="140">
        <v>114.53400000000001</v>
      </c>
      <c r="I186" s="141"/>
      <c r="J186" s="142">
        <f>ROUND(I186*H186,2)</f>
        <v>0</v>
      </c>
      <c r="K186" s="143"/>
      <c r="L186" s="30"/>
      <c r="M186" s="144" t="s">
        <v>1</v>
      </c>
      <c r="N186" s="145" t="s">
        <v>43</v>
      </c>
      <c r="P186" s="146">
        <f>O186*H186</f>
        <v>0</v>
      </c>
      <c r="Q186" s="146">
        <v>0</v>
      </c>
      <c r="R186" s="146">
        <f>Q186*H186</f>
        <v>0</v>
      </c>
      <c r="S186" s="146">
        <v>0</v>
      </c>
      <c r="T186" s="147">
        <f>S186*H186</f>
        <v>0</v>
      </c>
      <c r="AR186" s="148" t="s">
        <v>156</v>
      </c>
      <c r="AT186" s="148" t="s">
        <v>210</v>
      </c>
      <c r="AU186" s="148" t="s">
        <v>91</v>
      </c>
      <c r="AY186" s="15" t="s">
        <v>209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5" t="s">
        <v>85</v>
      </c>
      <c r="BK186" s="149">
        <f>ROUND(I186*H186,2)</f>
        <v>0</v>
      </c>
      <c r="BL186" s="15" t="s">
        <v>156</v>
      </c>
      <c r="BM186" s="148" t="s">
        <v>1311</v>
      </c>
    </row>
    <row r="187" spans="2:65" s="1" customFormat="1" ht="39" x14ac:dyDescent="0.2">
      <c r="B187" s="30"/>
      <c r="D187" s="150" t="s">
        <v>216</v>
      </c>
      <c r="F187" s="151" t="s">
        <v>505</v>
      </c>
      <c r="I187" s="152"/>
      <c r="L187" s="30"/>
      <c r="M187" s="153"/>
      <c r="T187" s="54"/>
      <c r="AT187" s="15" t="s">
        <v>216</v>
      </c>
      <c r="AU187" s="15" t="s">
        <v>91</v>
      </c>
    </row>
    <row r="188" spans="2:65" s="12" customFormat="1" ht="22.5" x14ac:dyDescent="0.2">
      <c r="B188" s="154"/>
      <c r="D188" s="150" t="s">
        <v>292</v>
      </c>
      <c r="E188" s="155" t="s">
        <v>1</v>
      </c>
      <c r="F188" s="156" t="s">
        <v>1312</v>
      </c>
      <c r="H188" s="157">
        <v>125.44199999999999</v>
      </c>
      <c r="I188" s="158"/>
      <c r="L188" s="154"/>
      <c r="M188" s="159"/>
      <c r="T188" s="160"/>
      <c r="AT188" s="155" t="s">
        <v>292</v>
      </c>
      <c r="AU188" s="155" t="s">
        <v>91</v>
      </c>
      <c r="AV188" s="12" t="s">
        <v>91</v>
      </c>
      <c r="AW188" s="12" t="s">
        <v>36</v>
      </c>
      <c r="AX188" s="12" t="s">
        <v>78</v>
      </c>
      <c r="AY188" s="155" t="s">
        <v>209</v>
      </c>
    </row>
    <row r="189" spans="2:65" s="12" customFormat="1" x14ac:dyDescent="0.2">
      <c r="B189" s="154"/>
      <c r="D189" s="150" t="s">
        <v>292</v>
      </c>
      <c r="E189" s="155" t="s">
        <v>1</v>
      </c>
      <c r="F189" s="156" t="s">
        <v>1313</v>
      </c>
      <c r="H189" s="157">
        <v>-10.908000000000001</v>
      </c>
      <c r="I189" s="158"/>
      <c r="L189" s="154"/>
      <c r="M189" s="159"/>
      <c r="T189" s="160"/>
      <c r="AT189" s="155" t="s">
        <v>292</v>
      </c>
      <c r="AU189" s="155" t="s">
        <v>91</v>
      </c>
      <c r="AV189" s="12" t="s">
        <v>91</v>
      </c>
      <c r="AW189" s="12" t="s">
        <v>36</v>
      </c>
      <c r="AX189" s="12" t="s">
        <v>78</v>
      </c>
      <c r="AY189" s="155" t="s">
        <v>209</v>
      </c>
    </row>
    <row r="190" spans="2:65" s="13" customFormat="1" x14ac:dyDescent="0.2">
      <c r="B190" s="164"/>
      <c r="D190" s="150" t="s">
        <v>292</v>
      </c>
      <c r="E190" s="165" t="s">
        <v>1</v>
      </c>
      <c r="F190" s="166" t="s">
        <v>351</v>
      </c>
      <c r="H190" s="167">
        <v>114.53399999999999</v>
      </c>
      <c r="I190" s="168"/>
      <c r="L190" s="164"/>
      <c r="M190" s="169"/>
      <c r="T190" s="170"/>
      <c r="AT190" s="165" t="s">
        <v>292</v>
      </c>
      <c r="AU190" s="165" t="s">
        <v>91</v>
      </c>
      <c r="AV190" s="13" t="s">
        <v>156</v>
      </c>
      <c r="AW190" s="13" t="s">
        <v>4</v>
      </c>
      <c r="AX190" s="13" t="s">
        <v>85</v>
      </c>
      <c r="AY190" s="165" t="s">
        <v>209</v>
      </c>
    </row>
    <row r="191" spans="2:65" s="1" customFormat="1" ht="24.2" customHeight="1" x14ac:dyDescent="0.2">
      <c r="B191" s="30"/>
      <c r="C191" s="136" t="s">
        <v>287</v>
      </c>
      <c r="D191" s="136" t="s">
        <v>210</v>
      </c>
      <c r="E191" s="137" t="s">
        <v>510</v>
      </c>
      <c r="F191" s="138" t="s">
        <v>511</v>
      </c>
      <c r="G191" s="139" t="s">
        <v>387</v>
      </c>
      <c r="H191" s="140">
        <v>12.726000000000001</v>
      </c>
      <c r="I191" s="141"/>
      <c r="J191" s="142">
        <f>ROUND(I191*H191,2)</f>
        <v>0</v>
      </c>
      <c r="K191" s="143"/>
      <c r="L191" s="30"/>
      <c r="M191" s="144" t="s">
        <v>1</v>
      </c>
      <c r="N191" s="145" t="s">
        <v>43</v>
      </c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AR191" s="148" t="s">
        <v>156</v>
      </c>
      <c r="AT191" s="148" t="s">
        <v>210</v>
      </c>
      <c r="AU191" s="148" t="s">
        <v>91</v>
      </c>
      <c r="AY191" s="15" t="s">
        <v>209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5" t="s">
        <v>85</v>
      </c>
      <c r="BK191" s="149">
        <f>ROUND(I191*H191,2)</f>
        <v>0</v>
      </c>
      <c r="BL191" s="15" t="s">
        <v>156</v>
      </c>
      <c r="BM191" s="148" t="s">
        <v>1314</v>
      </c>
    </row>
    <row r="192" spans="2:65" s="1" customFormat="1" ht="39" x14ac:dyDescent="0.2">
      <c r="B192" s="30"/>
      <c r="D192" s="150" t="s">
        <v>216</v>
      </c>
      <c r="F192" s="151" t="s">
        <v>513</v>
      </c>
      <c r="I192" s="152"/>
      <c r="L192" s="30"/>
      <c r="M192" s="153"/>
      <c r="T192" s="54"/>
      <c r="AT192" s="15" t="s">
        <v>216</v>
      </c>
      <c r="AU192" s="15" t="s">
        <v>91</v>
      </c>
    </row>
    <row r="193" spans="2:65" s="12" customFormat="1" ht="22.5" x14ac:dyDescent="0.2">
      <c r="B193" s="154"/>
      <c r="D193" s="150" t="s">
        <v>292</v>
      </c>
      <c r="E193" s="155" t="s">
        <v>1</v>
      </c>
      <c r="F193" s="156" t="s">
        <v>1315</v>
      </c>
      <c r="H193" s="157">
        <v>13.938000000000001</v>
      </c>
      <c r="I193" s="158"/>
      <c r="L193" s="154"/>
      <c r="M193" s="159"/>
      <c r="T193" s="160"/>
      <c r="AT193" s="155" t="s">
        <v>292</v>
      </c>
      <c r="AU193" s="155" t="s">
        <v>91</v>
      </c>
      <c r="AV193" s="12" t="s">
        <v>91</v>
      </c>
      <c r="AW193" s="12" t="s">
        <v>36</v>
      </c>
      <c r="AX193" s="12" t="s">
        <v>78</v>
      </c>
      <c r="AY193" s="155" t="s">
        <v>209</v>
      </c>
    </row>
    <row r="194" spans="2:65" s="12" customFormat="1" x14ac:dyDescent="0.2">
      <c r="B194" s="154"/>
      <c r="D194" s="150" t="s">
        <v>292</v>
      </c>
      <c r="E194" s="155" t="s">
        <v>1</v>
      </c>
      <c r="F194" s="156" t="s">
        <v>1316</v>
      </c>
      <c r="H194" s="157">
        <v>-1.2120000000000002</v>
      </c>
      <c r="I194" s="158"/>
      <c r="L194" s="154"/>
      <c r="M194" s="159"/>
      <c r="T194" s="160"/>
      <c r="AT194" s="155" t="s">
        <v>292</v>
      </c>
      <c r="AU194" s="155" t="s">
        <v>91</v>
      </c>
      <c r="AV194" s="12" t="s">
        <v>91</v>
      </c>
      <c r="AW194" s="12" t="s">
        <v>36</v>
      </c>
      <c r="AX194" s="12" t="s">
        <v>78</v>
      </c>
      <c r="AY194" s="155" t="s">
        <v>209</v>
      </c>
    </row>
    <row r="195" spans="2:65" s="13" customFormat="1" x14ac:dyDescent="0.2">
      <c r="B195" s="164"/>
      <c r="D195" s="150" t="s">
        <v>292</v>
      </c>
      <c r="E195" s="165" t="s">
        <v>1</v>
      </c>
      <c r="F195" s="166" t="s">
        <v>351</v>
      </c>
      <c r="H195" s="167">
        <v>12.726000000000001</v>
      </c>
      <c r="I195" s="168"/>
      <c r="L195" s="164"/>
      <c r="M195" s="169"/>
      <c r="T195" s="170"/>
      <c r="AT195" s="165" t="s">
        <v>292</v>
      </c>
      <c r="AU195" s="165" t="s">
        <v>91</v>
      </c>
      <c r="AV195" s="13" t="s">
        <v>156</v>
      </c>
      <c r="AW195" s="13" t="s">
        <v>4</v>
      </c>
      <c r="AX195" s="13" t="s">
        <v>85</v>
      </c>
      <c r="AY195" s="165" t="s">
        <v>209</v>
      </c>
    </row>
    <row r="196" spans="2:65" s="1" customFormat="1" ht="33" customHeight="1" x14ac:dyDescent="0.2">
      <c r="B196" s="30"/>
      <c r="C196" s="136" t="s">
        <v>295</v>
      </c>
      <c r="D196" s="136" t="s">
        <v>210</v>
      </c>
      <c r="E196" s="137" t="s">
        <v>518</v>
      </c>
      <c r="F196" s="138" t="s">
        <v>519</v>
      </c>
      <c r="G196" s="139" t="s">
        <v>387</v>
      </c>
      <c r="H196" s="140">
        <v>114.53400000000001</v>
      </c>
      <c r="I196" s="141"/>
      <c r="J196" s="142">
        <f>ROUND(I196*H196,2)</f>
        <v>0</v>
      </c>
      <c r="K196" s="143"/>
      <c r="L196" s="30"/>
      <c r="M196" s="144" t="s">
        <v>1</v>
      </c>
      <c r="N196" s="145" t="s">
        <v>43</v>
      </c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AR196" s="148" t="s">
        <v>156</v>
      </c>
      <c r="AT196" s="148" t="s">
        <v>210</v>
      </c>
      <c r="AU196" s="148" t="s">
        <v>91</v>
      </c>
      <c r="AY196" s="15" t="s">
        <v>209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5" t="s">
        <v>85</v>
      </c>
      <c r="BK196" s="149">
        <f>ROUND(I196*H196,2)</f>
        <v>0</v>
      </c>
      <c r="BL196" s="15" t="s">
        <v>156</v>
      </c>
      <c r="BM196" s="148" t="s">
        <v>1317</v>
      </c>
    </row>
    <row r="197" spans="2:65" s="1" customFormat="1" ht="39" x14ac:dyDescent="0.2">
      <c r="B197" s="30"/>
      <c r="D197" s="150" t="s">
        <v>216</v>
      </c>
      <c r="F197" s="151" t="s">
        <v>521</v>
      </c>
      <c r="I197" s="152"/>
      <c r="L197" s="30"/>
      <c r="M197" s="153"/>
      <c r="T197" s="54"/>
      <c r="AT197" s="15" t="s">
        <v>216</v>
      </c>
      <c r="AU197" s="15" t="s">
        <v>91</v>
      </c>
    </row>
    <row r="198" spans="2:65" s="12" customFormat="1" ht="22.5" x14ac:dyDescent="0.2">
      <c r="B198" s="154"/>
      <c r="D198" s="150" t="s">
        <v>292</v>
      </c>
      <c r="E198" s="155" t="s">
        <v>1</v>
      </c>
      <c r="F198" s="156" t="s">
        <v>1312</v>
      </c>
      <c r="H198" s="157">
        <v>125.44199999999999</v>
      </c>
      <c r="I198" s="158"/>
      <c r="L198" s="154"/>
      <c r="M198" s="159"/>
      <c r="T198" s="160"/>
      <c r="AT198" s="155" t="s">
        <v>292</v>
      </c>
      <c r="AU198" s="155" t="s">
        <v>91</v>
      </c>
      <c r="AV198" s="12" t="s">
        <v>91</v>
      </c>
      <c r="AW198" s="12" t="s">
        <v>36</v>
      </c>
      <c r="AX198" s="12" t="s">
        <v>78</v>
      </c>
      <c r="AY198" s="155" t="s">
        <v>209</v>
      </c>
    </row>
    <row r="199" spans="2:65" s="12" customFormat="1" x14ac:dyDescent="0.2">
      <c r="B199" s="154"/>
      <c r="D199" s="150" t="s">
        <v>292</v>
      </c>
      <c r="E199" s="155" t="s">
        <v>1</v>
      </c>
      <c r="F199" s="156" t="s">
        <v>1313</v>
      </c>
      <c r="H199" s="157">
        <v>-10.908000000000001</v>
      </c>
      <c r="I199" s="158"/>
      <c r="L199" s="154"/>
      <c r="M199" s="159"/>
      <c r="T199" s="160"/>
      <c r="AT199" s="155" t="s">
        <v>292</v>
      </c>
      <c r="AU199" s="155" t="s">
        <v>91</v>
      </c>
      <c r="AV199" s="12" t="s">
        <v>91</v>
      </c>
      <c r="AW199" s="12" t="s">
        <v>36</v>
      </c>
      <c r="AX199" s="12" t="s">
        <v>78</v>
      </c>
      <c r="AY199" s="155" t="s">
        <v>209</v>
      </c>
    </row>
    <row r="200" spans="2:65" s="13" customFormat="1" x14ac:dyDescent="0.2">
      <c r="B200" s="164"/>
      <c r="D200" s="150" t="s">
        <v>292</v>
      </c>
      <c r="E200" s="165" t="s">
        <v>1</v>
      </c>
      <c r="F200" s="166" t="s">
        <v>351</v>
      </c>
      <c r="H200" s="167">
        <v>114.53399999999999</v>
      </c>
      <c r="I200" s="168"/>
      <c r="L200" s="164"/>
      <c r="M200" s="169"/>
      <c r="T200" s="170"/>
      <c r="AT200" s="165" t="s">
        <v>292</v>
      </c>
      <c r="AU200" s="165" t="s">
        <v>91</v>
      </c>
      <c r="AV200" s="13" t="s">
        <v>156</v>
      </c>
      <c r="AW200" s="13" t="s">
        <v>4</v>
      </c>
      <c r="AX200" s="13" t="s">
        <v>85</v>
      </c>
      <c r="AY200" s="165" t="s">
        <v>209</v>
      </c>
    </row>
    <row r="201" spans="2:65" s="1" customFormat="1" ht="33" customHeight="1" x14ac:dyDescent="0.2">
      <c r="B201" s="30"/>
      <c r="C201" s="136" t="s">
        <v>302</v>
      </c>
      <c r="D201" s="136" t="s">
        <v>210</v>
      </c>
      <c r="E201" s="137" t="s">
        <v>523</v>
      </c>
      <c r="F201" s="138" t="s">
        <v>524</v>
      </c>
      <c r="G201" s="139" t="s">
        <v>387</v>
      </c>
      <c r="H201" s="140">
        <v>12.726000000000001</v>
      </c>
      <c r="I201" s="141"/>
      <c r="J201" s="142">
        <f>ROUND(I201*H201,2)</f>
        <v>0</v>
      </c>
      <c r="K201" s="143"/>
      <c r="L201" s="30"/>
      <c r="M201" s="144" t="s">
        <v>1</v>
      </c>
      <c r="N201" s="145" t="s">
        <v>43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156</v>
      </c>
      <c r="AT201" s="148" t="s">
        <v>210</v>
      </c>
      <c r="AU201" s="148" t="s">
        <v>91</v>
      </c>
      <c r="AY201" s="15" t="s">
        <v>209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5" t="s">
        <v>85</v>
      </c>
      <c r="BK201" s="149">
        <f>ROUND(I201*H201,2)</f>
        <v>0</v>
      </c>
      <c r="BL201" s="15" t="s">
        <v>156</v>
      </c>
      <c r="BM201" s="148" t="s">
        <v>1318</v>
      </c>
    </row>
    <row r="202" spans="2:65" s="1" customFormat="1" ht="39" x14ac:dyDescent="0.2">
      <c r="B202" s="30"/>
      <c r="D202" s="150" t="s">
        <v>216</v>
      </c>
      <c r="F202" s="151" t="s">
        <v>526</v>
      </c>
      <c r="I202" s="152"/>
      <c r="L202" s="30"/>
      <c r="M202" s="153"/>
      <c r="T202" s="54"/>
      <c r="AT202" s="15" t="s">
        <v>216</v>
      </c>
      <c r="AU202" s="15" t="s">
        <v>91</v>
      </c>
    </row>
    <row r="203" spans="2:65" s="12" customFormat="1" ht="22.5" x14ac:dyDescent="0.2">
      <c r="B203" s="154"/>
      <c r="D203" s="150" t="s">
        <v>292</v>
      </c>
      <c r="E203" s="155" t="s">
        <v>1</v>
      </c>
      <c r="F203" s="156" t="s">
        <v>1315</v>
      </c>
      <c r="H203" s="157">
        <v>13.938000000000001</v>
      </c>
      <c r="I203" s="158"/>
      <c r="L203" s="154"/>
      <c r="M203" s="159"/>
      <c r="T203" s="160"/>
      <c r="AT203" s="155" t="s">
        <v>292</v>
      </c>
      <c r="AU203" s="155" t="s">
        <v>91</v>
      </c>
      <c r="AV203" s="12" t="s">
        <v>91</v>
      </c>
      <c r="AW203" s="12" t="s">
        <v>36</v>
      </c>
      <c r="AX203" s="12" t="s">
        <v>78</v>
      </c>
      <c r="AY203" s="155" t="s">
        <v>209</v>
      </c>
    </row>
    <row r="204" spans="2:65" s="12" customFormat="1" x14ac:dyDescent="0.2">
      <c r="B204" s="154"/>
      <c r="D204" s="150" t="s">
        <v>292</v>
      </c>
      <c r="E204" s="155" t="s">
        <v>1</v>
      </c>
      <c r="F204" s="156" t="s">
        <v>1316</v>
      </c>
      <c r="H204" s="157">
        <v>-1.2120000000000002</v>
      </c>
      <c r="I204" s="158"/>
      <c r="L204" s="154"/>
      <c r="M204" s="159"/>
      <c r="T204" s="160"/>
      <c r="AT204" s="155" t="s">
        <v>292</v>
      </c>
      <c r="AU204" s="155" t="s">
        <v>91</v>
      </c>
      <c r="AV204" s="12" t="s">
        <v>91</v>
      </c>
      <c r="AW204" s="12" t="s">
        <v>36</v>
      </c>
      <c r="AX204" s="12" t="s">
        <v>78</v>
      </c>
      <c r="AY204" s="155" t="s">
        <v>209</v>
      </c>
    </row>
    <row r="205" spans="2:65" s="13" customFormat="1" x14ac:dyDescent="0.2">
      <c r="B205" s="164"/>
      <c r="D205" s="150" t="s">
        <v>292</v>
      </c>
      <c r="E205" s="165" t="s">
        <v>1</v>
      </c>
      <c r="F205" s="166" t="s">
        <v>351</v>
      </c>
      <c r="H205" s="167">
        <v>12.726000000000001</v>
      </c>
      <c r="I205" s="168"/>
      <c r="L205" s="164"/>
      <c r="M205" s="169"/>
      <c r="T205" s="170"/>
      <c r="AT205" s="165" t="s">
        <v>292</v>
      </c>
      <c r="AU205" s="165" t="s">
        <v>91</v>
      </c>
      <c r="AV205" s="13" t="s">
        <v>156</v>
      </c>
      <c r="AW205" s="13" t="s">
        <v>4</v>
      </c>
      <c r="AX205" s="13" t="s">
        <v>85</v>
      </c>
      <c r="AY205" s="165" t="s">
        <v>209</v>
      </c>
    </row>
    <row r="206" spans="2:65" s="1" customFormat="1" ht="37.9" customHeight="1" x14ac:dyDescent="0.2">
      <c r="B206" s="30"/>
      <c r="C206" s="136" t="s">
        <v>307</v>
      </c>
      <c r="D206" s="136" t="s">
        <v>210</v>
      </c>
      <c r="E206" s="137" t="s">
        <v>1023</v>
      </c>
      <c r="F206" s="138" t="s">
        <v>1024</v>
      </c>
      <c r="G206" s="139" t="s">
        <v>387</v>
      </c>
      <c r="H206" s="140">
        <v>23.422000000000001</v>
      </c>
      <c r="I206" s="141"/>
      <c r="J206" s="142">
        <f>ROUND(I206*H206,2)</f>
        <v>0</v>
      </c>
      <c r="K206" s="143"/>
      <c r="L206" s="30"/>
      <c r="M206" s="144" t="s">
        <v>1</v>
      </c>
      <c r="N206" s="145" t="s">
        <v>43</v>
      </c>
      <c r="P206" s="146">
        <f>O206*H206</f>
        <v>0</v>
      </c>
      <c r="Q206" s="146">
        <v>0</v>
      </c>
      <c r="R206" s="146">
        <f>Q206*H206</f>
        <v>0</v>
      </c>
      <c r="S206" s="146">
        <v>0</v>
      </c>
      <c r="T206" s="147">
        <f>S206*H206</f>
        <v>0</v>
      </c>
      <c r="AR206" s="148" t="s">
        <v>156</v>
      </c>
      <c r="AT206" s="148" t="s">
        <v>210</v>
      </c>
      <c r="AU206" s="148" t="s">
        <v>91</v>
      </c>
      <c r="AY206" s="15" t="s">
        <v>209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5" t="s">
        <v>85</v>
      </c>
      <c r="BK206" s="149">
        <f>ROUND(I206*H206,2)</f>
        <v>0</v>
      </c>
      <c r="BL206" s="15" t="s">
        <v>156</v>
      </c>
      <c r="BM206" s="148" t="s">
        <v>1319</v>
      </c>
    </row>
    <row r="207" spans="2:65" s="1" customFormat="1" ht="39" x14ac:dyDescent="0.2">
      <c r="B207" s="30"/>
      <c r="D207" s="150" t="s">
        <v>216</v>
      </c>
      <c r="F207" s="151" t="s">
        <v>1026</v>
      </c>
      <c r="I207" s="152"/>
      <c r="L207" s="30"/>
      <c r="M207" s="153"/>
      <c r="T207" s="54"/>
      <c r="AT207" s="15" t="s">
        <v>216</v>
      </c>
      <c r="AU207" s="15" t="s">
        <v>91</v>
      </c>
    </row>
    <row r="208" spans="2:65" s="12" customFormat="1" x14ac:dyDescent="0.2">
      <c r="B208" s="154"/>
      <c r="D208" s="150" t="s">
        <v>292</v>
      </c>
      <c r="E208" s="155" t="s">
        <v>1</v>
      </c>
      <c r="F208" s="156" t="s">
        <v>1320</v>
      </c>
      <c r="H208" s="157">
        <v>23.422000000000001</v>
      </c>
      <c r="I208" s="158"/>
      <c r="L208" s="154"/>
      <c r="M208" s="159"/>
      <c r="T208" s="160"/>
      <c r="AT208" s="155" t="s">
        <v>292</v>
      </c>
      <c r="AU208" s="155" t="s">
        <v>91</v>
      </c>
      <c r="AV208" s="12" t="s">
        <v>91</v>
      </c>
      <c r="AW208" s="12" t="s">
        <v>36</v>
      </c>
      <c r="AX208" s="12" t="s">
        <v>85</v>
      </c>
      <c r="AY208" s="155" t="s">
        <v>209</v>
      </c>
    </row>
    <row r="209" spans="2:65" s="1" customFormat="1" ht="37.9" customHeight="1" x14ac:dyDescent="0.2">
      <c r="B209" s="30"/>
      <c r="C209" s="136" t="s">
        <v>312</v>
      </c>
      <c r="D209" s="136" t="s">
        <v>210</v>
      </c>
      <c r="E209" s="137" t="s">
        <v>1028</v>
      </c>
      <c r="F209" s="138" t="s">
        <v>1029</v>
      </c>
      <c r="G209" s="139" t="s">
        <v>387</v>
      </c>
      <c r="H209" s="140">
        <v>6.3630000000000004</v>
      </c>
      <c r="I209" s="141"/>
      <c r="J209" s="142">
        <f>ROUND(I209*H209,2)</f>
        <v>0</v>
      </c>
      <c r="K209" s="143"/>
      <c r="L209" s="30"/>
      <c r="M209" s="144" t="s">
        <v>1</v>
      </c>
      <c r="N209" s="145" t="s">
        <v>43</v>
      </c>
      <c r="P209" s="146">
        <f>O209*H209</f>
        <v>0</v>
      </c>
      <c r="Q209" s="146">
        <v>0</v>
      </c>
      <c r="R209" s="146">
        <f>Q209*H209</f>
        <v>0</v>
      </c>
      <c r="S209" s="146">
        <v>0</v>
      </c>
      <c r="T209" s="147">
        <f>S209*H209</f>
        <v>0</v>
      </c>
      <c r="AR209" s="148" t="s">
        <v>156</v>
      </c>
      <c r="AT209" s="148" t="s">
        <v>210</v>
      </c>
      <c r="AU209" s="148" t="s">
        <v>91</v>
      </c>
      <c r="AY209" s="15" t="s">
        <v>209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5" t="s">
        <v>85</v>
      </c>
      <c r="BK209" s="149">
        <f>ROUND(I209*H209,2)</f>
        <v>0</v>
      </c>
      <c r="BL209" s="15" t="s">
        <v>156</v>
      </c>
      <c r="BM209" s="148" t="s">
        <v>1321</v>
      </c>
    </row>
    <row r="210" spans="2:65" s="1" customFormat="1" ht="39" x14ac:dyDescent="0.2">
      <c r="B210" s="30"/>
      <c r="D210" s="150" t="s">
        <v>216</v>
      </c>
      <c r="F210" s="151" t="s">
        <v>1031</v>
      </c>
      <c r="I210" s="152"/>
      <c r="L210" s="30"/>
      <c r="M210" s="153"/>
      <c r="T210" s="54"/>
      <c r="AT210" s="15" t="s">
        <v>216</v>
      </c>
      <c r="AU210" s="15" t="s">
        <v>91</v>
      </c>
    </row>
    <row r="211" spans="2:65" s="12" customFormat="1" ht="22.5" x14ac:dyDescent="0.2">
      <c r="B211" s="154"/>
      <c r="D211" s="150" t="s">
        <v>292</v>
      </c>
      <c r="E211" s="155" t="s">
        <v>1</v>
      </c>
      <c r="F211" s="156" t="s">
        <v>1322</v>
      </c>
      <c r="H211" s="157">
        <v>6.9690000000000003</v>
      </c>
      <c r="I211" s="158"/>
      <c r="L211" s="154"/>
      <c r="M211" s="159"/>
      <c r="T211" s="160"/>
      <c r="AT211" s="155" t="s">
        <v>292</v>
      </c>
      <c r="AU211" s="155" t="s">
        <v>91</v>
      </c>
      <c r="AV211" s="12" t="s">
        <v>91</v>
      </c>
      <c r="AW211" s="12" t="s">
        <v>36</v>
      </c>
      <c r="AX211" s="12" t="s">
        <v>78</v>
      </c>
      <c r="AY211" s="155" t="s">
        <v>209</v>
      </c>
    </row>
    <row r="212" spans="2:65" s="12" customFormat="1" x14ac:dyDescent="0.2">
      <c r="B212" s="154"/>
      <c r="D212" s="150" t="s">
        <v>292</v>
      </c>
      <c r="E212" s="155" t="s">
        <v>1</v>
      </c>
      <c r="F212" s="156" t="s">
        <v>1323</v>
      </c>
      <c r="H212" s="157">
        <v>-0.60600000000000009</v>
      </c>
      <c r="I212" s="158"/>
      <c r="L212" s="154"/>
      <c r="M212" s="159"/>
      <c r="T212" s="160"/>
      <c r="AT212" s="155" t="s">
        <v>292</v>
      </c>
      <c r="AU212" s="155" t="s">
        <v>91</v>
      </c>
      <c r="AV212" s="12" t="s">
        <v>91</v>
      </c>
      <c r="AW212" s="12" t="s">
        <v>36</v>
      </c>
      <c r="AX212" s="12" t="s">
        <v>78</v>
      </c>
      <c r="AY212" s="155" t="s">
        <v>209</v>
      </c>
    </row>
    <row r="213" spans="2:65" s="13" customFormat="1" x14ac:dyDescent="0.2">
      <c r="B213" s="164"/>
      <c r="D213" s="150" t="s">
        <v>292</v>
      </c>
      <c r="E213" s="165" t="s">
        <v>1</v>
      </c>
      <c r="F213" s="166" t="s">
        <v>351</v>
      </c>
      <c r="H213" s="167">
        <v>6.3630000000000004</v>
      </c>
      <c r="I213" s="168"/>
      <c r="L213" s="164"/>
      <c r="M213" s="169"/>
      <c r="T213" s="170"/>
      <c r="AT213" s="165" t="s">
        <v>292</v>
      </c>
      <c r="AU213" s="165" t="s">
        <v>91</v>
      </c>
      <c r="AV213" s="13" t="s">
        <v>156</v>
      </c>
      <c r="AW213" s="13" t="s">
        <v>4</v>
      </c>
      <c r="AX213" s="13" t="s">
        <v>85</v>
      </c>
      <c r="AY213" s="165" t="s">
        <v>209</v>
      </c>
    </row>
    <row r="214" spans="2:65" s="1" customFormat="1" ht="24.2" customHeight="1" x14ac:dyDescent="0.2">
      <c r="B214" s="30"/>
      <c r="C214" s="136" t="s">
        <v>7</v>
      </c>
      <c r="D214" s="136" t="s">
        <v>210</v>
      </c>
      <c r="E214" s="137" t="s">
        <v>1032</v>
      </c>
      <c r="F214" s="138" t="s">
        <v>1033</v>
      </c>
      <c r="G214" s="139" t="s">
        <v>387</v>
      </c>
      <c r="H214" s="140">
        <v>114.53400000000001</v>
      </c>
      <c r="I214" s="141"/>
      <c r="J214" s="142">
        <f>ROUND(I214*H214,2)</f>
        <v>0</v>
      </c>
      <c r="K214" s="143"/>
      <c r="L214" s="30"/>
      <c r="M214" s="144" t="s">
        <v>1</v>
      </c>
      <c r="N214" s="145" t="s">
        <v>43</v>
      </c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AR214" s="148" t="s">
        <v>156</v>
      </c>
      <c r="AT214" s="148" t="s">
        <v>210</v>
      </c>
      <c r="AU214" s="148" t="s">
        <v>91</v>
      </c>
      <c r="AY214" s="15" t="s">
        <v>209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5" t="s">
        <v>85</v>
      </c>
      <c r="BK214" s="149">
        <f>ROUND(I214*H214,2)</f>
        <v>0</v>
      </c>
      <c r="BL214" s="15" t="s">
        <v>156</v>
      </c>
      <c r="BM214" s="148" t="s">
        <v>1324</v>
      </c>
    </row>
    <row r="215" spans="2:65" s="1" customFormat="1" ht="29.25" x14ac:dyDescent="0.2">
      <c r="B215" s="30"/>
      <c r="D215" s="150" t="s">
        <v>216</v>
      </c>
      <c r="F215" s="151" t="s">
        <v>1035</v>
      </c>
      <c r="I215" s="152"/>
      <c r="L215" s="30"/>
      <c r="M215" s="153"/>
      <c r="T215" s="54"/>
      <c r="AT215" s="15" t="s">
        <v>216</v>
      </c>
      <c r="AU215" s="15" t="s">
        <v>91</v>
      </c>
    </row>
    <row r="216" spans="2:65" s="12" customFormat="1" ht="22.5" x14ac:dyDescent="0.2">
      <c r="B216" s="154"/>
      <c r="D216" s="150" t="s">
        <v>292</v>
      </c>
      <c r="E216" s="155" t="s">
        <v>1</v>
      </c>
      <c r="F216" s="156" t="s">
        <v>1312</v>
      </c>
      <c r="H216" s="157">
        <v>125.44199999999999</v>
      </c>
      <c r="I216" s="158"/>
      <c r="L216" s="154"/>
      <c r="M216" s="159"/>
      <c r="T216" s="160"/>
      <c r="AT216" s="155" t="s">
        <v>292</v>
      </c>
      <c r="AU216" s="155" t="s">
        <v>91</v>
      </c>
      <c r="AV216" s="12" t="s">
        <v>91</v>
      </c>
      <c r="AW216" s="12" t="s">
        <v>36</v>
      </c>
      <c r="AX216" s="12" t="s">
        <v>78</v>
      </c>
      <c r="AY216" s="155" t="s">
        <v>209</v>
      </c>
    </row>
    <row r="217" spans="2:65" s="12" customFormat="1" x14ac:dyDescent="0.2">
      <c r="B217" s="154"/>
      <c r="D217" s="150" t="s">
        <v>292</v>
      </c>
      <c r="E217" s="155" t="s">
        <v>1</v>
      </c>
      <c r="F217" s="156" t="s">
        <v>1313</v>
      </c>
      <c r="H217" s="157">
        <v>-10.908000000000001</v>
      </c>
      <c r="I217" s="158"/>
      <c r="L217" s="154"/>
      <c r="M217" s="159"/>
      <c r="T217" s="160"/>
      <c r="AT217" s="155" t="s">
        <v>292</v>
      </c>
      <c r="AU217" s="155" t="s">
        <v>91</v>
      </c>
      <c r="AV217" s="12" t="s">
        <v>91</v>
      </c>
      <c r="AW217" s="12" t="s">
        <v>36</v>
      </c>
      <c r="AX217" s="12" t="s">
        <v>78</v>
      </c>
      <c r="AY217" s="155" t="s">
        <v>209</v>
      </c>
    </row>
    <row r="218" spans="2:65" s="13" customFormat="1" x14ac:dyDescent="0.2">
      <c r="B218" s="164"/>
      <c r="D218" s="150" t="s">
        <v>292</v>
      </c>
      <c r="E218" s="165" t="s">
        <v>1</v>
      </c>
      <c r="F218" s="166" t="s">
        <v>351</v>
      </c>
      <c r="H218" s="167">
        <v>114.53399999999999</v>
      </c>
      <c r="I218" s="168"/>
      <c r="L218" s="164"/>
      <c r="M218" s="169"/>
      <c r="T218" s="170"/>
      <c r="AT218" s="165" t="s">
        <v>292</v>
      </c>
      <c r="AU218" s="165" t="s">
        <v>91</v>
      </c>
      <c r="AV218" s="13" t="s">
        <v>156</v>
      </c>
      <c r="AW218" s="13" t="s">
        <v>4</v>
      </c>
      <c r="AX218" s="13" t="s">
        <v>85</v>
      </c>
      <c r="AY218" s="165" t="s">
        <v>209</v>
      </c>
    </row>
    <row r="219" spans="2:65" s="1" customFormat="1" ht="24.2" customHeight="1" x14ac:dyDescent="0.2">
      <c r="B219" s="30"/>
      <c r="C219" s="136" t="s">
        <v>453</v>
      </c>
      <c r="D219" s="136" t="s">
        <v>210</v>
      </c>
      <c r="E219" s="137" t="s">
        <v>539</v>
      </c>
      <c r="F219" s="138" t="s">
        <v>540</v>
      </c>
      <c r="G219" s="139" t="s">
        <v>387</v>
      </c>
      <c r="H219" s="140">
        <v>12.726000000000001</v>
      </c>
      <c r="I219" s="141"/>
      <c r="J219" s="142">
        <f>ROUND(I219*H219,2)</f>
        <v>0</v>
      </c>
      <c r="K219" s="143"/>
      <c r="L219" s="30"/>
      <c r="M219" s="144" t="s">
        <v>1</v>
      </c>
      <c r="N219" s="145" t="s">
        <v>43</v>
      </c>
      <c r="P219" s="146">
        <f>O219*H219</f>
        <v>0</v>
      </c>
      <c r="Q219" s="146">
        <v>0</v>
      </c>
      <c r="R219" s="146">
        <f>Q219*H219</f>
        <v>0</v>
      </c>
      <c r="S219" s="146">
        <v>0</v>
      </c>
      <c r="T219" s="147">
        <f>S219*H219</f>
        <v>0</v>
      </c>
      <c r="AR219" s="148" t="s">
        <v>156</v>
      </c>
      <c r="AT219" s="148" t="s">
        <v>210</v>
      </c>
      <c r="AU219" s="148" t="s">
        <v>91</v>
      </c>
      <c r="AY219" s="15" t="s">
        <v>209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5" t="s">
        <v>85</v>
      </c>
      <c r="BK219" s="149">
        <f>ROUND(I219*H219,2)</f>
        <v>0</v>
      </c>
      <c r="BL219" s="15" t="s">
        <v>156</v>
      </c>
      <c r="BM219" s="148" t="s">
        <v>1325</v>
      </c>
    </row>
    <row r="220" spans="2:65" s="1" customFormat="1" ht="29.25" x14ac:dyDescent="0.2">
      <c r="B220" s="30"/>
      <c r="D220" s="150" t="s">
        <v>216</v>
      </c>
      <c r="F220" s="151" t="s">
        <v>542</v>
      </c>
      <c r="I220" s="152"/>
      <c r="L220" s="30"/>
      <c r="M220" s="153"/>
      <c r="T220" s="54"/>
      <c r="AT220" s="15" t="s">
        <v>216</v>
      </c>
      <c r="AU220" s="15" t="s">
        <v>91</v>
      </c>
    </row>
    <row r="221" spans="2:65" s="12" customFormat="1" ht="22.5" x14ac:dyDescent="0.2">
      <c r="B221" s="154"/>
      <c r="D221" s="150" t="s">
        <v>292</v>
      </c>
      <c r="E221" s="155" t="s">
        <v>1</v>
      </c>
      <c r="F221" s="156" t="s">
        <v>1315</v>
      </c>
      <c r="H221" s="157">
        <v>13.938000000000001</v>
      </c>
      <c r="I221" s="158"/>
      <c r="L221" s="154"/>
      <c r="M221" s="159"/>
      <c r="T221" s="160"/>
      <c r="AT221" s="155" t="s">
        <v>292</v>
      </c>
      <c r="AU221" s="155" t="s">
        <v>91</v>
      </c>
      <c r="AV221" s="12" t="s">
        <v>91</v>
      </c>
      <c r="AW221" s="12" t="s">
        <v>36</v>
      </c>
      <c r="AX221" s="12" t="s">
        <v>78</v>
      </c>
      <c r="AY221" s="155" t="s">
        <v>209</v>
      </c>
    </row>
    <row r="222" spans="2:65" s="12" customFormat="1" x14ac:dyDescent="0.2">
      <c r="B222" s="154"/>
      <c r="D222" s="150" t="s">
        <v>292</v>
      </c>
      <c r="E222" s="155" t="s">
        <v>1</v>
      </c>
      <c r="F222" s="156" t="s">
        <v>1316</v>
      </c>
      <c r="H222" s="157">
        <v>-1.2120000000000002</v>
      </c>
      <c r="I222" s="158"/>
      <c r="L222" s="154"/>
      <c r="M222" s="159"/>
      <c r="T222" s="160"/>
      <c r="AT222" s="155" t="s">
        <v>292</v>
      </c>
      <c r="AU222" s="155" t="s">
        <v>91</v>
      </c>
      <c r="AV222" s="12" t="s">
        <v>91</v>
      </c>
      <c r="AW222" s="12" t="s">
        <v>36</v>
      </c>
      <c r="AX222" s="12" t="s">
        <v>78</v>
      </c>
      <c r="AY222" s="155" t="s">
        <v>209</v>
      </c>
    </row>
    <row r="223" spans="2:65" s="13" customFormat="1" x14ac:dyDescent="0.2">
      <c r="B223" s="164"/>
      <c r="D223" s="150" t="s">
        <v>292</v>
      </c>
      <c r="E223" s="165" t="s">
        <v>1</v>
      </c>
      <c r="F223" s="166" t="s">
        <v>351</v>
      </c>
      <c r="H223" s="167">
        <v>12.726000000000001</v>
      </c>
      <c r="I223" s="168"/>
      <c r="L223" s="164"/>
      <c r="M223" s="169"/>
      <c r="T223" s="170"/>
      <c r="AT223" s="165" t="s">
        <v>292</v>
      </c>
      <c r="AU223" s="165" t="s">
        <v>91</v>
      </c>
      <c r="AV223" s="13" t="s">
        <v>156</v>
      </c>
      <c r="AW223" s="13" t="s">
        <v>4</v>
      </c>
      <c r="AX223" s="13" t="s">
        <v>85</v>
      </c>
      <c r="AY223" s="165" t="s">
        <v>209</v>
      </c>
    </row>
    <row r="224" spans="2:65" s="1" customFormat="1" ht="16.5" customHeight="1" x14ac:dyDescent="0.2">
      <c r="B224" s="30"/>
      <c r="C224" s="136" t="s">
        <v>459</v>
      </c>
      <c r="D224" s="136" t="s">
        <v>210</v>
      </c>
      <c r="E224" s="137" t="s">
        <v>545</v>
      </c>
      <c r="F224" s="138" t="s">
        <v>546</v>
      </c>
      <c r="G224" s="139" t="s">
        <v>387</v>
      </c>
      <c r="H224" s="140">
        <v>29.785</v>
      </c>
      <c r="I224" s="141"/>
      <c r="J224" s="142">
        <f>ROUND(I224*H224,2)</f>
        <v>0</v>
      </c>
      <c r="K224" s="143"/>
      <c r="L224" s="30"/>
      <c r="M224" s="144" t="s">
        <v>1</v>
      </c>
      <c r="N224" s="145" t="s">
        <v>43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156</v>
      </c>
      <c r="AT224" s="148" t="s">
        <v>210</v>
      </c>
      <c r="AU224" s="148" t="s">
        <v>91</v>
      </c>
      <c r="AY224" s="15" t="s">
        <v>209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5" t="s">
        <v>85</v>
      </c>
      <c r="BK224" s="149">
        <f>ROUND(I224*H224,2)</f>
        <v>0</v>
      </c>
      <c r="BL224" s="15" t="s">
        <v>156</v>
      </c>
      <c r="BM224" s="148" t="s">
        <v>1326</v>
      </c>
    </row>
    <row r="225" spans="2:65" s="1" customFormat="1" ht="19.5" x14ac:dyDescent="0.2">
      <c r="B225" s="30"/>
      <c r="D225" s="150" t="s">
        <v>216</v>
      </c>
      <c r="F225" s="151" t="s">
        <v>548</v>
      </c>
      <c r="I225" s="152"/>
      <c r="L225" s="30"/>
      <c r="M225" s="153"/>
      <c r="T225" s="54"/>
      <c r="AT225" s="15" t="s">
        <v>216</v>
      </c>
      <c r="AU225" s="15" t="s">
        <v>91</v>
      </c>
    </row>
    <row r="226" spans="2:65" s="12" customFormat="1" ht="33.75" x14ac:dyDescent="0.2">
      <c r="B226" s="154"/>
      <c r="D226" s="150" t="s">
        <v>292</v>
      </c>
      <c r="E226" s="155" t="s">
        <v>1</v>
      </c>
      <c r="F226" s="156" t="s">
        <v>1327</v>
      </c>
      <c r="H226" s="157">
        <v>29.785</v>
      </c>
      <c r="I226" s="158"/>
      <c r="L226" s="154"/>
      <c r="M226" s="159"/>
      <c r="T226" s="160"/>
      <c r="AT226" s="155" t="s">
        <v>292</v>
      </c>
      <c r="AU226" s="155" t="s">
        <v>91</v>
      </c>
      <c r="AV226" s="12" t="s">
        <v>91</v>
      </c>
      <c r="AW226" s="12" t="s">
        <v>36</v>
      </c>
      <c r="AX226" s="12" t="s">
        <v>85</v>
      </c>
      <c r="AY226" s="155" t="s">
        <v>209</v>
      </c>
    </row>
    <row r="227" spans="2:65" s="1" customFormat="1" ht="33" customHeight="1" x14ac:dyDescent="0.2">
      <c r="B227" s="30"/>
      <c r="C227" s="136" t="s">
        <v>463</v>
      </c>
      <c r="D227" s="136" t="s">
        <v>210</v>
      </c>
      <c r="E227" s="137" t="s">
        <v>552</v>
      </c>
      <c r="F227" s="138" t="s">
        <v>553</v>
      </c>
      <c r="G227" s="139" t="s">
        <v>554</v>
      </c>
      <c r="H227" s="140">
        <v>59.57</v>
      </c>
      <c r="I227" s="141"/>
      <c r="J227" s="142">
        <f>ROUND(I227*H227,2)</f>
        <v>0</v>
      </c>
      <c r="K227" s="143"/>
      <c r="L227" s="30"/>
      <c r="M227" s="144" t="s">
        <v>1</v>
      </c>
      <c r="N227" s="145" t="s">
        <v>43</v>
      </c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AR227" s="148" t="s">
        <v>156</v>
      </c>
      <c r="AT227" s="148" t="s">
        <v>210</v>
      </c>
      <c r="AU227" s="148" t="s">
        <v>91</v>
      </c>
      <c r="AY227" s="15" t="s">
        <v>209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5" t="s">
        <v>85</v>
      </c>
      <c r="BK227" s="149">
        <f>ROUND(I227*H227,2)</f>
        <v>0</v>
      </c>
      <c r="BL227" s="15" t="s">
        <v>156</v>
      </c>
      <c r="BM227" s="148" t="s">
        <v>1328</v>
      </c>
    </row>
    <row r="228" spans="2:65" s="1" customFormat="1" ht="29.25" x14ac:dyDescent="0.2">
      <c r="B228" s="30"/>
      <c r="D228" s="150" t="s">
        <v>216</v>
      </c>
      <c r="F228" s="151" t="s">
        <v>556</v>
      </c>
      <c r="I228" s="152"/>
      <c r="L228" s="30"/>
      <c r="M228" s="153"/>
      <c r="T228" s="54"/>
      <c r="AT228" s="15" t="s">
        <v>216</v>
      </c>
      <c r="AU228" s="15" t="s">
        <v>91</v>
      </c>
    </row>
    <row r="229" spans="2:65" s="12" customFormat="1" x14ac:dyDescent="0.2">
      <c r="B229" s="154"/>
      <c r="D229" s="150" t="s">
        <v>292</v>
      </c>
      <c r="E229" s="155" t="s">
        <v>1</v>
      </c>
      <c r="F229" s="156" t="s">
        <v>1329</v>
      </c>
      <c r="H229" s="157">
        <v>59.57</v>
      </c>
      <c r="I229" s="158"/>
      <c r="L229" s="154"/>
      <c r="M229" s="159"/>
      <c r="T229" s="160"/>
      <c r="AT229" s="155" t="s">
        <v>292</v>
      </c>
      <c r="AU229" s="155" t="s">
        <v>91</v>
      </c>
      <c r="AV229" s="12" t="s">
        <v>91</v>
      </c>
      <c r="AW229" s="12" t="s">
        <v>36</v>
      </c>
      <c r="AX229" s="12" t="s">
        <v>85</v>
      </c>
      <c r="AY229" s="155" t="s">
        <v>209</v>
      </c>
    </row>
    <row r="230" spans="2:65" s="1" customFormat="1" ht="24.2" customHeight="1" x14ac:dyDescent="0.2">
      <c r="B230" s="30"/>
      <c r="C230" s="136" t="s">
        <v>469</v>
      </c>
      <c r="D230" s="136" t="s">
        <v>210</v>
      </c>
      <c r="E230" s="137" t="s">
        <v>559</v>
      </c>
      <c r="F230" s="138" t="s">
        <v>560</v>
      </c>
      <c r="G230" s="139" t="s">
        <v>387</v>
      </c>
      <c r="H230" s="140">
        <v>40.405000000000001</v>
      </c>
      <c r="I230" s="141"/>
      <c r="J230" s="142">
        <f>ROUND(I230*H230,2)</f>
        <v>0</v>
      </c>
      <c r="K230" s="143"/>
      <c r="L230" s="30"/>
      <c r="M230" s="144" t="s">
        <v>1</v>
      </c>
      <c r="N230" s="145" t="s">
        <v>43</v>
      </c>
      <c r="P230" s="146">
        <f>O230*H230</f>
        <v>0</v>
      </c>
      <c r="Q230" s="146">
        <v>0</v>
      </c>
      <c r="R230" s="146">
        <f>Q230*H230</f>
        <v>0</v>
      </c>
      <c r="S230" s="146">
        <v>0</v>
      </c>
      <c r="T230" s="147">
        <f>S230*H230</f>
        <v>0</v>
      </c>
      <c r="AR230" s="148" t="s">
        <v>156</v>
      </c>
      <c r="AT230" s="148" t="s">
        <v>210</v>
      </c>
      <c r="AU230" s="148" t="s">
        <v>91</v>
      </c>
      <c r="AY230" s="15" t="s">
        <v>209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5" t="s">
        <v>85</v>
      </c>
      <c r="BK230" s="149">
        <f>ROUND(I230*H230,2)</f>
        <v>0</v>
      </c>
      <c r="BL230" s="15" t="s">
        <v>156</v>
      </c>
      <c r="BM230" s="148" t="s">
        <v>1330</v>
      </c>
    </row>
    <row r="231" spans="2:65" s="1" customFormat="1" ht="29.25" x14ac:dyDescent="0.2">
      <c r="B231" s="30"/>
      <c r="D231" s="150" t="s">
        <v>216</v>
      </c>
      <c r="F231" s="151" t="s">
        <v>562</v>
      </c>
      <c r="I231" s="152"/>
      <c r="L231" s="30"/>
      <c r="M231" s="153"/>
      <c r="T231" s="54"/>
      <c r="AT231" s="15" t="s">
        <v>216</v>
      </c>
      <c r="AU231" s="15" t="s">
        <v>91</v>
      </c>
    </row>
    <row r="232" spans="2:65" s="12" customFormat="1" ht="22.5" x14ac:dyDescent="0.2">
      <c r="B232" s="154"/>
      <c r="D232" s="150" t="s">
        <v>292</v>
      </c>
      <c r="E232" s="155" t="s">
        <v>1</v>
      </c>
      <c r="F232" s="156" t="s">
        <v>1331</v>
      </c>
      <c r="H232" s="157">
        <v>69.69</v>
      </c>
      <c r="I232" s="158"/>
      <c r="L232" s="154"/>
      <c r="M232" s="159"/>
      <c r="T232" s="160"/>
      <c r="AT232" s="155" t="s">
        <v>292</v>
      </c>
      <c r="AU232" s="155" t="s">
        <v>91</v>
      </c>
      <c r="AV232" s="12" t="s">
        <v>91</v>
      </c>
      <c r="AW232" s="12" t="s">
        <v>36</v>
      </c>
      <c r="AX232" s="12" t="s">
        <v>78</v>
      </c>
      <c r="AY232" s="155" t="s">
        <v>209</v>
      </c>
    </row>
    <row r="233" spans="2:65" s="12" customFormat="1" x14ac:dyDescent="0.2">
      <c r="B233" s="154"/>
      <c r="D233" s="150" t="s">
        <v>292</v>
      </c>
      <c r="E233" s="155" t="s">
        <v>1</v>
      </c>
      <c r="F233" s="156" t="s">
        <v>1332</v>
      </c>
      <c r="H233" s="157">
        <v>-6.0600000000000005</v>
      </c>
      <c r="I233" s="158"/>
      <c r="L233" s="154"/>
      <c r="M233" s="159"/>
      <c r="T233" s="160"/>
      <c r="AT233" s="155" t="s">
        <v>292</v>
      </c>
      <c r="AU233" s="155" t="s">
        <v>91</v>
      </c>
      <c r="AV233" s="12" t="s">
        <v>91</v>
      </c>
      <c r="AW233" s="12" t="s">
        <v>36</v>
      </c>
      <c r="AX233" s="12" t="s">
        <v>78</v>
      </c>
      <c r="AY233" s="155" t="s">
        <v>209</v>
      </c>
    </row>
    <row r="234" spans="2:65" s="12" customFormat="1" x14ac:dyDescent="0.2">
      <c r="B234" s="154"/>
      <c r="D234" s="150" t="s">
        <v>292</v>
      </c>
      <c r="E234" s="155" t="s">
        <v>1</v>
      </c>
      <c r="F234" s="156" t="s">
        <v>1333</v>
      </c>
      <c r="H234" s="157">
        <v>-22.725000000000001</v>
      </c>
      <c r="I234" s="158"/>
      <c r="L234" s="154"/>
      <c r="M234" s="159"/>
      <c r="T234" s="160"/>
      <c r="AT234" s="155" t="s">
        <v>292</v>
      </c>
      <c r="AU234" s="155" t="s">
        <v>91</v>
      </c>
      <c r="AV234" s="12" t="s">
        <v>91</v>
      </c>
      <c r="AW234" s="12" t="s">
        <v>36</v>
      </c>
      <c r="AX234" s="12" t="s">
        <v>78</v>
      </c>
      <c r="AY234" s="155" t="s">
        <v>209</v>
      </c>
    </row>
    <row r="235" spans="2:65" s="12" customFormat="1" x14ac:dyDescent="0.2">
      <c r="B235" s="154"/>
      <c r="D235" s="150" t="s">
        <v>292</v>
      </c>
      <c r="E235" s="155" t="s">
        <v>1</v>
      </c>
      <c r="F235" s="156" t="s">
        <v>1334</v>
      </c>
      <c r="H235" s="157">
        <v>-0.5</v>
      </c>
      <c r="I235" s="158"/>
      <c r="L235" s="154"/>
      <c r="M235" s="159"/>
      <c r="T235" s="160"/>
      <c r="AT235" s="155" t="s">
        <v>292</v>
      </c>
      <c r="AU235" s="155" t="s">
        <v>91</v>
      </c>
      <c r="AV235" s="12" t="s">
        <v>91</v>
      </c>
      <c r="AW235" s="12" t="s">
        <v>36</v>
      </c>
      <c r="AX235" s="12" t="s">
        <v>78</v>
      </c>
      <c r="AY235" s="155" t="s">
        <v>209</v>
      </c>
    </row>
    <row r="236" spans="2:65" s="13" customFormat="1" x14ac:dyDescent="0.2">
      <c r="B236" s="164"/>
      <c r="D236" s="150" t="s">
        <v>292</v>
      </c>
      <c r="E236" s="165" t="s">
        <v>1</v>
      </c>
      <c r="F236" s="166" t="s">
        <v>351</v>
      </c>
      <c r="H236" s="167">
        <v>40.404999999999994</v>
      </c>
      <c r="I236" s="168"/>
      <c r="L236" s="164"/>
      <c r="M236" s="169"/>
      <c r="T236" s="170"/>
      <c r="AT236" s="165" t="s">
        <v>292</v>
      </c>
      <c r="AU236" s="165" t="s">
        <v>91</v>
      </c>
      <c r="AV236" s="13" t="s">
        <v>156</v>
      </c>
      <c r="AW236" s="13" t="s">
        <v>4</v>
      </c>
      <c r="AX236" s="13" t="s">
        <v>85</v>
      </c>
      <c r="AY236" s="165" t="s">
        <v>209</v>
      </c>
    </row>
    <row r="237" spans="2:65" s="1" customFormat="1" ht="24.2" customHeight="1" x14ac:dyDescent="0.2">
      <c r="B237" s="30"/>
      <c r="C237" s="136" t="s">
        <v>474</v>
      </c>
      <c r="D237" s="136" t="s">
        <v>210</v>
      </c>
      <c r="E237" s="137" t="s">
        <v>569</v>
      </c>
      <c r="F237" s="138" t="s">
        <v>570</v>
      </c>
      <c r="G237" s="139" t="s">
        <v>387</v>
      </c>
      <c r="H237" s="140">
        <v>12.78</v>
      </c>
      <c r="I237" s="141"/>
      <c r="J237" s="142">
        <f>ROUND(I237*H237,2)</f>
        <v>0</v>
      </c>
      <c r="K237" s="143"/>
      <c r="L237" s="30"/>
      <c r="M237" s="144" t="s">
        <v>1</v>
      </c>
      <c r="N237" s="145" t="s">
        <v>43</v>
      </c>
      <c r="P237" s="146">
        <f>O237*H237</f>
        <v>0</v>
      </c>
      <c r="Q237" s="146">
        <v>0</v>
      </c>
      <c r="R237" s="146">
        <f>Q237*H237</f>
        <v>0</v>
      </c>
      <c r="S237" s="146">
        <v>0</v>
      </c>
      <c r="T237" s="147">
        <f>S237*H237</f>
        <v>0</v>
      </c>
      <c r="AR237" s="148" t="s">
        <v>156</v>
      </c>
      <c r="AT237" s="148" t="s">
        <v>210</v>
      </c>
      <c r="AU237" s="148" t="s">
        <v>91</v>
      </c>
      <c r="AY237" s="15" t="s">
        <v>209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5" t="s">
        <v>85</v>
      </c>
      <c r="BK237" s="149">
        <f>ROUND(I237*H237,2)</f>
        <v>0</v>
      </c>
      <c r="BL237" s="15" t="s">
        <v>156</v>
      </c>
      <c r="BM237" s="148" t="s">
        <v>1335</v>
      </c>
    </row>
    <row r="238" spans="2:65" s="1" customFormat="1" ht="39" x14ac:dyDescent="0.2">
      <c r="B238" s="30"/>
      <c r="D238" s="150" t="s">
        <v>216</v>
      </c>
      <c r="F238" s="151" t="s">
        <v>572</v>
      </c>
      <c r="I238" s="152"/>
      <c r="L238" s="30"/>
      <c r="M238" s="153"/>
      <c r="T238" s="54"/>
      <c r="AT238" s="15" t="s">
        <v>216</v>
      </c>
      <c r="AU238" s="15" t="s">
        <v>91</v>
      </c>
    </row>
    <row r="239" spans="2:65" s="12" customFormat="1" x14ac:dyDescent="0.2">
      <c r="B239" s="154"/>
      <c r="D239" s="150" t="s">
        <v>292</v>
      </c>
      <c r="E239" s="155" t="s">
        <v>1</v>
      </c>
      <c r="F239" s="156" t="s">
        <v>1336</v>
      </c>
      <c r="H239" s="157">
        <v>-5.4001270000000003</v>
      </c>
      <c r="I239" s="158"/>
      <c r="L239" s="154"/>
      <c r="M239" s="159"/>
      <c r="T239" s="160"/>
      <c r="AT239" s="155" t="s">
        <v>292</v>
      </c>
      <c r="AU239" s="155" t="s">
        <v>91</v>
      </c>
      <c r="AV239" s="12" t="s">
        <v>91</v>
      </c>
      <c r="AW239" s="12" t="s">
        <v>36</v>
      </c>
      <c r="AX239" s="12" t="s">
        <v>78</v>
      </c>
      <c r="AY239" s="155" t="s">
        <v>209</v>
      </c>
    </row>
    <row r="240" spans="2:65" s="12" customFormat="1" x14ac:dyDescent="0.2">
      <c r="B240" s="154"/>
      <c r="D240" s="150" t="s">
        <v>292</v>
      </c>
      <c r="E240" s="155" t="s">
        <v>1</v>
      </c>
      <c r="F240" s="156" t="s">
        <v>1337</v>
      </c>
      <c r="H240" s="157">
        <v>18.18</v>
      </c>
      <c r="I240" s="158"/>
      <c r="L240" s="154"/>
      <c r="M240" s="159"/>
      <c r="T240" s="160"/>
      <c r="AT240" s="155" t="s">
        <v>292</v>
      </c>
      <c r="AU240" s="155" t="s">
        <v>91</v>
      </c>
      <c r="AV240" s="12" t="s">
        <v>91</v>
      </c>
      <c r="AW240" s="12" t="s">
        <v>36</v>
      </c>
      <c r="AX240" s="12" t="s">
        <v>78</v>
      </c>
      <c r="AY240" s="155" t="s">
        <v>209</v>
      </c>
    </row>
    <row r="241" spans="2:65" s="13" customFormat="1" x14ac:dyDescent="0.2">
      <c r="B241" s="164"/>
      <c r="D241" s="150" t="s">
        <v>292</v>
      </c>
      <c r="E241" s="165" t="s">
        <v>1</v>
      </c>
      <c r="F241" s="166" t="s">
        <v>351</v>
      </c>
      <c r="H241" s="167">
        <v>12.779872999999998</v>
      </c>
      <c r="I241" s="168"/>
      <c r="L241" s="164"/>
      <c r="M241" s="169"/>
      <c r="T241" s="170"/>
      <c r="AT241" s="165" t="s">
        <v>292</v>
      </c>
      <c r="AU241" s="165" t="s">
        <v>91</v>
      </c>
      <c r="AV241" s="13" t="s">
        <v>156</v>
      </c>
      <c r="AW241" s="13" t="s">
        <v>4</v>
      </c>
      <c r="AX241" s="13" t="s">
        <v>85</v>
      </c>
      <c r="AY241" s="165" t="s">
        <v>209</v>
      </c>
    </row>
    <row r="242" spans="2:65" s="1" customFormat="1" ht="16.5" customHeight="1" x14ac:dyDescent="0.2">
      <c r="B242" s="30"/>
      <c r="C242" s="171" t="s">
        <v>480</v>
      </c>
      <c r="D242" s="171" t="s">
        <v>449</v>
      </c>
      <c r="E242" s="172" t="s">
        <v>577</v>
      </c>
      <c r="F242" s="173" t="s">
        <v>578</v>
      </c>
      <c r="G242" s="174" t="s">
        <v>554</v>
      </c>
      <c r="H242" s="175">
        <v>25.56</v>
      </c>
      <c r="I242" s="176"/>
      <c r="J242" s="177">
        <f>ROUND(I242*H242,2)</f>
        <v>0</v>
      </c>
      <c r="K242" s="178"/>
      <c r="L242" s="179"/>
      <c r="M242" s="180" t="s">
        <v>1</v>
      </c>
      <c r="N242" s="181" t="s">
        <v>43</v>
      </c>
      <c r="P242" s="146">
        <f>O242*H242</f>
        <v>0</v>
      </c>
      <c r="Q242" s="146">
        <v>1</v>
      </c>
      <c r="R242" s="146">
        <f>Q242*H242</f>
        <v>25.56</v>
      </c>
      <c r="S242" s="146">
        <v>0</v>
      </c>
      <c r="T242" s="147">
        <f>S242*H242</f>
        <v>0</v>
      </c>
      <c r="AR242" s="148" t="s">
        <v>244</v>
      </c>
      <c r="AT242" s="148" t="s">
        <v>449</v>
      </c>
      <c r="AU242" s="148" t="s">
        <v>91</v>
      </c>
      <c r="AY242" s="15" t="s">
        <v>209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5" t="s">
        <v>85</v>
      </c>
      <c r="BK242" s="149">
        <f>ROUND(I242*H242,2)</f>
        <v>0</v>
      </c>
      <c r="BL242" s="15" t="s">
        <v>156</v>
      </c>
      <c r="BM242" s="148" t="s">
        <v>1338</v>
      </c>
    </row>
    <row r="243" spans="2:65" s="1" customFormat="1" x14ac:dyDescent="0.2">
      <c r="B243" s="30"/>
      <c r="D243" s="150" t="s">
        <v>216</v>
      </c>
      <c r="F243" s="151" t="s">
        <v>578</v>
      </c>
      <c r="I243" s="152"/>
      <c r="L243" s="30"/>
      <c r="M243" s="153"/>
      <c r="T243" s="54"/>
      <c r="AT243" s="15" t="s">
        <v>216</v>
      </c>
      <c r="AU243" s="15" t="s">
        <v>91</v>
      </c>
    </row>
    <row r="244" spans="2:65" s="12" customFormat="1" x14ac:dyDescent="0.2">
      <c r="B244" s="154"/>
      <c r="D244" s="150" t="s">
        <v>292</v>
      </c>
      <c r="E244" s="155" t="s">
        <v>1</v>
      </c>
      <c r="F244" s="156" t="s">
        <v>1339</v>
      </c>
      <c r="H244" s="157">
        <v>-10.800254000000001</v>
      </c>
      <c r="I244" s="158"/>
      <c r="L244" s="154"/>
      <c r="M244" s="159"/>
      <c r="T244" s="160"/>
      <c r="AT244" s="155" t="s">
        <v>292</v>
      </c>
      <c r="AU244" s="155" t="s">
        <v>91</v>
      </c>
      <c r="AV244" s="12" t="s">
        <v>91</v>
      </c>
      <c r="AW244" s="12" t="s">
        <v>36</v>
      </c>
      <c r="AX244" s="12" t="s">
        <v>78</v>
      </c>
      <c r="AY244" s="155" t="s">
        <v>209</v>
      </c>
    </row>
    <row r="245" spans="2:65" s="12" customFormat="1" x14ac:dyDescent="0.2">
      <c r="B245" s="154"/>
      <c r="D245" s="150" t="s">
        <v>292</v>
      </c>
      <c r="E245" s="155" t="s">
        <v>1</v>
      </c>
      <c r="F245" s="156" t="s">
        <v>1340</v>
      </c>
      <c r="H245" s="157">
        <v>36.36</v>
      </c>
      <c r="I245" s="158"/>
      <c r="L245" s="154"/>
      <c r="M245" s="159"/>
      <c r="T245" s="160"/>
      <c r="AT245" s="155" t="s">
        <v>292</v>
      </c>
      <c r="AU245" s="155" t="s">
        <v>91</v>
      </c>
      <c r="AV245" s="12" t="s">
        <v>91</v>
      </c>
      <c r="AW245" s="12" t="s">
        <v>36</v>
      </c>
      <c r="AX245" s="12" t="s">
        <v>78</v>
      </c>
      <c r="AY245" s="155" t="s">
        <v>209</v>
      </c>
    </row>
    <row r="246" spans="2:65" s="13" customFormat="1" x14ac:dyDescent="0.2">
      <c r="B246" s="164"/>
      <c r="D246" s="150" t="s">
        <v>292</v>
      </c>
      <c r="E246" s="165" t="s">
        <v>1</v>
      </c>
      <c r="F246" s="166" t="s">
        <v>351</v>
      </c>
      <c r="H246" s="167">
        <v>25.559745999999997</v>
      </c>
      <c r="I246" s="168"/>
      <c r="L246" s="164"/>
      <c r="M246" s="169"/>
      <c r="T246" s="170"/>
      <c r="AT246" s="165" t="s">
        <v>292</v>
      </c>
      <c r="AU246" s="165" t="s">
        <v>91</v>
      </c>
      <c r="AV246" s="13" t="s">
        <v>156</v>
      </c>
      <c r="AW246" s="13" t="s">
        <v>4</v>
      </c>
      <c r="AX246" s="13" t="s">
        <v>85</v>
      </c>
      <c r="AY246" s="165" t="s">
        <v>209</v>
      </c>
    </row>
    <row r="247" spans="2:65" s="11" customFormat="1" ht="22.9" customHeight="1" x14ac:dyDescent="0.2">
      <c r="B247" s="124"/>
      <c r="D247" s="125" t="s">
        <v>77</v>
      </c>
      <c r="E247" s="134" t="s">
        <v>91</v>
      </c>
      <c r="F247" s="134" t="s">
        <v>582</v>
      </c>
      <c r="I247" s="127"/>
      <c r="J247" s="135">
        <f>BK247</f>
        <v>0</v>
      </c>
      <c r="L247" s="124"/>
      <c r="M247" s="129"/>
      <c r="P247" s="130">
        <f>SUM(P248:P250)</f>
        <v>0</v>
      </c>
      <c r="R247" s="130">
        <f>SUM(R248:R250)</f>
        <v>0</v>
      </c>
      <c r="T247" s="131">
        <f>SUM(T248:T250)</f>
        <v>0</v>
      </c>
      <c r="AR247" s="125" t="s">
        <v>85</v>
      </c>
      <c r="AT247" s="132" t="s">
        <v>77</v>
      </c>
      <c r="AU247" s="132" t="s">
        <v>85</v>
      </c>
      <c r="AY247" s="125" t="s">
        <v>209</v>
      </c>
      <c r="BK247" s="133">
        <f>SUM(BK248:BK250)</f>
        <v>0</v>
      </c>
    </row>
    <row r="248" spans="2:65" s="1" customFormat="1" ht="16.5" customHeight="1" x14ac:dyDescent="0.2">
      <c r="B248" s="30"/>
      <c r="C248" s="136" t="s">
        <v>485</v>
      </c>
      <c r="D248" s="136" t="s">
        <v>210</v>
      </c>
      <c r="E248" s="137" t="s">
        <v>584</v>
      </c>
      <c r="F248" s="138" t="s">
        <v>585</v>
      </c>
      <c r="G248" s="139" t="s">
        <v>387</v>
      </c>
      <c r="H248" s="140">
        <v>4.5449999999999999</v>
      </c>
      <c r="I248" s="141"/>
      <c r="J248" s="142">
        <f>ROUND(I248*H248,2)</f>
        <v>0</v>
      </c>
      <c r="K248" s="143"/>
      <c r="L248" s="30"/>
      <c r="M248" s="144" t="s">
        <v>1</v>
      </c>
      <c r="N248" s="145" t="s">
        <v>43</v>
      </c>
      <c r="P248" s="146">
        <f>O248*H248</f>
        <v>0</v>
      </c>
      <c r="Q248" s="146">
        <v>0</v>
      </c>
      <c r="R248" s="146">
        <f>Q248*H248</f>
        <v>0</v>
      </c>
      <c r="S248" s="146">
        <v>0</v>
      </c>
      <c r="T248" s="147">
        <f>S248*H248</f>
        <v>0</v>
      </c>
      <c r="AR248" s="148" t="s">
        <v>156</v>
      </c>
      <c r="AT248" s="148" t="s">
        <v>210</v>
      </c>
      <c r="AU248" s="148" t="s">
        <v>91</v>
      </c>
      <c r="AY248" s="15" t="s">
        <v>209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5" t="s">
        <v>85</v>
      </c>
      <c r="BK248" s="149">
        <f>ROUND(I248*H248,2)</f>
        <v>0</v>
      </c>
      <c r="BL248" s="15" t="s">
        <v>156</v>
      </c>
      <c r="BM248" s="148" t="s">
        <v>1341</v>
      </c>
    </row>
    <row r="249" spans="2:65" s="1" customFormat="1" x14ac:dyDescent="0.2">
      <c r="B249" s="30"/>
      <c r="D249" s="150" t="s">
        <v>216</v>
      </c>
      <c r="F249" s="151" t="s">
        <v>587</v>
      </c>
      <c r="I249" s="152"/>
      <c r="L249" s="30"/>
      <c r="M249" s="153"/>
      <c r="T249" s="54"/>
      <c r="AT249" s="15" t="s">
        <v>216</v>
      </c>
      <c r="AU249" s="15" t="s">
        <v>91</v>
      </c>
    </row>
    <row r="250" spans="2:65" s="12" customFormat="1" x14ac:dyDescent="0.2">
      <c r="B250" s="154"/>
      <c r="D250" s="150" t="s">
        <v>292</v>
      </c>
      <c r="E250" s="155" t="s">
        <v>1</v>
      </c>
      <c r="F250" s="156" t="s">
        <v>1342</v>
      </c>
      <c r="H250" s="157">
        <v>4.5449999999999999</v>
      </c>
      <c r="I250" s="158"/>
      <c r="L250" s="154"/>
      <c r="M250" s="159"/>
      <c r="T250" s="160"/>
      <c r="AT250" s="155" t="s">
        <v>292</v>
      </c>
      <c r="AU250" s="155" t="s">
        <v>91</v>
      </c>
      <c r="AV250" s="12" t="s">
        <v>91</v>
      </c>
      <c r="AW250" s="12" t="s">
        <v>36</v>
      </c>
      <c r="AX250" s="12" t="s">
        <v>85</v>
      </c>
      <c r="AY250" s="155" t="s">
        <v>209</v>
      </c>
    </row>
    <row r="251" spans="2:65" s="11" customFormat="1" ht="22.9" customHeight="1" x14ac:dyDescent="0.2">
      <c r="B251" s="124"/>
      <c r="D251" s="125" t="s">
        <v>77</v>
      </c>
      <c r="E251" s="134" t="s">
        <v>148</v>
      </c>
      <c r="F251" s="134" t="s">
        <v>595</v>
      </c>
      <c r="I251" s="127"/>
      <c r="J251" s="135">
        <f>BK251</f>
        <v>0</v>
      </c>
      <c r="L251" s="124"/>
      <c r="M251" s="129"/>
      <c r="P251" s="130">
        <f>SUM(P252:P254)</f>
        <v>0</v>
      </c>
      <c r="R251" s="130">
        <f>SUM(R252:R254)</f>
        <v>0</v>
      </c>
      <c r="T251" s="131">
        <f>SUM(T252:T254)</f>
        <v>0</v>
      </c>
      <c r="AR251" s="125" t="s">
        <v>85</v>
      </c>
      <c r="AT251" s="132" t="s">
        <v>77</v>
      </c>
      <c r="AU251" s="132" t="s">
        <v>85</v>
      </c>
      <c r="AY251" s="125" t="s">
        <v>209</v>
      </c>
      <c r="BK251" s="133">
        <f>SUM(BK252:BK254)</f>
        <v>0</v>
      </c>
    </row>
    <row r="252" spans="2:65" s="1" customFormat="1" ht="21.75" customHeight="1" x14ac:dyDescent="0.2">
      <c r="B252" s="30"/>
      <c r="C252" s="136" t="s">
        <v>491</v>
      </c>
      <c r="D252" s="136" t="s">
        <v>210</v>
      </c>
      <c r="E252" s="137" t="s">
        <v>597</v>
      </c>
      <c r="F252" s="138" t="s">
        <v>598</v>
      </c>
      <c r="G252" s="139" t="s">
        <v>359</v>
      </c>
      <c r="H252" s="140">
        <v>29.5</v>
      </c>
      <c r="I252" s="141"/>
      <c r="J252" s="142">
        <f>ROUND(I252*H252,2)</f>
        <v>0</v>
      </c>
      <c r="K252" s="143"/>
      <c r="L252" s="30"/>
      <c r="M252" s="144" t="s">
        <v>1</v>
      </c>
      <c r="N252" s="145" t="s">
        <v>43</v>
      </c>
      <c r="P252" s="146">
        <f>O252*H252</f>
        <v>0</v>
      </c>
      <c r="Q252" s="146">
        <v>0</v>
      </c>
      <c r="R252" s="146">
        <f>Q252*H252</f>
        <v>0</v>
      </c>
      <c r="S252" s="146">
        <v>0</v>
      </c>
      <c r="T252" s="147">
        <f>S252*H252</f>
        <v>0</v>
      </c>
      <c r="AR252" s="148" t="s">
        <v>156</v>
      </c>
      <c r="AT252" s="148" t="s">
        <v>210</v>
      </c>
      <c r="AU252" s="148" t="s">
        <v>91</v>
      </c>
      <c r="AY252" s="15" t="s">
        <v>209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5" t="s">
        <v>85</v>
      </c>
      <c r="BK252" s="149">
        <f>ROUND(I252*H252,2)</f>
        <v>0</v>
      </c>
      <c r="BL252" s="15" t="s">
        <v>156</v>
      </c>
      <c r="BM252" s="148" t="s">
        <v>1343</v>
      </c>
    </row>
    <row r="253" spans="2:65" s="1" customFormat="1" x14ac:dyDescent="0.2">
      <c r="B253" s="30"/>
      <c r="D253" s="150" t="s">
        <v>216</v>
      </c>
      <c r="F253" s="151" t="s">
        <v>600</v>
      </c>
      <c r="I253" s="152"/>
      <c r="L253" s="30"/>
      <c r="M253" s="153"/>
      <c r="T253" s="54"/>
      <c r="AT253" s="15" t="s">
        <v>216</v>
      </c>
      <c r="AU253" s="15" t="s">
        <v>91</v>
      </c>
    </row>
    <row r="254" spans="2:65" s="12" customFormat="1" x14ac:dyDescent="0.2">
      <c r="B254" s="154"/>
      <c r="D254" s="150" t="s">
        <v>292</v>
      </c>
      <c r="E254" s="155" t="s">
        <v>1</v>
      </c>
      <c r="F254" s="156" t="s">
        <v>1344</v>
      </c>
      <c r="H254" s="157">
        <v>29.5</v>
      </c>
      <c r="I254" s="158"/>
      <c r="L254" s="154"/>
      <c r="M254" s="159"/>
      <c r="T254" s="160"/>
      <c r="AT254" s="155" t="s">
        <v>292</v>
      </c>
      <c r="AU254" s="155" t="s">
        <v>91</v>
      </c>
      <c r="AV254" s="12" t="s">
        <v>91</v>
      </c>
      <c r="AW254" s="12" t="s">
        <v>36</v>
      </c>
      <c r="AX254" s="12" t="s">
        <v>85</v>
      </c>
      <c r="AY254" s="155" t="s">
        <v>209</v>
      </c>
    </row>
    <row r="255" spans="2:65" s="11" customFormat="1" ht="22.9" customHeight="1" x14ac:dyDescent="0.2">
      <c r="B255" s="124"/>
      <c r="D255" s="125" t="s">
        <v>77</v>
      </c>
      <c r="E255" s="134" t="s">
        <v>156</v>
      </c>
      <c r="F255" s="134" t="s">
        <v>602</v>
      </c>
      <c r="I255" s="127"/>
      <c r="J255" s="135">
        <f>BK255</f>
        <v>0</v>
      </c>
      <c r="L255" s="124"/>
      <c r="M255" s="129"/>
      <c r="P255" s="130">
        <f>SUM(P256:P258)</f>
        <v>0</v>
      </c>
      <c r="R255" s="130">
        <f>SUM(R256:R258)</f>
        <v>0</v>
      </c>
      <c r="T255" s="131">
        <f>SUM(T256:T258)</f>
        <v>0</v>
      </c>
      <c r="AR255" s="125" t="s">
        <v>85</v>
      </c>
      <c r="AT255" s="132" t="s">
        <v>77</v>
      </c>
      <c r="AU255" s="132" t="s">
        <v>85</v>
      </c>
      <c r="AY255" s="125" t="s">
        <v>209</v>
      </c>
      <c r="BK255" s="133">
        <f>SUM(BK256:BK258)</f>
        <v>0</v>
      </c>
    </row>
    <row r="256" spans="2:65" s="1" customFormat="1" ht="16.5" customHeight="1" x14ac:dyDescent="0.2">
      <c r="B256" s="30"/>
      <c r="C256" s="136" t="s">
        <v>374</v>
      </c>
      <c r="D256" s="136" t="s">
        <v>210</v>
      </c>
      <c r="E256" s="137" t="s">
        <v>604</v>
      </c>
      <c r="F256" s="138" t="s">
        <v>605</v>
      </c>
      <c r="G256" s="139" t="s">
        <v>359</v>
      </c>
      <c r="H256" s="140">
        <v>29.5</v>
      </c>
      <c r="I256" s="141"/>
      <c r="J256" s="142">
        <f>ROUND(I256*H256,2)</f>
        <v>0</v>
      </c>
      <c r="K256" s="143"/>
      <c r="L256" s="30"/>
      <c r="M256" s="144" t="s">
        <v>1</v>
      </c>
      <c r="N256" s="145" t="s">
        <v>43</v>
      </c>
      <c r="P256" s="146">
        <f>O256*H256</f>
        <v>0</v>
      </c>
      <c r="Q256" s="146">
        <v>0</v>
      </c>
      <c r="R256" s="146">
        <f>Q256*H256</f>
        <v>0</v>
      </c>
      <c r="S256" s="146">
        <v>0</v>
      </c>
      <c r="T256" s="147">
        <f>S256*H256</f>
        <v>0</v>
      </c>
      <c r="AR256" s="148" t="s">
        <v>156</v>
      </c>
      <c r="AT256" s="148" t="s">
        <v>210</v>
      </c>
      <c r="AU256" s="148" t="s">
        <v>91</v>
      </c>
      <c r="AY256" s="15" t="s">
        <v>209</v>
      </c>
      <c r="BE256" s="149">
        <f>IF(N256="základní",J256,0)</f>
        <v>0</v>
      </c>
      <c r="BF256" s="149">
        <f>IF(N256="snížená",J256,0)</f>
        <v>0</v>
      </c>
      <c r="BG256" s="149">
        <f>IF(N256="zákl. přenesená",J256,0)</f>
        <v>0</v>
      </c>
      <c r="BH256" s="149">
        <f>IF(N256="sníž. přenesená",J256,0)</f>
        <v>0</v>
      </c>
      <c r="BI256" s="149">
        <f>IF(N256="nulová",J256,0)</f>
        <v>0</v>
      </c>
      <c r="BJ256" s="15" t="s">
        <v>85</v>
      </c>
      <c r="BK256" s="149">
        <f>ROUND(I256*H256,2)</f>
        <v>0</v>
      </c>
      <c r="BL256" s="15" t="s">
        <v>156</v>
      </c>
      <c r="BM256" s="148" t="s">
        <v>1345</v>
      </c>
    </row>
    <row r="257" spans="2:65" s="1" customFormat="1" x14ac:dyDescent="0.2">
      <c r="B257" s="30"/>
      <c r="D257" s="150" t="s">
        <v>216</v>
      </c>
      <c r="F257" s="151" t="s">
        <v>607</v>
      </c>
      <c r="I257" s="152"/>
      <c r="L257" s="30"/>
      <c r="M257" s="153"/>
      <c r="T257" s="54"/>
      <c r="AT257" s="15" t="s">
        <v>216</v>
      </c>
      <c r="AU257" s="15" t="s">
        <v>91</v>
      </c>
    </row>
    <row r="258" spans="2:65" s="12" customFormat="1" x14ac:dyDescent="0.2">
      <c r="B258" s="154"/>
      <c r="D258" s="150" t="s">
        <v>292</v>
      </c>
      <c r="E258" s="155" t="s">
        <v>1</v>
      </c>
      <c r="F258" s="156" t="s">
        <v>1344</v>
      </c>
      <c r="H258" s="157">
        <v>29.5</v>
      </c>
      <c r="I258" s="158"/>
      <c r="L258" s="154"/>
      <c r="M258" s="159"/>
      <c r="T258" s="160"/>
      <c r="AT258" s="155" t="s">
        <v>292</v>
      </c>
      <c r="AU258" s="155" t="s">
        <v>91</v>
      </c>
      <c r="AV258" s="12" t="s">
        <v>91</v>
      </c>
      <c r="AW258" s="12" t="s">
        <v>36</v>
      </c>
      <c r="AX258" s="12" t="s">
        <v>85</v>
      </c>
      <c r="AY258" s="155" t="s">
        <v>209</v>
      </c>
    </row>
    <row r="259" spans="2:65" s="11" customFormat="1" ht="22.9" customHeight="1" x14ac:dyDescent="0.2">
      <c r="B259" s="124"/>
      <c r="D259" s="125" t="s">
        <v>77</v>
      </c>
      <c r="E259" s="134" t="s">
        <v>208</v>
      </c>
      <c r="F259" s="134" t="s">
        <v>620</v>
      </c>
      <c r="I259" s="127"/>
      <c r="J259" s="135">
        <f>BK259</f>
        <v>0</v>
      </c>
      <c r="L259" s="124"/>
      <c r="M259" s="129"/>
      <c r="P259" s="130">
        <f>SUM(P260:P268)</f>
        <v>0</v>
      </c>
      <c r="R259" s="130">
        <f>SUM(R260:R268)</f>
        <v>7.3945000000000007</v>
      </c>
      <c r="T259" s="131">
        <f>SUM(T260:T268)</f>
        <v>0</v>
      </c>
      <c r="AR259" s="125" t="s">
        <v>85</v>
      </c>
      <c r="AT259" s="132" t="s">
        <v>77</v>
      </c>
      <c r="AU259" s="132" t="s">
        <v>85</v>
      </c>
      <c r="AY259" s="125" t="s">
        <v>209</v>
      </c>
      <c r="BK259" s="133">
        <f>SUM(BK260:BK268)</f>
        <v>0</v>
      </c>
    </row>
    <row r="260" spans="2:65" s="1" customFormat="1" ht="24.2" customHeight="1" x14ac:dyDescent="0.2">
      <c r="B260" s="30"/>
      <c r="C260" s="136" t="s">
        <v>501</v>
      </c>
      <c r="D260" s="136" t="s">
        <v>210</v>
      </c>
      <c r="E260" s="137" t="s">
        <v>622</v>
      </c>
      <c r="F260" s="138" t="s">
        <v>623</v>
      </c>
      <c r="G260" s="139" t="s">
        <v>342</v>
      </c>
      <c r="H260" s="140">
        <v>59.6</v>
      </c>
      <c r="I260" s="141"/>
      <c r="J260" s="142">
        <f>ROUND(I260*H260,2)</f>
        <v>0</v>
      </c>
      <c r="K260" s="143"/>
      <c r="L260" s="30"/>
      <c r="M260" s="144" t="s">
        <v>1</v>
      </c>
      <c r="N260" s="145" t="s">
        <v>43</v>
      </c>
      <c r="P260" s="146">
        <f>O260*H260</f>
        <v>0</v>
      </c>
      <c r="Q260" s="146">
        <v>0</v>
      </c>
      <c r="R260" s="146">
        <f>Q260*H260</f>
        <v>0</v>
      </c>
      <c r="S260" s="146">
        <v>0</v>
      </c>
      <c r="T260" s="147">
        <f>S260*H260</f>
        <v>0</v>
      </c>
      <c r="AR260" s="148" t="s">
        <v>156</v>
      </c>
      <c r="AT260" s="148" t="s">
        <v>210</v>
      </c>
      <c r="AU260" s="148" t="s">
        <v>91</v>
      </c>
      <c r="AY260" s="15" t="s">
        <v>209</v>
      </c>
      <c r="BE260" s="149">
        <f>IF(N260="základní",J260,0)</f>
        <v>0</v>
      </c>
      <c r="BF260" s="149">
        <f>IF(N260="snížená",J260,0)</f>
        <v>0</v>
      </c>
      <c r="BG260" s="149">
        <f>IF(N260="zákl. přenesená",J260,0)</f>
        <v>0</v>
      </c>
      <c r="BH260" s="149">
        <f>IF(N260="sníž. přenesená",J260,0)</f>
        <v>0</v>
      </c>
      <c r="BI260" s="149">
        <f>IF(N260="nulová",J260,0)</f>
        <v>0</v>
      </c>
      <c r="BJ260" s="15" t="s">
        <v>85</v>
      </c>
      <c r="BK260" s="149">
        <f>ROUND(I260*H260,2)</f>
        <v>0</v>
      </c>
      <c r="BL260" s="15" t="s">
        <v>156</v>
      </c>
      <c r="BM260" s="148" t="s">
        <v>1346</v>
      </c>
    </row>
    <row r="261" spans="2:65" s="1" customFormat="1" ht="19.5" x14ac:dyDescent="0.2">
      <c r="B261" s="30"/>
      <c r="D261" s="150" t="s">
        <v>216</v>
      </c>
      <c r="F261" s="151" t="s">
        <v>625</v>
      </c>
      <c r="I261" s="152"/>
      <c r="L261" s="30"/>
      <c r="M261" s="153"/>
      <c r="T261" s="54"/>
      <c r="AT261" s="15" t="s">
        <v>216</v>
      </c>
      <c r="AU261" s="15" t="s">
        <v>91</v>
      </c>
    </row>
    <row r="262" spans="2:65" s="12" customFormat="1" x14ac:dyDescent="0.2">
      <c r="B262" s="154"/>
      <c r="D262" s="150" t="s">
        <v>292</v>
      </c>
      <c r="E262" s="155" t="s">
        <v>1</v>
      </c>
      <c r="F262" s="156" t="s">
        <v>1347</v>
      </c>
      <c r="H262" s="157">
        <v>59.6</v>
      </c>
      <c r="I262" s="158"/>
      <c r="L262" s="154"/>
      <c r="M262" s="159"/>
      <c r="T262" s="160"/>
      <c r="AT262" s="155" t="s">
        <v>292</v>
      </c>
      <c r="AU262" s="155" t="s">
        <v>91</v>
      </c>
      <c r="AV262" s="12" t="s">
        <v>91</v>
      </c>
      <c r="AW262" s="12" t="s">
        <v>36</v>
      </c>
      <c r="AX262" s="12" t="s">
        <v>85</v>
      </c>
      <c r="AY262" s="155" t="s">
        <v>209</v>
      </c>
    </row>
    <row r="263" spans="2:65" s="1" customFormat="1" ht="24.2" customHeight="1" x14ac:dyDescent="0.2">
      <c r="B263" s="30"/>
      <c r="C263" s="136" t="s">
        <v>509</v>
      </c>
      <c r="D263" s="136" t="s">
        <v>210</v>
      </c>
      <c r="E263" s="137" t="s">
        <v>633</v>
      </c>
      <c r="F263" s="138" t="s">
        <v>634</v>
      </c>
      <c r="G263" s="139" t="s">
        <v>342</v>
      </c>
      <c r="H263" s="140">
        <v>14.75</v>
      </c>
      <c r="I263" s="141"/>
      <c r="J263" s="142">
        <f>ROUND(I263*H263,2)</f>
        <v>0</v>
      </c>
      <c r="K263" s="143"/>
      <c r="L263" s="30"/>
      <c r="M263" s="144" t="s">
        <v>1</v>
      </c>
      <c r="N263" s="145" t="s">
        <v>43</v>
      </c>
      <c r="P263" s="146">
        <f>O263*H263</f>
        <v>0</v>
      </c>
      <c r="Q263" s="146">
        <v>0.23</v>
      </c>
      <c r="R263" s="146">
        <f>Q263*H263</f>
        <v>3.3925000000000001</v>
      </c>
      <c r="S263" s="146">
        <v>0</v>
      </c>
      <c r="T263" s="147">
        <f>S263*H263</f>
        <v>0</v>
      </c>
      <c r="AR263" s="148" t="s">
        <v>156</v>
      </c>
      <c r="AT263" s="148" t="s">
        <v>210</v>
      </c>
      <c r="AU263" s="148" t="s">
        <v>91</v>
      </c>
      <c r="AY263" s="15" t="s">
        <v>209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5" t="s">
        <v>85</v>
      </c>
      <c r="BK263" s="149">
        <f>ROUND(I263*H263,2)</f>
        <v>0</v>
      </c>
      <c r="BL263" s="15" t="s">
        <v>156</v>
      </c>
      <c r="BM263" s="148" t="s">
        <v>1348</v>
      </c>
    </row>
    <row r="264" spans="2:65" s="1" customFormat="1" ht="29.25" x14ac:dyDescent="0.2">
      <c r="B264" s="30"/>
      <c r="D264" s="150" t="s">
        <v>216</v>
      </c>
      <c r="F264" s="151" t="s">
        <v>636</v>
      </c>
      <c r="I264" s="152"/>
      <c r="L264" s="30"/>
      <c r="M264" s="153"/>
      <c r="T264" s="54"/>
      <c r="AT264" s="15" t="s">
        <v>216</v>
      </c>
      <c r="AU264" s="15" t="s">
        <v>91</v>
      </c>
    </row>
    <row r="265" spans="2:65" s="12" customFormat="1" x14ac:dyDescent="0.2">
      <c r="B265" s="154"/>
      <c r="D265" s="150" t="s">
        <v>292</v>
      </c>
      <c r="E265" s="155" t="s">
        <v>1</v>
      </c>
      <c r="F265" s="156" t="s">
        <v>1349</v>
      </c>
      <c r="H265" s="157">
        <v>14.75</v>
      </c>
      <c r="I265" s="158"/>
      <c r="L265" s="154"/>
      <c r="M265" s="159"/>
      <c r="T265" s="160"/>
      <c r="AT265" s="155" t="s">
        <v>292</v>
      </c>
      <c r="AU265" s="155" t="s">
        <v>91</v>
      </c>
      <c r="AV265" s="12" t="s">
        <v>91</v>
      </c>
      <c r="AW265" s="12" t="s">
        <v>36</v>
      </c>
      <c r="AX265" s="12" t="s">
        <v>85</v>
      </c>
      <c r="AY265" s="155" t="s">
        <v>209</v>
      </c>
    </row>
    <row r="266" spans="2:65" s="1" customFormat="1" ht="24.2" customHeight="1" x14ac:dyDescent="0.2">
      <c r="B266" s="30"/>
      <c r="C266" s="136" t="s">
        <v>705</v>
      </c>
      <c r="D266" s="136" t="s">
        <v>210</v>
      </c>
      <c r="E266" s="137" t="s">
        <v>639</v>
      </c>
      <c r="F266" s="138" t="s">
        <v>640</v>
      </c>
      <c r="G266" s="139" t="s">
        <v>342</v>
      </c>
      <c r="H266" s="140">
        <v>29</v>
      </c>
      <c r="I266" s="141"/>
      <c r="J266" s="142">
        <f>ROUND(I266*H266,2)</f>
        <v>0</v>
      </c>
      <c r="K266" s="143"/>
      <c r="L266" s="30"/>
      <c r="M266" s="144" t="s">
        <v>1</v>
      </c>
      <c r="N266" s="145" t="s">
        <v>43</v>
      </c>
      <c r="P266" s="146">
        <f>O266*H266</f>
        <v>0</v>
      </c>
      <c r="Q266" s="146">
        <v>0.13800000000000001</v>
      </c>
      <c r="R266" s="146">
        <f>Q266*H266</f>
        <v>4.0020000000000007</v>
      </c>
      <c r="S266" s="146">
        <v>0</v>
      </c>
      <c r="T266" s="147">
        <f>S266*H266</f>
        <v>0</v>
      </c>
      <c r="AR266" s="148" t="s">
        <v>156</v>
      </c>
      <c r="AT266" s="148" t="s">
        <v>210</v>
      </c>
      <c r="AU266" s="148" t="s">
        <v>91</v>
      </c>
      <c r="AY266" s="15" t="s">
        <v>209</v>
      </c>
      <c r="BE266" s="149">
        <f>IF(N266="základní",J266,0)</f>
        <v>0</v>
      </c>
      <c r="BF266" s="149">
        <f>IF(N266="snížená",J266,0)</f>
        <v>0</v>
      </c>
      <c r="BG266" s="149">
        <f>IF(N266="zákl. přenesená",J266,0)</f>
        <v>0</v>
      </c>
      <c r="BH266" s="149">
        <f>IF(N266="sníž. přenesená",J266,0)</f>
        <v>0</v>
      </c>
      <c r="BI266" s="149">
        <f>IF(N266="nulová",J266,0)</f>
        <v>0</v>
      </c>
      <c r="BJ266" s="15" t="s">
        <v>85</v>
      </c>
      <c r="BK266" s="149">
        <f>ROUND(I266*H266,2)</f>
        <v>0</v>
      </c>
      <c r="BL266" s="15" t="s">
        <v>156</v>
      </c>
      <c r="BM266" s="148" t="s">
        <v>1350</v>
      </c>
    </row>
    <row r="267" spans="2:65" s="1" customFormat="1" ht="19.5" x14ac:dyDescent="0.2">
      <c r="B267" s="30"/>
      <c r="D267" s="150" t="s">
        <v>216</v>
      </c>
      <c r="F267" s="151" t="s">
        <v>640</v>
      </c>
      <c r="I267" s="152"/>
      <c r="L267" s="30"/>
      <c r="M267" s="153"/>
      <c r="T267" s="54"/>
      <c r="AT267" s="15" t="s">
        <v>216</v>
      </c>
      <c r="AU267" s="15" t="s">
        <v>91</v>
      </c>
    </row>
    <row r="268" spans="2:65" s="12" customFormat="1" x14ac:dyDescent="0.2">
      <c r="B268" s="154"/>
      <c r="D268" s="150" t="s">
        <v>292</v>
      </c>
      <c r="E268" s="155" t="s">
        <v>1</v>
      </c>
      <c r="F268" s="156" t="s">
        <v>1351</v>
      </c>
      <c r="H268" s="157">
        <v>29</v>
      </c>
      <c r="I268" s="158"/>
      <c r="L268" s="154"/>
      <c r="M268" s="159"/>
      <c r="T268" s="160"/>
      <c r="AT268" s="155" t="s">
        <v>292</v>
      </c>
      <c r="AU268" s="155" t="s">
        <v>91</v>
      </c>
      <c r="AV268" s="12" t="s">
        <v>91</v>
      </c>
      <c r="AW268" s="12" t="s">
        <v>36</v>
      </c>
      <c r="AX268" s="12" t="s">
        <v>85</v>
      </c>
      <c r="AY268" s="155" t="s">
        <v>209</v>
      </c>
    </row>
    <row r="269" spans="2:65" s="11" customFormat="1" ht="22.9" customHeight="1" x14ac:dyDescent="0.2">
      <c r="B269" s="124"/>
      <c r="D269" s="125" t="s">
        <v>77</v>
      </c>
      <c r="E269" s="134" t="s">
        <v>234</v>
      </c>
      <c r="F269" s="134" t="s">
        <v>676</v>
      </c>
      <c r="I269" s="127"/>
      <c r="J269" s="135">
        <f>BK269</f>
        <v>0</v>
      </c>
      <c r="L269" s="124"/>
      <c r="M269" s="129"/>
      <c r="P269" s="130">
        <f>SUM(P270:P272)</f>
        <v>0</v>
      </c>
      <c r="R269" s="130">
        <f>SUM(R270:R272)</f>
        <v>8.0000000000000002E-3</v>
      </c>
      <c r="T269" s="131">
        <f>SUM(T270:T272)</f>
        <v>0</v>
      </c>
      <c r="AR269" s="125" t="s">
        <v>85</v>
      </c>
      <c r="AT269" s="132" t="s">
        <v>77</v>
      </c>
      <c r="AU269" s="132" t="s">
        <v>85</v>
      </c>
      <c r="AY269" s="125" t="s">
        <v>209</v>
      </c>
      <c r="BK269" s="133">
        <f>SUM(BK270:BK272)</f>
        <v>0</v>
      </c>
    </row>
    <row r="270" spans="2:65" s="1" customFormat="1" ht="16.5" customHeight="1" x14ac:dyDescent="0.2">
      <c r="B270" s="30"/>
      <c r="C270" s="136" t="s">
        <v>517</v>
      </c>
      <c r="D270" s="136" t="s">
        <v>210</v>
      </c>
      <c r="E270" s="137" t="s">
        <v>678</v>
      </c>
      <c r="F270" s="138" t="s">
        <v>679</v>
      </c>
      <c r="G270" s="139" t="s">
        <v>680</v>
      </c>
      <c r="H270" s="140">
        <v>1</v>
      </c>
      <c r="I270" s="141"/>
      <c r="J270" s="142">
        <f>ROUND(I270*H270,2)</f>
        <v>0</v>
      </c>
      <c r="K270" s="143"/>
      <c r="L270" s="30"/>
      <c r="M270" s="144" t="s">
        <v>1</v>
      </c>
      <c r="N270" s="145" t="s">
        <v>43</v>
      </c>
      <c r="P270" s="146">
        <f>O270*H270</f>
        <v>0</v>
      </c>
      <c r="Q270" s="146">
        <v>8.0000000000000002E-3</v>
      </c>
      <c r="R270" s="146">
        <f>Q270*H270</f>
        <v>8.0000000000000002E-3</v>
      </c>
      <c r="S270" s="146">
        <v>0</v>
      </c>
      <c r="T270" s="147">
        <f>S270*H270</f>
        <v>0</v>
      </c>
      <c r="AR270" s="148" t="s">
        <v>156</v>
      </c>
      <c r="AT270" s="148" t="s">
        <v>210</v>
      </c>
      <c r="AU270" s="148" t="s">
        <v>91</v>
      </c>
      <c r="AY270" s="15" t="s">
        <v>209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5" t="s">
        <v>85</v>
      </c>
      <c r="BK270" s="149">
        <f>ROUND(I270*H270,2)</f>
        <v>0</v>
      </c>
      <c r="BL270" s="15" t="s">
        <v>156</v>
      </c>
      <c r="BM270" s="148" t="s">
        <v>1352</v>
      </c>
    </row>
    <row r="271" spans="2:65" s="1" customFormat="1" ht="39" x14ac:dyDescent="0.2">
      <c r="B271" s="30"/>
      <c r="D271" s="150" t="s">
        <v>216</v>
      </c>
      <c r="F271" s="151" t="s">
        <v>682</v>
      </c>
      <c r="I271" s="152"/>
      <c r="L271" s="30"/>
      <c r="M271" s="153"/>
      <c r="T271" s="54"/>
      <c r="AT271" s="15" t="s">
        <v>216</v>
      </c>
      <c r="AU271" s="15" t="s">
        <v>91</v>
      </c>
    </row>
    <row r="272" spans="2:65" s="12" customFormat="1" x14ac:dyDescent="0.2">
      <c r="B272" s="154"/>
      <c r="D272" s="150" t="s">
        <v>292</v>
      </c>
      <c r="E272" s="155" t="s">
        <v>1</v>
      </c>
      <c r="F272" s="156" t="s">
        <v>85</v>
      </c>
      <c r="H272" s="157">
        <v>1</v>
      </c>
      <c r="I272" s="158"/>
      <c r="L272" s="154"/>
      <c r="M272" s="159"/>
      <c r="T272" s="160"/>
      <c r="AT272" s="155" t="s">
        <v>292</v>
      </c>
      <c r="AU272" s="155" t="s">
        <v>91</v>
      </c>
      <c r="AV272" s="12" t="s">
        <v>91</v>
      </c>
      <c r="AW272" s="12" t="s">
        <v>36</v>
      </c>
      <c r="AX272" s="12" t="s">
        <v>85</v>
      </c>
      <c r="AY272" s="155" t="s">
        <v>209</v>
      </c>
    </row>
    <row r="273" spans="2:65" s="11" customFormat="1" ht="22.9" customHeight="1" x14ac:dyDescent="0.2">
      <c r="B273" s="124"/>
      <c r="D273" s="125" t="s">
        <v>77</v>
      </c>
      <c r="E273" s="134" t="s">
        <v>244</v>
      </c>
      <c r="F273" s="134" t="s">
        <v>1229</v>
      </c>
      <c r="I273" s="127"/>
      <c r="J273" s="135">
        <f>BK273</f>
        <v>0</v>
      </c>
      <c r="L273" s="124"/>
      <c r="M273" s="129"/>
      <c r="P273" s="130">
        <f>SUM(P274:P333)</f>
        <v>0</v>
      </c>
      <c r="R273" s="130">
        <f>SUM(R274:R333)</f>
        <v>7.0950349999999993</v>
      </c>
      <c r="T273" s="131">
        <f>SUM(T274:T333)</f>
        <v>0</v>
      </c>
      <c r="AR273" s="125" t="s">
        <v>85</v>
      </c>
      <c r="AT273" s="132" t="s">
        <v>77</v>
      </c>
      <c r="AU273" s="132" t="s">
        <v>85</v>
      </c>
      <c r="AY273" s="125" t="s">
        <v>209</v>
      </c>
      <c r="BK273" s="133">
        <f>SUM(BK274:BK333)</f>
        <v>0</v>
      </c>
    </row>
    <row r="274" spans="2:65" s="1" customFormat="1" ht="24.2" customHeight="1" x14ac:dyDescent="0.2">
      <c r="B274" s="30"/>
      <c r="C274" s="136" t="s">
        <v>522</v>
      </c>
      <c r="D274" s="136" t="s">
        <v>210</v>
      </c>
      <c r="E274" s="137" t="s">
        <v>754</v>
      </c>
      <c r="F274" s="138" t="s">
        <v>755</v>
      </c>
      <c r="G274" s="139" t="s">
        <v>456</v>
      </c>
      <c r="H274" s="140">
        <v>2</v>
      </c>
      <c r="I274" s="141"/>
      <c r="J274" s="142">
        <f>ROUND(I274*H274,2)</f>
        <v>0</v>
      </c>
      <c r="K274" s="143"/>
      <c r="L274" s="30"/>
      <c r="M274" s="144" t="s">
        <v>1</v>
      </c>
      <c r="N274" s="145" t="s">
        <v>43</v>
      </c>
      <c r="P274" s="146">
        <f>O274*H274</f>
        <v>0</v>
      </c>
      <c r="Q274" s="146">
        <v>8.7419999999999998E-2</v>
      </c>
      <c r="R274" s="146">
        <f>Q274*H274</f>
        <v>0.17484</v>
      </c>
      <c r="S274" s="146">
        <v>0</v>
      </c>
      <c r="T274" s="147">
        <f>S274*H274</f>
        <v>0</v>
      </c>
      <c r="AR274" s="148" t="s">
        <v>156</v>
      </c>
      <c r="AT274" s="148" t="s">
        <v>210</v>
      </c>
      <c r="AU274" s="148" t="s">
        <v>91</v>
      </c>
      <c r="AY274" s="15" t="s">
        <v>209</v>
      </c>
      <c r="BE274" s="149">
        <f>IF(N274="základní",J274,0)</f>
        <v>0</v>
      </c>
      <c r="BF274" s="149">
        <f>IF(N274="snížená",J274,0)</f>
        <v>0</v>
      </c>
      <c r="BG274" s="149">
        <f>IF(N274="zákl. přenesená",J274,0)</f>
        <v>0</v>
      </c>
      <c r="BH274" s="149">
        <f>IF(N274="sníž. přenesená",J274,0)</f>
        <v>0</v>
      </c>
      <c r="BI274" s="149">
        <f>IF(N274="nulová",J274,0)</f>
        <v>0</v>
      </c>
      <c r="BJ274" s="15" t="s">
        <v>85</v>
      </c>
      <c r="BK274" s="149">
        <f>ROUND(I274*H274,2)</f>
        <v>0</v>
      </c>
      <c r="BL274" s="15" t="s">
        <v>156</v>
      </c>
      <c r="BM274" s="148" t="s">
        <v>1353</v>
      </c>
    </row>
    <row r="275" spans="2:65" s="1" customFormat="1" ht="19.5" x14ac:dyDescent="0.2">
      <c r="B275" s="30"/>
      <c r="D275" s="150" t="s">
        <v>216</v>
      </c>
      <c r="F275" s="151" t="s">
        <v>757</v>
      </c>
      <c r="I275" s="152"/>
      <c r="L275" s="30"/>
      <c r="M275" s="153"/>
      <c r="T275" s="54"/>
      <c r="AT275" s="15" t="s">
        <v>216</v>
      </c>
      <c r="AU275" s="15" t="s">
        <v>91</v>
      </c>
    </row>
    <row r="276" spans="2:65" s="12" customFormat="1" x14ac:dyDescent="0.2">
      <c r="B276" s="154"/>
      <c r="D276" s="150" t="s">
        <v>292</v>
      </c>
      <c r="E276" s="155" t="s">
        <v>1</v>
      </c>
      <c r="F276" s="156" t="s">
        <v>91</v>
      </c>
      <c r="H276" s="157">
        <v>2</v>
      </c>
      <c r="I276" s="158"/>
      <c r="L276" s="154"/>
      <c r="M276" s="159"/>
      <c r="T276" s="160"/>
      <c r="AT276" s="155" t="s">
        <v>292</v>
      </c>
      <c r="AU276" s="155" t="s">
        <v>91</v>
      </c>
      <c r="AV276" s="12" t="s">
        <v>91</v>
      </c>
      <c r="AW276" s="12" t="s">
        <v>36</v>
      </c>
      <c r="AX276" s="12" t="s">
        <v>85</v>
      </c>
      <c r="AY276" s="155" t="s">
        <v>209</v>
      </c>
    </row>
    <row r="277" spans="2:65" s="1" customFormat="1" ht="16.5" customHeight="1" x14ac:dyDescent="0.2">
      <c r="B277" s="30"/>
      <c r="C277" s="171" t="s">
        <v>527</v>
      </c>
      <c r="D277" s="171" t="s">
        <v>449</v>
      </c>
      <c r="E277" s="172" t="s">
        <v>832</v>
      </c>
      <c r="F277" s="173" t="s">
        <v>1111</v>
      </c>
      <c r="G277" s="174" t="s">
        <v>456</v>
      </c>
      <c r="H277" s="175">
        <v>1</v>
      </c>
      <c r="I277" s="176"/>
      <c r="J277" s="177">
        <f>ROUND(I277*H277,2)</f>
        <v>0</v>
      </c>
      <c r="K277" s="178"/>
      <c r="L277" s="179"/>
      <c r="M277" s="180" t="s">
        <v>1</v>
      </c>
      <c r="N277" s="181" t="s">
        <v>43</v>
      </c>
      <c r="P277" s="146">
        <f>O277*H277</f>
        <v>0</v>
      </c>
      <c r="Q277" s="146">
        <v>1.8169999999999999</v>
      </c>
      <c r="R277" s="146">
        <f>Q277*H277</f>
        <v>1.8169999999999999</v>
      </c>
      <c r="S277" s="146">
        <v>0</v>
      </c>
      <c r="T277" s="147">
        <f>S277*H277</f>
        <v>0</v>
      </c>
      <c r="AR277" s="148" t="s">
        <v>244</v>
      </c>
      <c r="AT277" s="148" t="s">
        <v>449</v>
      </c>
      <c r="AU277" s="148" t="s">
        <v>91</v>
      </c>
      <c r="AY277" s="15" t="s">
        <v>209</v>
      </c>
      <c r="BE277" s="149">
        <f>IF(N277="základní",J277,0)</f>
        <v>0</v>
      </c>
      <c r="BF277" s="149">
        <f>IF(N277="snížená",J277,0)</f>
        <v>0</v>
      </c>
      <c r="BG277" s="149">
        <f>IF(N277="zákl. přenesená",J277,0)</f>
        <v>0</v>
      </c>
      <c r="BH277" s="149">
        <f>IF(N277="sníž. přenesená",J277,0)</f>
        <v>0</v>
      </c>
      <c r="BI277" s="149">
        <f>IF(N277="nulová",J277,0)</f>
        <v>0</v>
      </c>
      <c r="BJ277" s="15" t="s">
        <v>85</v>
      </c>
      <c r="BK277" s="149">
        <f>ROUND(I277*H277,2)</f>
        <v>0</v>
      </c>
      <c r="BL277" s="15" t="s">
        <v>156</v>
      </c>
      <c r="BM277" s="148" t="s">
        <v>1354</v>
      </c>
    </row>
    <row r="278" spans="2:65" s="1" customFormat="1" x14ac:dyDescent="0.2">
      <c r="B278" s="30"/>
      <c r="D278" s="150" t="s">
        <v>216</v>
      </c>
      <c r="F278" s="151" t="s">
        <v>835</v>
      </c>
      <c r="I278" s="152"/>
      <c r="L278" s="30"/>
      <c r="M278" s="153"/>
      <c r="T278" s="54"/>
      <c r="AT278" s="15" t="s">
        <v>216</v>
      </c>
      <c r="AU278" s="15" t="s">
        <v>91</v>
      </c>
    </row>
    <row r="279" spans="2:65" s="12" customFormat="1" x14ac:dyDescent="0.2">
      <c r="B279" s="154"/>
      <c r="D279" s="150" t="s">
        <v>292</v>
      </c>
      <c r="E279" s="155" t="s">
        <v>1</v>
      </c>
      <c r="F279" s="156" t="s">
        <v>85</v>
      </c>
      <c r="H279" s="157">
        <v>1</v>
      </c>
      <c r="I279" s="158"/>
      <c r="L279" s="154"/>
      <c r="M279" s="159"/>
      <c r="T279" s="160"/>
      <c r="AT279" s="155" t="s">
        <v>292</v>
      </c>
      <c r="AU279" s="155" t="s">
        <v>91</v>
      </c>
      <c r="AV279" s="12" t="s">
        <v>91</v>
      </c>
      <c r="AW279" s="12" t="s">
        <v>36</v>
      </c>
      <c r="AX279" s="12" t="s">
        <v>85</v>
      </c>
      <c r="AY279" s="155" t="s">
        <v>209</v>
      </c>
    </row>
    <row r="280" spans="2:65" s="1" customFormat="1" ht="24.2" customHeight="1" x14ac:dyDescent="0.2">
      <c r="B280" s="30"/>
      <c r="C280" s="136" t="s">
        <v>533</v>
      </c>
      <c r="D280" s="136" t="s">
        <v>210</v>
      </c>
      <c r="E280" s="137" t="s">
        <v>851</v>
      </c>
      <c r="F280" s="138" t="s">
        <v>852</v>
      </c>
      <c r="G280" s="139" t="s">
        <v>456</v>
      </c>
      <c r="H280" s="140">
        <v>1</v>
      </c>
      <c r="I280" s="141"/>
      <c r="J280" s="142">
        <f>ROUND(I280*H280,2)</f>
        <v>0</v>
      </c>
      <c r="K280" s="143"/>
      <c r="L280" s="30"/>
      <c r="M280" s="144" t="s">
        <v>1</v>
      </c>
      <c r="N280" s="145" t="s">
        <v>43</v>
      </c>
      <c r="P280" s="146">
        <f>O280*H280</f>
        <v>0</v>
      </c>
      <c r="Q280" s="146">
        <v>0.42080000000000001</v>
      </c>
      <c r="R280" s="146">
        <f>Q280*H280</f>
        <v>0.42080000000000001</v>
      </c>
      <c r="S280" s="146">
        <v>0</v>
      </c>
      <c r="T280" s="147">
        <f>S280*H280</f>
        <v>0</v>
      </c>
      <c r="AR280" s="148" t="s">
        <v>156</v>
      </c>
      <c r="AT280" s="148" t="s">
        <v>210</v>
      </c>
      <c r="AU280" s="148" t="s">
        <v>91</v>
      </c>
      <c r="AY280" s="15" t="s">
        <v>209</v>
      </c>
      <c r="BE280" s="149">
        <f>IF(N280="základní",J280,0)</f>
        <v>0</v>
      </c>
      <c r="BF280" s="149">
        <f>IF(N280="snížená",J280,0)</f>
        <v>0</v>
      </c>
      <c r="BG280" s="149">
        <f>IF(N280="zákl. přenesená",J280,0)</f>
        <v>0</v>
      </c>
      <c r="BH280" s="149">
        <f>IF(N280="sníž. přenesená",J280,0)</f>
        <v>0</v>
      </c>
      <c r="BI280" s="149">
        <f>IF(N280="nulová",J280,0)</f>
        <v>0</v>
      </c>
      <c r="BJ280" s="15" t="s">
        <v>85</v>
      </c>
      <c r="BK280" s="149">
        <f>ROUND(I280*H280,2)</f>
        <v>0</v>
      </c>
      <c r="BL280" s="15" t="s">
        <v>156</v>
      </c>
      <c r="BM280" s="148" t="s">
        <v>1355</v>
      </c>
    </row>
    <row r="281" spans="2:65" s="1" customFormat="1" ht="19.5" x14ac:dyDescent="0.2">
      <c r="B281" s="30"/>
      <c r="D281" s="150" t="s">
        <v>216</v>
      </c>
      <c r="F281" s="151" t="s">
        <v>854</v>
      </c>
      <c r="I281" s="152"/>
      <c r="L281" s="30"/>
      <c r="M281" s="153"/>
      <c r="T281" s="54"/>
      <c r="AT281" s="15" t="s">
        <v>216</v>
      </c>
      <c r="AU281" s="15" t="s">
        <v>91</v>
      </c>
    </row>
    <row r="282" spans="2:65" s="12" customFormat="1" x14ac:dyDescent="0.2">
      <c r="B282" s="154"/>
      <c r="D282" s="150" t="s">
        <v>292</v>
      </c>
      <c r="E282" s="155" t="s">
        <v>1</v>
      </c>
      <c r="F282" s="156" t="s">
        <v>85</v>
      </c>
      <c r="H282" s="157">
        <v>1</v>
      </c>
      <c r="I282" s="158"/>
      <c r="L282" s="154"/>
      <c r="M282" s="159"/>
      <c r="T282" s="160"/>
      <c r="AT282" s="155" t="s">
        <v>292</v>
      </c>
      <c r="AU282" s="155" t="s">
        <v>91</v>
      </c>
      <c r="AV282" s="12" t="s">
        <v>91</v>
      </c>
      <c r="AW282" s="12" t="s">
        <v>36</v>
      </c>
      <c r="AX282" s="12" t="s">
        <v>85</v>
      </c>
      <c r="AY282" s="155" t="s">
        <v>209</v>
      </c>
    </row>
    <row r="283" spans="2:65" s="1" customFormat="1" ht="16.5" customHeight="1" x14ac:dyDescent="0.2">
      <c r="B283" s="30"/>
      <c r="C283" s="171" t="s">
        <v>538</v>
      </c>
      <c r="D283" s="171" t="s">
        <v>449</v>
      </c>
      <c r="E283" s="172" t="s">
        <v>771</v>
      </c>
      <c r="F283" s="173" t="s">
        <v>772</v>
      </c>
      <c r="G283" s="174" t="s">
        <v>456</v>
      </c>
      <c r="H283" s="175">
        <v>1</v>
      </c>
      <c r="I283" s="176"/>
      <c r="J283" s="177">
        <f>ROUND(I283*H283,2)</f>
        <v>0</v>
      </c>
      <c r="K283" s="178"/>
      <c r="L283" s="179"/>
      <c r="M283" s="180" t="s">
        <v>1</v>
      </c>
      <c r="N283" s="181" t="s">
        <v>43</v>
      </c>
      <c r="P283" s="146">
        <f>O283*H283</f>
        <v>0</v>
      </c>
      <c r="Q283" s="146">
        <v>5.0999999999999997E-2</v>
      </c>
      <c r="R283" s="146">
        <f>Q283*H283</f>
        <v>5.0999999999999997E-2</v>
      </c>
      <c r="S283" s="146">
        <v>0</v>
      </c>
      <c r="T283" s="147">
        <f>S283*H283</f>
        <v>0</v>
      </c>
      <c r="AR283" s="148" t="s">
        <v>244</v>
      </c>
      <c r="AT283" s="148" t="s">
        <v>449</v>
      </c>
      <c r="AU283" s="148" t="s">
        <v>91</v>
      </c>
      <c r="AY283" s="15" t="s">
        <v>209</v>
      </c>
      <c r="BE283" s="149">
        <f>IF(N283="základní",J283,0)</f>
        <v>0</v>
      </c>
      <c r="BF283" s="149">
        <f>IF(N283="snížená",J283,0)</f>
        <v>0</v>
      </c>
      <c r="BG283" s="149">
        <f>IF(N283="zákl. přenesená",J283,0)</f>
        <v>0</v>
      </c>
      <c r="BH283" s="149">
        <f>IF(N283="sníž. přenesená",J283,0)</f>
        <v>0</v>
      </c>
      <c r="BI283" s="149">
        <f>IF(N283="nulová",J283,0)</f>
        <v>0</v>
      </c>
      <c r="BJ283" s="15" t="s">
        <v>85</v>
      </c>
      <c r="BK283" s="149">
        <f>ROUND(I283*H283,2)</f>
        <v>0</v>
      </c>
      <c r="BL283" s="15" t="s">
        <v>156</v>
      </c>
      <c r="BM283" s="148" t="s">
        <v>1356</v>
      </c>
    </row>
    <row r="284" spans="2:65" s="1" customFormat="1" x14ac:dyDescent="0.2">
      <c r="B284" s="30"/>
      <c r="D284" s="150" t="s">
        <v>216</v>
      </c>
      <c r="F284" s="151" t="s">
        <v>772</v>
      </c>
      <c r="I284" s="152"/>
      <c r="L284" s="30"/>
      <c r="M284" s="153"/>
      <c r="T284" s="54"/>
      <c r="AT284" s="15" t="s">
        <v>216</v>
      </c>
      <c r="AU284" s="15" t="s">
        <v>91</v>
      </c>
    </row>
    <row r="285" spans="2:65" s="12" customFormat="1" x14ac:dyDescent="0.2">
      <c r="B285" s="154"/>
      <c r="D285" s="150" t="s">
        <v>292</v>
      </c>
      <c r="E285" s="155" t="s">
        <v>1</v>
      </c>
      <c r="F285" s="156" t="s">
        <v>85</v>
      </c>
      <c r="H285" s="157">
        <v>1</v>
      </c>
      <c r="I285" s="158"/>
      <c r="L285" s="154"/>
      <c r="M285" s="159"/>
      <c r="T285" s="160"/>
      <c r="AT285" s="155" t="s">
        <v>292</v>
      </c>
      <c r="AU285" s="155" t="s">
        <v>91</v>
      </c>
      <c r="AV285" s="12" t="s">
        <v>91</v>
      </c>
      <c r="AW285" s="12" t="s">
        <v>36</v>
      </c>
      <c r="AX285" s="12" t="s">
        <v>85</v>
      </c>
      <c r="AY285" s="155" t="s">
        <v>209</v>
      </c>
    </row>
    <row r="286" spans="2:65" s="1" customFormat="1" ht="16.5" customHeight="1" x14ac:dyDescent="0.2">
      <c r="B286" s="30"/>
      <c r="C286" s="171" t="s">
        <v>544</v>
      </c>
      <c r="D286" s="171" t="s">
        <v>449</v>
      </c>
      <c r="E286" s="172" t="s">
        <v>763</v>
      </c>
      <c r="F286" s="173" t="s">
        <v>764</v>
      </c>
      <c r="G286" s="174" t="s">
        <v>456</v>
      </c>
      <c r="H286" s="175">
        <v>1</v>
      </c>
      <c r="I286" s="176"/>
      <c r="J286" s="177">
        <f>ROUND(I286*H286,2)</f>
        <v>0</v>
      </c>
      <c r="K286" s="178"/>
      <c r="L286" s="179"/>
      <c r="M286" s="180" t="s">
        <v>1</v>
      </c>
      <c r="N286" s="181" t="s">
        <v>43</v>
      </c>
      <c r="P286" s="146">
        <f>O286*H286</f>
        <v>0</v>
      </c>
      <c r="Q286" s="146">
        <v>0.04</v>
      </c>
      <c r="R286" s="146">
        <f>Q286*H286</f>
        <v>0.04</v>
      </c>
      <c r="S286" s="146">
        <v>0</v>
      </c>
      <c r="T286" s="147">
        <f>S286*H286</f>
        <v>0</v>
      </c>
      <c r="AR286" s="148" t="s">
        <v>244</v>
      </c>
      <c r="AT286" s="148" t="s">
        <v>449</v>
      </c>
      <c r="AU286" s="148" t="s">
        <v>91</v>
      </c>
      <c r="AY286" s="15" t="s">
        <v>209</v>
      </c>
      <c r="BE286" s="149">
        <f>IF(N286="základní",J286,0)</f>
        <v>0</v>
      </c>
      <c r="BF286" s="149">
        <f>IF(N286="snížená",J286,0)</f>
        <v>0</v>
      </c>
      <c r="BG286" s="149">
        <f>IF(N286="zákl. přenesená",J286,0)</f>
        <v>0</v>
      </c>
      <c r="BH286" s="149">
        <f>IF(N286="sníž. přenesená",J286,0)</f>
        <v>0</v>
      </c>
      <c r="BI286" s="149">
        <f>IF(N286="nulová",J286,0)</f>
        <v>0</v>
      </c>
      <c r="BJ286" s="15" t="s">
        <v>85</v>
      </c>
      <c r="BK286" s="149">
        <f>ROUND(I286*H286,2)</f>
        <v>0</v>
      </c>
      <c r="BL286" s="15" t="s">
        <v>156</v>
      </c>
      <c r="BM286" s="148" t="s">
        <v>1357</v>
      </c>
    </row>
    <row r="287" spans="2:65" s="1" customFormat="1" x14ac:dyDescent="0.2">
      <c r="B287" s="30"/>
      <c r="D287" s="150" t="s">
        <v>216</v>
      </c>
      <c r="F287" s="151" t="s">
        <v>764</v>
      </c>
      <c r="I287" s="152"/>
      <c r="L287" s="30"/>
      <c r="M287" s="153"/>
      <c r="T287" s="54"/>
      <c r="AT287" s="15" t="s">
        <v>216</v>
      </c>
      <c r="AU287" s="15" t="s">
        <v>91</v>
      </c>
    </row>
    <row r="288" spans="2:65" s="1" customFormat="1" ht="33" customHeight="1" x14ac:dyDescent="0.2">
      <c r="B288" s="30"/>
      <c r="C288" s="136" t="s">
        <v>551</v>
      </c>
      <c r="D288" s="136" t="s">
        <v>210</v>
      </c>
      <c r="E288" s="137" t="s">
        <v>700</v>
      </c>
      <c r="F288" s="138" t="s">
        <v>701</v>
      </c>
      <c r="G288" s="139" t="s">
        <v>359</v>
      </c>
      <c r="H288" s="140">
        <v>29.5</v>
      </c>
      <c r="I288" s="141"/>
      <c r="J288" s="142">
        <f>ROUND(I288*H288,2)</f>
        <v>0</v>
      </c>
      <c r="K288" s="143"/>
      <c r="L288" s="30"/>
      <c r="M288" s="144" t="s">
        <v>1</v>
      </c>
      <c r="N288" s="145" t="s">
        <v>43</v>
      </c>
      <c r="P288" s="146">
        <f>O288*H288</f>
        <v>0</v>
      </c>
      <c r="Q288" s="146">
        <v>8.0000000000000007E-5</v>
      </c>
      <c r="R288" s="146">
        <f>Q288*H288</f>
        <v>2.3600000000000001E-3</v>
      </c>
      <c r="S288" s="146">
        <v>0</v>
      </c>
      <c r="T288" s="147">
        <f>S288*H288</f>
        <v>0</v>
      </c>
      <c r="AR288" s="148" t="s">
        <v>156</v>
      </c>
      <c r="AT288" s="148" t="s">
        <v>210</v>
      </c>
      <c r="AU288" s="148" t="s">
        <v>91</v>
      </c>
      <c r="AY288" s="15" t="s">
        <v>209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5" t="s">
        <v>85</v>
      </c>
      <c r="BK288" s="149">
        <f>ROUND(I288*H288,2)</f>
        <v>0</v>
      </c>
      <c r="BL288" s="15" t="s">
        <v>156</v>
      </c>
      <c r="BM288" s="148" t="s">
        <v>1358</v>
      </c>
    </row>
    <row r="289" spans="2:65" s="1" customFormat="1" ht="19.5" x14ac:dyDescent="0.2">
      <c r="B289" s="30"/>
      <c r="D289" s="150" t="s">
        <v>216</v>
      </c>
      <c r="F289" s="151" t="s">
        <v>703</v>
      </c>
      <c r="I289" s="152"/>
      <c r="L289" s="30"/>
      <c r="M289" s="153"/>
      <c r="T289" s="54"/>
      <c r="AT289" s="15" t="s">
        <v>216</v>
      </c>
      <c r="AU289" s="15" t="s">
        <v>91</v>
      </c>
    </row>
    <row r="290" spans="2:65" s="12" customFormat="1" x14ac:dyDescent="0.2">
      <c r="B290" s="154"/>
      <c r="D290" s="150" t="s">
        <v>292</v>
      </c>
      <c r="E290" s="155" t="s">
        <v>1</v>
      </c>
      <c r="F290" s="156" t="s">
        <v>1344</v>
      </c>
      <c r="H290" s="157">
        <v>29.5</v>
      </c>
      <c r="I290" s="158"/>
      <c r="L290" s="154"/>
      <c r="M290" s="159"/>
      <c r="T290" s="160"/>
      <c r="AT290" s="155" t="s">
        <v>292</v>
      </c>
      <c r="AU290" s="155" t="s">
        <v>91</v>
      </c>
      <c r="AV290" s="12" t="s">
        <v>91</v>
      </c>
      <c r="AW290" s="12" t="s">
        <v>36</v>
      </c>
      <c r="AX290" s="12" t="s">
        <v>85</v>
      </c>
      <c r="AY290" s="155" t="s">
        <v>209</v>
      </c>
    </row>
    <row r="291" spans="2:65" s="1" customFormat="1" ht="24.2" customHeight="1" x14ac:dyDescent="0.2">
      <c r="B291" s="30"/>
      <c r="C291" s="171" t="s">
        <v>558</v>
      </c>
      <c r="D291" s="171" t="s">
        <v>449</v>
      </c>
      <c r="E291" s="172" t="s">
        <v>706</v>
      </c>
      <c r="F291" s="173" t="s">
        <v>707</v>
      </c>
      <c r="G291" s="174" t="s">
        <v>359</v>
      </c>
      <c r="H291" s="175">
        <v>28.922000000000001</v>
      </c>
      <c r="I291" s="176"/>
      <c r="J291" s="177">
        <f>ROUND(I291*H291,2)</f>
        <v>0</v>
      </c>
      <c r="K291" s="178"/>
      <c r="L291" s="179"/>
      <c r="M291" s="180" t="s">
        <v>1</v>
      </c>
      <c r="N291" s="181" t="s">
        <v>43</v>
      </c>
      <c r="P291" s="146">
        <f>O291*H291</f>
        <v>0</v>
      </c>
      <c r="Q291" s="146">
        <v>0.1</v>
      </c>
      <c r="R291" s="146">
        <f>Q291*H291</f>
        <v>2.8922000000000003</v>
      </c>
      <c r="S291" s="146">
        <v>0</v>
      </c>
      <c r="T291" s="147">
        <f>S291*H291</f>
        <v>0</v>
      </c>
      <c r="AR291" s="148" t="s">
        <v>244</v>
      </c>
      <c r="AT291" s="148" t="s">
        <v>449</v>
      </c>
      <c r="AU291" s="148" t="s">
        <v>91</v>
      </c>
      <c r="AY291" s="15" t="s">
        <v>209</v>
      </c>
      <c r="BE291" s="149">
        <f>IF(N291="základní",J291,0)</f>
        <v>0</v>
      </c>
      <c r="BF291" s="149">
        <f>IF(N291="snížená",J291,0)</f>
        <v>0</v>
      </c>
      <c r="BG291" s="149">
        <f>IF(N291="zákl. přenesená",J291,0)</f>
        <v>0</v>
      </c>
      <c r="BH291" s="149">
        <f>IF(N291="sníž. přenesená",J291,0)</f>
        <v>0</v>
      </c>
      <c r="BI291" s="149">
        <f>IF(N291="nulová",J291,0)</f>
        <v>0</v>
      </c>
      <c r="BJ291" s="15" t="s">
        <v>85</v>
      </c>
      <c r="BK291" s="149">
        <f>ROUND(I291*H291,2)</f>
        <v>0</v>
      </c>
      <c r="BL291" s="15" t="s">
        <v>156</v>
      </c>
      <c r="BM291" s="148" t="s">
        <v>1359</v>
      </c>
    </row>
    <row r="292" spans="2:65" s="1" customFormat="1" ht="19.5" x14ac:dyDescent="0.2">
      <c r="B292" s="30"/>
      <c r="D292" s="150" t="s">
        <v>216</v>
      </c>
      <c r="F292" s="151" t="s">
        <v>707</v>
      </c>
      <c r="I292" s="152"/>
      <c r="L292" s="30"/>
      <c r="M292" s="153"/>
      <c r="T292" s="54"/>
      <c r="AT292" s="15" t="s">
        <v>216</v>
      </c>
      <c r="AU292" s="15" t="s">
        <v>91</v>
      </c>
    </row>
    <row r="293" spans="2:65" s="12" customFormat="1" x14ac:dyDescent="0.2">
      <c r="B293" s="154"/>
      <c r="D293" s="150" t="s">
        <v>292</v>
      </c>
      <c r="E293" s="155" t="s">
        <v>1</v>
      </c>
      <c r="F293" s="156" t="s">
        <v>1360</v>
      </c>
      <c r="H293" s="157">
        <v>28.494999999999997</v>
      </c>
      <c r="I293" s="158"/>
      <c r="L293" s="154"/>
      <c r="M293" s="159"/>
      <c r="T293" s="160"/>
      <c r="AT293" s="155" t="s">
        <v>292</v>
      </c>
      <c r="AU293" s="155" t="s">
        <v>91</v>
      </c>
      <c r="AV293" s="12" t="s">
        <v>91</v>
      </c>
      <c r="AW293" s="12" t="s">
        <v>36</v>
      </c>
      <c r="AX293" s="12" t="s">
        <v>78</v>
      </c>
      <c r="AY293" s="155" t="s">
        <v>209</v>
      </c>
    </row>
    <row r="294" spans="2:65" s="12" customFormat="1" x14ac:dyDescent="0.2">
      <c r="B294" s="154"/>
      <c r="D294" s="150" t="s">
        <v>292</v>
      </c>
      <c r="E294" s="155" t="s">
        <v>1</v>
      </c>
      <c r="F294" s="156" t="s">
        <v>1361</v>
      </c>
      <c r="H294" s="157">
        <v>28.922424999999997</v>
      </c>
      <c r="I294" s="158"/>
      <c r="L294" s="154"/>
      <c r="M294" s="159"/>
      <c r="T294" s="160"/>
      <c r="AT294" s="155" t="s">
        <v>292</v>
      </c>
      <c r="AU294" s="155" t="s">
        <v>91</v>
      </c>
      <c r="AV294" s="12" t="s">
        <v>91</v>
      </c>
      <c r="AW294" s="12" t="s">
        <v>36</v>
      </c>
      <c r="AX294" s="12" t="s">
        <v>85</v>
      </c>
      <c r="AY294" s="155" t="s">
        <v>209</v>
      </c>
    </row>
    <row r="295" spans="2:65" s="1" customFormat="1" ht="24.2" customHeight="1" x14ac:dyDescent="0.2">
      <c r="B295" s="30"/>
      <c r="C295" s="171" t="s">
        <v>568</v>
      </c>
      <c r="D295" s="171" t="s">
        <v>449</v>
      </c>
      <c r="E295" s="172" t="s">
        <v>717</v>
      </c>
      <c r="F295" s="173" t="s">
        <v>718</v>
      </c>
      <c r="G295" s="174" t="s">
        <v>456</v>
      </c>
      <c r="H295" s="175">
        <v>1</v>
      </c>
      <c r="I295" s="176"/>
      <c r="J295" s="177">
        <f>ROUND(I295*H295,2)</f>
        <v>0</v>
      </c>
      <c r="K295" s="178"/>
      <c r="L295" s="179"/>
      <c r="M295" s="180" t="s">
        <v>1</v>
      </c>
      <c r="N295" s="181" t="s">
        <v>43</v>
      </c>
      <c r="P295" s="146">
        <f>O295*H295</f>
        <v>0</v>
      </c>
      <c r="Q295" s="146">
        <v>4.4999999999999998E-2</v>
      </c>
      <c r="R295" s="146">
        <f>Q295*H295</f>
        <v>4.4999999999999998E-2</v>
      </c>
      <c r="S295" s="146">
        <v>0</v>
      </c>
      <c r="T295" s="147">
        <f>S295*H295</f>
        <v>0</v>
      </c>
      <c r="AR295" s="148" t="s">
        <v>244</v>
      </c>
      <c r="AT295" s="148" t="s">
        <v>449</v>
      </c>
      <c r="AU295" s="148" t="s">
        <v>91</v>
      </c>
      <c r="AY295" s="15" t="s">
        <v>209</v>
      </c>
      <c r="BE295" s="149">
        <f>IF(N295="základní",J295,0)</f>
        <v>0</v>
      </c>
      <c r="BF295" s="149">
        <f>IF(N295="snížená",J295,0)</f>
        <v>0</v>
      </c>
      <c r="BG295" s="149">
        <f>IF(N295="zákl. přenesená",J295,0)</f>
        <v>0</v>
      </c>
      <c r="BH295" s="149">
        <f>IF(N295="sníž. přenesená",J295,0)</f>
        <v>0</v>
      </c>
      <c r="BI295" s="149">
        <f>IF(N295="nulová",J295,0)</f>
        <v>0</v>
      </c>
      <c r="BJ295" s="15" t="s">
        <v>85</v>
      </c>
      <c r="BK295" s="149">
        <f>ROUND(I295*H295,2)</f>
        <v>0</v>
      </c>
      <c r="BL295" s="15" t="s">
        <v>156</v>
      </c>
      <c r="BM295" s="148" t="s">
        <v>1362</v>
      </c>
    </row>
    <row r="296" spans="2:65" s="1" customFormat="1" x14ac:dyDescent="0.2">
      <c r="B296" s="30"/>
      <c r="D296" s="150" t="s">
        <v>216</v>
      </c>
      <c r="F296" s="151" t="s">
        <v>718</v>
      </c>
      <c r="I296" s="152"/>
      <c r="L296" s="30"/>
      <c r="M296" s="153"/>
      <c r="T296" s="54"/>
      <c r="AT296" s="15" t="s">
        <v>216</v>
      </c>
      <c r="AU296" s="15" t="s">
        <v>91</v>
      </c>
    </row>
    <row r="297" spans="2:65" s="12" customFormat="1" x14ac:dyDescent="0.2">
      <c r="B297" s="154"/>
      <c r="D297" s="150" t="s">
        <v>292</v>
      </c>
      <c r="E297" s="155" t="s">
        <v>1</v>
      </c>
      <c r="F297" s="156" t="s">
        <v>85</v>
      </c>
      <c r="H297" s="157">
        <v>1</v>
      </c>
      <c r="I297" s="158"/>
      <c r="L297" s="154"/>
      <c r="M297" s="159"/>
      <c r="T297" s="160"/>
      <c r="AT297" s="155" t="s">
        <v>292</v>
      </c>
      <c r="AU297" s="155" t="s">
        <v>91</v>
      </c>
      <c r="AV297" s="12" t="s">
        <v>91</v>
      </c>
      <c r="AW297" s="12" t="s">
        <v>36</v>
      </c>
      <c r="AX297" s="12" t="s">
        <v>85</v>
      </c>
      <c r="AY297" s="155" t="s">
        <v>209</v>
      </c>
    </row>
    <row r="298" spans="2:65" s="1" customFormat="1" ht="24.2" customHeight="1" x14ac:dyDescent="0.2">
      <c r="B298" s="30"/>
      <c r="C298" s="171" t="s">
        <v>576</v>
      </c>
      <c r="D298" s="171" t="s">
        <v>449</v>
      </c>
      <c r="E298" s="172" t="s">
        <v>721</v>
      </c>
      <c r="F298" s="173" t="s">
        <v>722</v>
      </c>
      <c r="G298" s="174" t="s">
        <v>456</v>
      </c>
      <c r="H298" s="175">
        <v>1</v>
      </c>
      <c r="I298" s="176"/>
      <c r="J298" s="177">
        <f>ROUND(I298*H298,2)</f>
        <v>0</v>
      </c>
      <c r="K298" s="178"/>
      <c r="L298" s="179"/>
      <c r="M298" s="180" t="s">
        <v>1</v>
      </c>
      <c r="N298" s="181" t="s">
        <v>43</v>
      </c>
      <c r="P298" s="146">
        <f>O298*H298</f>
        <v>0</v>
      </c>
      <c r="Q298" s="146">
        <v>5.6000000000000001E-2</v>
      </c>
      <c r="R298" s="146">
        <f>Q298*H298</f>
        <v>5.6000000000000001E-2</v>
      </c>
      <c r="S298" s="146">
        <v>0</v>
      </c>
      <c r="T298" s="147">
        <f>S298*H298</f>
        <v>0</v>
      </c>
      <c r="AR298" s="148" t="s">
        <v>244</v>
      </c>
      <c r="AT298" s="148" t="s">
        <v>449</v>
      </c>
      <c r="AU298" s="148" t="s">
        <v>91</v>
      </c>
      <c r="AY298" s="15" t="s">
        <v>209</v>
      </c>
      <c r="BE298" s="149">
        <f>IF(N298="základní",J298,0)</f>
        <v>0</v>
      </c>
      <c r="BF298" s="149">
        <f>IF(N298="snížená",J298,0)</f>
        <v>0</v>
      </c>
      <c r="BG298" s="149">
        <f>IF(N298="zákl. přenesená",J298,0)</f>
        <v>0</v>
      </c>
      <c r="BH298" s="149">
        <f>IF(N298="sníž. přenesená",J298,0)</f>
        <v>0</v>
      </c>
      <c r="BI298" s="149">
        <f>IF(N298="nulová",J298,0)</f>
        <v>0</v>
      </c>
      <c r="BJ298" s="15" t="s">
        <v>85</v>
      </c>
      <c r="BK298" s="149">
        <f>ROUND(I298*H298,2)</f>
        <v>0</v>
      </c>
      <c r="BL298" s="15" t="s">
        <v>156</v>
      </c>
      <c r="BM298" s="148" t="s">
        <v>1363</v>
      </c>
    </row>
    <row r="299" spans="2:65" s="1" customFormat="1" x14ac:dyDescent="0.2">
      <c r="B299" s="30"/>
      <c r="D299" s="150" t="s">
        <v>216</v>
      </c>
      <c r="F299" s="151" t="s">
        <v>722</v>
      </c>
      <c r="I299" s="152"/>
      <c r="L299" s="30"/>
      <c r="M299" s="153"/>
      <c r="T299" s="54"/>
      <c r="AT299" s="15" t="s">
        <v>216</v>
      </c>
      <c r="AU299" s="15" t="s">
        <v>91</v>
      </c>
    </row>
    <row r="300" spans="2:65" s="12" customFormat="1" x14ac:dyDescent="0.2">
      <c r="B300" s="154"/>
      <c r="D300" s="150" t="s">
        <v>292</v>
      </c>
      <c r="E300" s="155" t="s">
        <v>1</v>
      </c>
      <c r="F300" s="156" t="s">
        <v>85</v>
      </c>
      <c r="H300" s="157">
        <v>1</v>
      </c>
      <c r="I300" s="158"/>
      <c r="L300" s="154"/>
      <c r="M300" s="159"/>
      <c r="T300" s="160"/>
      <c r="AT300" s="155" t="s">
        <v>292</v>
      </c>
      <c r="AU300" s="155" t="s">
        <v>91</v>
      </c>
      <c r="AV300" s="12" t="s">
        <v>91</v>
      </c>
      <c r="AW300" s="12" t="s">
        <v>36</v>
      </c>
      <c r="AX300" s="12" t="s">
        <v>85</v>
      </c>
      <c r="AY300" s="155" t="s">
        <v>209</v>
      </c>
    </row>
    <row r="301" spans="2:65" s="1" customFormat="1" ht="24.2" customHeight="1" x14ac:dyDescent="0.2">
      <c r="B301" s="30"/>
      <c r="C301" s="171" t="s">
        <v>583</v>
      </c>
      <c r="D301" s="171" t="s">
        <v>449</v>
      </c>
      <c r="E301" s="172" t="s">
        <v>725</v>
      </c>
      <c r="F301" s="173" t="s">
        <v>726</v>
      </c>
      <c r="G301" s="174" t="s">
        <v>456</v>
      </c>
      <c r="H301" s="175">
        <v>2</v>
      </c>
      <c r="I301" s="176"/>
      <c r="J301" s="177">
        <f>ROUND(I301*H301,2)</f>
        <v>0</v>
      </c>
      <c r="K301" s="178"/>
      <c r="L301" s="179"/>
      <c r="M301" s="180" t="s">
        <v>1</v>
      </c>
      <c r="N301" s="181" t="s">
        <v>43</v>
      </c>
      <c r="P301" s="146">
        <f>O301*H301</f>
        <v>0</v>
      </c>
      <c r="Q301" s="146">
        <v>1.0999999999999999E-2</v>
      </c>
      <c r="R301" s="146">
        <f>Q301*H301</f>
        <v>2.1999999999999999E-2</v>
      </c>
      <c r="S301" s="146">
        <v>0</v>
      </c>
      <c r="T301" s="147">
        <f>S301*H301</f>
        <v>0</v>
      </c>
      <c r="AR301" s="148" t="s">
        <v>244</v>
      </c>
      <c r="AT301" s="148" t="s">
        <v>449</v>
      </c>
      <c r="AU301" s="148" t="s">
        <v>91</v>
      </c>
      <c r="AY301" s="15" t="s">
        <v>209</v>
      </c>
      <c r="BE301" s="149">
        <f>IF(N301="základní",J301,0)</f>
        <v>0</v>
      </c>
      <c r="BF301" s="149">
        <f>IF(N301="snížená",J301,0)</f>
        <v>0</v>
      </c>
      <c r="BG301" s="149">
        <f>IF(N301="zákl. přenesená",J301,0)</f>
        <v>0</v>
      </c>
      <c r="BH301" s="149">
        <f>IF(N301="sníž. přenesená",J301,0)</f>
        <v>0</v>
      </c>
      <c r="BI301" s="149">
        <f>IF(N301="nulová",J301,0)</f>
        <v>0</v>
      </c>
      <c r="BJ301" s="15" t="s">
        <v>85</v>
      </c>
      <c r="BK301" s="149">
        <f>ROUND(I301*H301,2)</f>
        <v>0</v>
      </c>
      <c r="BL301" s="15" t="s">
        <v>156</v>
      </c>
      <c r="BM301" s="148" t="s">
        <v>1364</v>
      </c>
    </row>
    <row r="302" spans="2:65" s="1" customFormat="1" ht="19.5" x14ac:dyDescent="0.2">
      <c r="B302" s="30"/>
      <c r="D302" s="150" t="s">
        <v>216</v>
      </c>
      <c r="F302" s="151" t="s">
        <v>726</v>
      </c>
      <c r="I302" s="152"/>
      <c r="L302" s="30"/>
      <c r="M302" s="153"/>
      <c r="T302" s="54"/>
      <c r="AT302" s="15" t="s">
        <v>216</v>
      </c>
      <c r="AU302" s="15" t="s">
        <v>91</v>
      </c>
    </row>
    <row r="303" spans="2:65" s="12" customFormat="1" x14ac:dyDescent="0.2">
      <c r="B303" s="154"/>
      <c r="D303" s="150" t="s">
        <v>292</v>
      </c>
      <c r="E303" s="155" t="s">
        <v>1</v>
      </c>
      <c r="F303" s="156" t="s">
        <v>1365</v>
      </c>
      <c r="H303" s="157">
        <v>2</v>
      </c>
      <c r="I303" s="158"/>
      <c r="L303" s="154"/>
      <c r="M303" s="159"/>
      <c r="T303" s="160"/>
      <c r="AT303" s="155" t="s">
        <v>292</v>
      </c>
      <c r="AU303" s="155" t="s">
        <v>91</v>
      </c>
      <c r="AV303" s="12" t="s">
        <v>91</v>
      </c>
      <c r="AW303" s="12" t="s">
        <v>36</v>
      </c>
      <c r="AX303" s="12" t="s">
        <v>85</v>
      </c>
      <c r="AY303" s="155" t="s">
        <v>209</v>
      </c>
    </row>
    <row r="304" spans="2:65" s="1" customFormat="1" ht="24.2" customHeight="1" x14ac:dyDescent="0.2">
      <c r="B304" s="30"/>
      <c r="C304" s="171" t="s">
        <v>589</v>
      </c>
      <c r="D304" s="171" t="s">
        <v>449</v>
      </c>
      <c r="E304" s="172" t="s">
        <v>784</v>
      </c>
      <c r="F304" s="173" t="s">
        <v>785</v>
      </c>
      <c r="G304" s="174" t="s">
        <v>456</v>
      </c>
      <c r="H304" s="175">
        <v>3</v>
      </c>
      <c r="I304" s="176"/>
      <c r="J304" s="177">
        <f>ROUND(I304*H304,2)</f>
        <v>0</v>
      </c>
      <c r="K304" s="178"/>
      <c r="L304" s="179"/>
      <c r="M304" s="180" t="s">
        <v>1</v>
      </c>
      <c r="N304" s="181" t="s">
        <v>43</v>
      </c>
      <c r="P304" s="146">
        <f>O304*H304</f>
        <v>0</v>
      </c>
      <c r="Q304" s="146">
        <v>2E-3</v>
      </c>
      <c r="R304" s="146">
        <f>Q304*H304</f>
        <v>6.0000000000000001E-3</v>
      </c>
      <c r="S304" s="146">
        <v>0</v>
      </c>
      <c r="T304" s="147">
        <f>S304*H304</f>
        <v>0</v>
      </c>
      <c r="AR304" s="148" t="s">
        <v>244</v>
      </c>
      <c r="AT304" s="148" t="s">
        <v>449</v>
      </c>
      <c r="AU304" s="148" t="s">
        <v>91</v>
      </c>
      <c r="AY304" s="15" t="s">
        <v>209</v>
      </c>
      <c r="BE304" s="149">
        <f>IF(N304="základní",J304,0)</f>
        <v>0</v>
      </c>
      <c r="BF304" s="149">
        <f>IF(N304="snížená",J304,0)</f>
        <v>0</v>
      </c>
      <c r="BG304" s="149">
        <f>IF(N304="zákl. přenesená",J304,0)</f>
        <v>0</v>
      </c>
      <c r="BH304" s="149">
        <f>IF(N304="sníž. přenesená",J304,0)</f>
        <v>0</v>
      </c>
      <c r="BI304" s="149">
        <f>IF(N304="nulová",J304,0)</f>
        <v>0</v>
      </c>
      <c r="BJ304" s="15" t="s">
        <v>85</v>
      </c>
      <c r="BK304" s="149">
        <f>ROUND(I304*H304,2)</f>
        <v>0</v>
      </c>
      <c r="BL304" s="15" t="s">
        <v>156</v>
      </c>
      <c r="BM304" s="148" t="s">
        <v>1366</v>
      </c>
    </row>
    <row r="305" spans="2:65" s="1" customFormat="1" x14ac:dyDescent="0.2">
      <c r="B305" s="30"/>
      <c r="D305" s="150" t="s">
        <v>216</v>
      </c>
      <c r="F305" s="151" t="s">
        <v>785</v>
      </c>
      <c r="I305" s="152"/>
      <c r="L305" s="30"/>
      <c r="M305" s="153"/>
      <c r="T305" s="54"/>
      <c r="AT305" s="15" t="s">
        <v>216</v>
      </c>
      <c r="AU305" s="15" t="s">
        <v>91</v>
      </c>
    </row>
    <row r="306" spans="2:65" s="12" customFormat="1" x14ac:dyDescent="0.2">
      <c r="B306" s="154"/>
      <c r="D306" s="150" t="s">
        <v>292</v>
      </c>
      <c r="E306" s="155" t="s">
        <v>1</v>
      </c>
      <c r="F306" s="156" t="s">
        <v>148</v>
      </c>
      <c r="H306" s="157">
        <v>3</v>
      </c>
      <c r="I306" s="158"/>
      <c r="L306" s="154"/>
      <c r="M306" s="159"/>
      <c r="T306" s="160"/>
      <c r="AT306" s="155" t="s">
        <v>292</v>
      </c>
      <c r="AU306" s="155" t="s">
        <v>91</v>
      </c>
      <c r="AV306" s="12" t="s">
        <v>91</v>
      </c>
      <c r="AW306" s="12" t="s">
        <v>36</v>
      </c>
      <c r="AX306" s="12" t="s">
        <v>85</v>
      </c>
      <c r="AY306" s="155" t="s">
        <v>209</v>
      </c>
    </row>
    <row r="307" spans="2:65" s="1" customFormat="1" ht="24.2" customHeight="1" x14ac:dyDescent="0.2">
      <c r="B307" s="30"/>
      <c r="C307" s="136" t="s">
        <v>596</v>
      </c>
      <c r="D307" s="136" t="s">
        <v>210</v>
      </c>
      <c r="E307" s="137" t="s">
        <v>793</v>
      </c>
      <c r="F307" s="138" t="s">
        <v>794</v>
      </c>
      <c r="G307" s="139" t="s">
        <v>456</v>
      </c>
      <c r="H307" s="140">
        <v>2</v>
      </c>
      <c r="I307" s="141"/>
      <c r="J307" s="142">
        <f>ROUND(I307*H307,2)</f>
        <v>0</v>
      </c>
      <c r="K307" s="143"/>
      <c r="L307" s="30"/>
      <c r="M307" s="144" t="s">
        <v>1</v>
      </c>
      <c r="N307" s="145" t="s">
        <v>43</v>
      </c>
      <c r="P307" s="146">
        <f>O307*H307</f>
        <v>0</v>
      </c>
      <c r="Q307" s="146">
        <v>1.0189999999999999E-2</v>
      </c>
      <c r="R307" s="146">
        <f>Q307*H307</f>
        <v>2.0379999999999999E-2</v>
      </c>
      <c r="S307" s="146">
        <v>0</v>
      </c>
      <c r="T307" s="147">
        <f>S307*H307</f>
        <v>0</v>
      </c>
      <c r="AR307" s="148" t="s">
        <v>156</v>
      </c>
      <c r="AT307" s="148" t="s">
        <v>210</v>
      </c>
      <c r="AU307" s="148" t="s">
        <v>91</v>
      </c>
      <c r="AY307" s="15" t="s">
        <v>209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5" t="s">
        <v>85</v>
      </c>
      <c r="BK307" s="149">
        <f>ROUND(I307*H307,2)</f>
        <v>0</v>
      </c>
      <c r="BL307" s="15" t="s">
        <v>156</v>
      </c>
      <c r="BM307" s="148" t="s">
        <v>1367</v>
      </c>
    </row>
    <row r="308" spans="2:65" s="1" customFormat="1" x14ac:dyDescent="0.2">
      <c r="B308" s="30"/>
      <c r="D308" s="150" t="s">
        <v>216</v>
      </c>
      <c r="F308" s="151" t="s">
        <v>794</v>
      </c>
      <c r="I308" s="152"/>
      <c r="L308" s="30"/>
      <c r="M308" s="153"/>
      <c r="T308" s="54"/>
      <c r="AT308" s="15" t="s">
        <v>216</v>
      </c>
      <c r="AU308" s="15" t="s">
        <v>91</v>
      </c>
    </row>
    <row r="309" spans="2:65" s="12" customFormat="1" x14ac:dyDescent="0.2">
      <c r="B309" s="154"/>
      <c r="D309" s="150" t="s">
        <v>292</v>
      </c>
      <c r="E309" s="155" t="s">
        <v>1</v>
      </c>
      <c r="F309" s="156" t="s">
        <v>91</v>
      </c>
      <c r="H309" s="157">
        <v>2</v>
      </c>
      <c r="I309" s="158"/>
      <c r="L309" s="154"/>
      <c r="M309" s="159"/>
      <c r="T309" s="160"/>
      <c r="AT309" s="155" t="s">
        <v>292</v>
      </c>
      <c r="AU309" s="155" t="s">
        <v>91</v>
      </c>
      <c r="AV309" s="12" t="s">
        <v>91</v>
      </c>
      <c r="AW309" s="12" t="s">
        <v>36</v>
      </c>
      <c r="AX309" s="12" t="s">
        <v>85</v>
      </c>
      <c r="AY309" s="155" t="s">
        <v>209</v>
      </c>
    </row>
    <row r="310" spans="2:65" s="1" customFormat="1" ht="16.5" customHeight="1" x14ac:dyDescent="0.2">
      <c r="B310" s="30"/>
      <c r="C310" s="171" t="s">
        <v>603</v>
      </c>
      <c r="D310" s="171" t="s">
        <v>449</v>
      </c>
      <c r="E310" s="172" t="s">
        <v>797</v>
      </c>
      <c r="F310" s="173" t="s">
        <v>798</v>
      </c>
      <c r="G310" s="174" t="s">
        <v>456</v>
      </c>
      <c r="H310" s="175">
        <v>1</v>
      </c>
      <c r="I310" s="176"/>
      <c r="J310" s="177">
        <f>ROUND(I310*H310,2)</f>
        <v>0</v>
      </c>
      <c r="K310" s="178"/>
      <c r="L310" s="179"/>
      <c r="M310" s="180" t="s">
        <v>1</v>
      </c>
      <c r="N310" s="181" t="s">
        <v>43</v>
      </c>
      <c r="P310" s="146">
        <f>O310*H310</f>
        <v>0</v>
      </c>
      <c r="Q310" s="146">
        <v>0.52600000000000002</v>
      </c>
      <c r="R310" s="146">
        <f>Q310*H310</f>
        <v>0.52600000000000002</v>
      </c>
      <c r="S310" s="146">
        <v>0</v>
      </c>
      <c r="T310" s="147">
        <f>S310*H310</f>
        <v>0</v>
      </c>
      <c r="AR310" s="148" t="s">
        <v>244</v>
      </c>
      <c r="AT310" s="148" t="s">
        <v>449</v>
      </c>
      <c r="AU310" s="148" t="s">
        <v>91</v>
      </c>
      <c r="AY310" s="15" t="s">
        <v>209</v>
      </c>
      <c r="BE310" s="149">
        <f>IF(N310="základní",J310,0)</f>
        <v>0</v>
      </c>
      <c r="BF310" s="149">
        <f>IF(N310="snížená",J310,0)</f>
        <v>0</v>
      </c>
      <c r="BG310" s="149">
        <f>IF(N310="zákl. přenesená",J310,0)</f>
        <v>0</v>
      </c>
      <c r="BH310" s="149">
        <f>IF(N310="sníž. přenesená",J310,0)</f>
        <v>0</v>
      </c>
      <c r="BI310" s="149">
        <f>IF(N310="nulová",J310,0)</f>
        <v>0</v>
      </c>
      <c r="BJ310" s="15" t="s">
        <v>85</v>
      </c>
      <c r="BK310" s="149">
        <f>ROUND(I310*H310,2)</f>
        <v>0</v>
      </c>
      <c r="BL310" s="15" t="s">
        <v>156</v>
      </c>
      <c r="BM310" s="148" t="s">
        <v>1368</v>
      </c>
    </row>
    <row r="311" spans="2:65" s="1" customFormat="1" x14ac:dyDescent="0.2">
      <c r="B311" s="30"/>
      <c r="D311" s="150" t="s">
        <v>216</v>
      </c>
      <c r="F311" s="151" t="s">
        <v>798</v>
      </c>
      <c r="I311" s="152"/>
      <c r="L311" s="30"/>
      <c r="M311" s="153"/>
      <c r="T311" s="54"/>
      <c r="AT311" s="15" t="s">
        <v>216</v>
      </c>
      <c r="AU311" s="15" t="s">
        <v>91</v>
      </c>
    </row>
    <row r="312" spans="2:65" s="12" customFormat="1" x14ac:dyDescent="0.2">
      <c r="B312" s="154"/>
      <c r="D312" s="150" t="s">
        <v>292</v>
      </c>
      <c r="E312" s="155" t="s">
        <v>1</v>
      </c>
      <c r="F312" s="156" t="s">
        <v>85</v>
      </c>
      <c r="H312" s="157">
        <v>1</v>
      </c>
      <c r="I312" s="158"/>
      <c r="L312" s="154"/>
      <c r="M312" s="159"/>
      <c r="T312" s="160"/>
      <c r="AT312" s="155" t="s">
        <v>292</v>
      </c>
      <c r="AU312" s="155" t="s">
        <v>91</v>
      </c>
      <c r="AV312" s="12" t="s">
        <v>91</v>
      </c>
      <c r="AW312" s="12" t="s">
        <v>36</v>
      </c>
      <c r="AX312" s="12" t="s">
        <v>85</v>
      </c>
      <c r="AY312" s="155" t="s">
        <v>209</v>
      </c>
    </row>
    <row r="313" spans="2:65" s="1" customFormat="1" ht="16.5" customHeight="1" x14ac:dyDescent="0.2">
      <c r="B313" s="30"/>
      <c r="C313" s="171" t="s">
        <v>608</v>
      </c>
      <c r="D313" s="171" t="s">
        <v>449</v>
      </c>
      <c r="E313" s="172" t="s">
        <v>804</v>
      </c>
      <c r="F313" s="173" t="s">
        <v>805</v>
      </c>
      <c r="G313" s="174" t="s">
        <v>456</v>
      </c>
      <c r="H313" s="175">
        <v>1</v>
      </c>
      <c r="I313" s="176"/>
      <c r="J313" s="177">
        <f>ROUND(I313*H313,2)</f>
        <v>0</v>
      </c>
      <c r="K313" s="178"/>
      <c r="L313" s="179"/>
      <c r="M313" s="180" t="s">
        <v>1</v>
      </c>
      <c r="N313" s="181" t="s">
        <v>43</v>
      </c>
      <c r="P313" s="146">
        <f>O313*H313</f>
        <v>0</v>
      </c>
      <c r="Q313" s="146">
        <v>0.26200000000000001</v>
      </c>
      <c r="R313" s="146">
        <f>Q313*H313</f>
        <v>0.26200000000000001</v>
      </c>
      <c r="S313" s="146">
        <v>0</v>
      </c>
      <c r="T313" s="147">
        <f>S313*H313</f>
        <v>0</v>
      </c>
      <c r="AR313" s="148" t="s">
        <v>244</v>
      </c>
      <c r="AT313" s="148" t="s">
        <v>449</v>
      </c>
      <c r="AU313" s="148" t="s">
        <v>91</v>
      </c>
      <c r="AY313" s="15" t="s">
        <v>209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5" t="s">
        <v>85</v>
      </c>
      <c r="BK313" s="149">
        <f>ROUND(I313*H313,2)</f>
        <v>0</v>
      </c>
      <c r="BL313" s="15" t="s">
        <v>156</v>
      </c>
      <c r="BM313" s="148" t="s">
        <v>1369</v>
      </c>
    </row>
    <row r="314" spans="2:65" s="1" customFormat="1" x14ac:dyDescent="0.2">
      <c r="B314" s="30"/>
      <c r="D314" s="150" t="s">
        <v>216</v>
      </c>
      <c r="F314" s="151" t="s">
        <v>805</v>
      </c>
      <c r="I314" s="152"/>
      <c r="L314" s="30"/>
      <c r="M314" s="153"/>
      <c r="T314" s="54"/>
      <c r="AT314" s="15" t="s">
        <v>216</v>
      </c>
      <c r="AU314" s="15" t="s">
        <v>91</v>
      </c>
    </row>
    <row r="315" spans="2:65" s="12" customFormat="1" x14ac:dyDescent="0.2">
      <c r="B315" s="154"/>
      <c r="D315" s="150" t="s">
        <v>292</v>
      </c>
      <c r="E315" s="155" t="s">
        <v>1</v>
      </c>
      <c r="F315" s="156" t="s">
        <v>85</v>
      </c>
      <c r="H315" s="157">
        <v>1</v>
      </c>
      <c r="I315" s="158"/>
      <c r="L315" s="154"/>
      <c r="M315" s="159"/>
      <c r="T315" s="160"/>
      <c r="AT315" s="155" t="s">
        <v>292</v>
      </c>
      <c r="AU315" s="155" t="s">
        <v>91</v>
      </c>
      <c r="AV315" s="12" t="s">
        <v>91</v>
      </c>
      <c r="AW315" s="12" t="s">
        <v>36</v>
      </c>
      <c r="AX315" s="12" t="s">
        <v>85</v>
      </c>
      <c r="AY315" s="155" t="s">
        <v>209</v>
      </c>
    </row>
    <row r="316" spans="2:65" s="1" customFormat="1" ht="24.2" customHeight="1" x14ac:dyDescent="0.2">
      <c r="B316" s="30"/>
      <c r="C316" s="136" t="s">
        <v>614</v>
      </c>
      <c r="D316" s="136" t="s">
        <v>210</v>
      </c>
      <c r="E316" s="137" t="s">
        <v>820</v>
      </c>
      <c r="F316" s="138" t="s">
        <v>821</v>
      </c>
      <c r="G316" s="139" t="s">
        <v>456</v>
      </c>
      <c r="H316" s="140">
        <v>1</v>
      </c>
      <c r="I316" s="141"/>
      <c r="J316" s="142">
        <f>ROUND(I316*H316,2)</f>
        <v>0</v>
      </c>
      <c r="K316" s="143"/>
      <c r="L316" s="30"/>
      <c r="M316" s="144" t="s">
        <v>1</v>
      </c>
      <c r="N316" s="145" t="s">
        <v>43</v>
      </c>
      <c r="P316" s="146">
        <f>O316*H316</f>
        <v>0</v>
      </c>
      <c r="Q316" s="146">
        <v>1.248E-2</v>
      </c>
      <c r="R316" s="146">
        <f>Q316*H316</f>
        <v>1.248E-2</v>
      </c>
      <c r="S316" s="146">
        <v>0</v>
      </c>
      <c r="T316" s="147">
        <f>S316*H316</f>
        <v>0</v>
      </c>
      <c r="AR316" s="148" t="s">
        <v>156</v>
      </c>
      <c r="AT316" s="148" t="s">
        <v>210</v>
      </c>
      <c r="AU316" s="148" t="s">
        <v>91</v>
      </c>
      <c r="AY316" s="15" t="s">
        <v>209</v>
      </c>
      <c r="BE316" s="149">
        <f>IF(N316="základní",J316,0)</f>
        <v>0</v>
      </c>
      <c r="BF316" s="149">
        <f>IF(N316="snížená",J316,0)</f>
        <v>0</v>
      </c>
      <c r="BG316" s="149">
        <f>IF(N316="zákl. přenesená",J316,0)</f>
        <v>0</v>
      </c>
      <c r="BH316" s="149">
        <f>IF(N316="sníž. přenesená",J316,0)</f>
        <v>0</v>
      </c>
      <c r="BI316" s="149">
        <f>IF(N316="nulová",J316,0)</f>
        <v>0</v>
      </c>
      <c r="BJ316" s="15" t="s">
        <v>85</v>
      </c>
      <c r="BK316" s="149">
        <f>ROUND(I316*H316,2)</f>
        <v>0</v>
      </c>
      <c r="BL316" s="15" t="s">
        <v>156</v>
      </c>
      <c r="BM316" s="148" t="s">
        <v>1370</v>
      </c>
    </row>
    <row r="317" spans="2:65" s="1" customFormat="1" x14ac:dyDescent="0.2">
      <c r="B317" s="30"/>
      <c r="D317" s="150" t="s">
        <v>216</v>
      </c>
      <c r="F317" s="151" t="s">
        <v>821</v>
      </c>
      <c r="I317" s="152"/>
      <c r="L317" s="30"/>
      <c r="M317" s="153"/>
      <c r="T317" s="54"/>
      <c r="AT317" s="15" t="s">
        <v>216</v>
      </c>
      <c r="AU317" s="15" t="s">
        <v>91</v>
      </c>
    </row>
    <row r="318" spans="2:65" s="12" customFormat="1" x14ac:dyDescent="0.2">
      <c r="B318" s="154"/>
      <c r="D318" s="150" t="s">
        <v>292</v>
      </c>
      <c r="E318" s="155" t="s">
        <v>1</v>
      </c>
      <c r="F318" s="156" t="s">
        <v>85</v>
      </c>
      <c r="H318" s="157">
        <v>1</v>
      </c>
      <c r="I318" s="158"/>
      <c r="L318" s="154"/>
      <c r="M318" s="159"/>
      <c r="T318" s="160"/>
      <c r="AT318" s="155" t="s">
        <v>292</v>
      </c>
      <c r="AU318" s="155" t="s">
        <v>91</v>
      </c>
      <c r="AV318" s="12" t="s">
        <v>91</v>
      </c>
      <c r="AW318" s="12" t="s">
        <v>36</v>
      </c>
      <c r="AX318" s="12" t="s">
        <v>85</v>
      </c>
      <c r="AY318" s="155" t="s">
        <v>209</v>
      </c>
    </row>
    <row r="319" spans="2:65" s="1" customFormat="1" ht="24.2" customHeight="1" x14ac:dyDescent="0.2">
      <c r="B319" s="30"/>
      <c r="C319" s="171" t="s">
        <v>621</v>
      </c>
      <c r="D319" s="171" t="s">
        <v>449</v>
      </c>
      <c r="E319" s="172" t="s">
        <v>824</v>
      </c>
      <c r="F319" s="173" t="s">
        <v>825</v>
      </c>
      <c r="G319" s="174" t="s">
        <v>456</v>
      </c>
      <c r="H319" s="175">
        <v>1</v>
      </c>
      <c r="I319" s="176"/>
      <c r="J319" s="177">
        <f>ROUND(I319*H319,2)</f>
        <v>0</v>
      </c>
      <c r="K319" s="178"/>
      <c r="L319" s="179"/>
      <c r="M319" s="180" t="s">
        <v>1</v>
      </c>
      <c r="N319" s="181" t="s">
        <v>43</v>
      </c>
      <c r="P319" s="146">
        <f>O319*H319</f>
        <v>0</v>
      </c>
      <c r="Q319" s="146">
        <v>0.56999999999999995</v>
      </c>
      <c r="R319" s="146">
        <f>Q319*H319</f>
        <v>0.56999999999999995</v>
      </c>
      <c r="S319" s="146">
        <v>0</v>
      </c>
      <c r="T319" s="147">
        <f>S319*H319</f>
        <v>0</v>
      </c>
      <c r="AR319" s="148" t="s">
        <v>244</v>
      </c>
      <c r="AT319" s="148" t="s">
        <v>449</v>
      </c>
      <c r="AU319" s="148" t="s">
        <v>91</v>
      </c>
      <c r="AY319" s="15" t="s">
        <v>209</v>
      </c>
      <c r="BE319" s="149">
        <f>IF(N319="základní",J319,0)</f>
        <v>0</v>
      </c>
      <c r="BF319" s="149">
        <f>IF(N319="snížená",J319,0)</f>
        <v>0</v>
      </c>
      <c r="BG319" s="149">
        <f>IF(N319="zákl. přenesená",J319,0)</f>
        <v>0</v>
      </c>
      <c r="BH319" s="149">
        <f>IF(N319="sníž. přenesená",J319,0)</f>
        <v>0</v>
      </c>
      <c r="BI319" s="149">
        <f>IF(N319="nulová",J319,0)</f>
        <v>0</v>
      </c>
      <c r="BJ319" s="15" t="s">
        <v>85</v>
      </c>
      <c r="BK319" s="149">
        <f>ROUND(I319*H319,2)</f>
        <v>0</v>
      </c>
      <c r="BL319" s="15" t="s">
        <v>156</v>
      </c>
      <c r="BM319" s="148" t="s">
        <v>1371</v>
      </c>
    </row>
    <row r="320" spans="2:65" s="1" customFormat="1" ht="19.5" x14ac:dyDescent="0.2">
      <c r="B320" s="30"/>
      <c r="D320" s="150" t="s">
        <v>216</v>
      </c>
      <c r="F320" s="151" t="s">
        <v>825</v>
      </c>
      <c r="I320" s="152"/>
      <c r="L320" s="30"/>
      <c r="M320" s="153"/>
      <c r="T320" s="54"/>
      <c r="AT320" s="15" t="s">
        <v>216</v>
      </c>
      <c r="AU320" s="15" t="s">
        <v>91</v>
      </c>
    </row>
    <row r="321" spans="2:65" s="12" customFormat="1" x14ac:dyDescent="0.2">
      <c r="B321" s="154"/>
      <c r="D321" s="150" t="s">
        <v>292</v>
      </c>
      <c r="E321" s="155" t="s">
        <v>1</v>
      </c>
      <c r="F321" s="156" t="s">
        <v>85</v>
      </c>
      <c r="H321" s="157">
        <v>1</v>
      </c>
      <c r="I321" s="158"/>
      <c r="L321" s="154"/>
      <c r="M321" s="159"/>
      <c r="T321" s="160"/>
      <c r="AT321" s="155" t="s">
        <v>292</v>
      </c>
      <c r="AU321" s="155" t="s">
        <v>91</v>
      </c>
      <c r="AV321" s="12" t="s">
        <v>91</v>
      </c>
      <c r="AW321" s="12" t="s">
        <v>36</v>
      </c>
      <c r="AX321" s="12" t="s">
        <v>85</v>
      </c>
      <c r="AY321" s="155" t="s">
        <v>209</v>
      </c>
    </row>
    <row r="322" spans="2:65" s="1" customFormat="1" ht="24.2" customHeight="1" x14ac:dyDescent="0.2">
      <c r="B322" s="30"/>
      <c r="C322" s="136" t="s">
        <v>432</v>
      </c>
      <c r="D322" s="136" t="s">
        <v>210</v>
      </c>
      <c r="E322" s="137" t="s">
        <v>828</v>
      </c>
      <c r="F322" s="138" t="s">
        <v>829</v>
      </c>
      <c r="G322" s="139" t="s">
        <v>456</v>
      </c>
      <c r="H322" s="140">
        <v>1</v>
      </c>
      <c r="I322" s="141"/>
      <c r="J322" s="142">
        <f>ROUND(I322*H322,2)</f>
        <v>0</v>
      </c>
      <c r="K322" s="143"/>
      <c r="L322" s="30"/>
      <c r="M322" s="144" t="s">
        <v>1</v>
      </c>
      <c r="N322" s="145" t="s">
        <v>43</v>
      </c>
      <c r="P322" s="146">
        <f>O322*H322</f>
        <v>0</v>
      </c>
      <c r="Q322" s="146">
        <v>2.8539999999999999E-2</v>
      </c>
      <c r="R322" s="146">
        <f>Q322*H322</f>
        <v>2.8539999999999999E-2</v>
      </c>
      <c r="S322" s="146">
        <v>0</v>
      </c>
      <c r="T322" s="147">
        <f>S322*H322</f>
        <v>0</v>
      </c>
      <c r="AR322" s="148" t="s">
        <v>156</v>
      </c>
      <c r="AT322" s="148" t="s">
        <v>210</v>
      </c>
      <c r="AU322" s="148" t="s">
        <v>91</v>
      </c>
      <c r="AY322" s="15" t="s">
        <v>209</v>
      </c>
      <c r="BE322" s="149">
        <f>IF(N322="základní",J322,0)</f>
        <v>0</v>
      </c>
      <c r="BF322" s="149">
        <f>IF(N322="snížená",J322,0)</f>
        <v>0</v>
      </c>
      <c r="BG322" s="149">
        <f>IF(N322="zákl. přenesená",J322,0)</f>
        <v>0</v>
      </c>
      <c r="BH322" s="149">
        <f>IF(N322="sníž. přenesená",J322,0)</f>
        <v>0</v>
      </c>
      <c r="BI322" s="149">
        <f>IF(N322="nulová",J322,0)</f>
        <v>0</v>
      </c>
      <c r="BJ322" s="15" t="s">
        <v>85</v>
      </c>
      <c r="BK322" s="149">
        <f>ROUND(I322*H322,2)</f>
        <v>0</v>
      </c>
      <c r="BL322" s="15" t="s">
        <v>156</v>
      </c>
      <c r="BM322" s="148" t="s">
        <v>1372</v>
      </c>
    </row>
    <row r="323" spans="2:65" s="1" customFormat="1" ht="19.5" x14ac:dyDescent="0.2">
      <c r="B323" s="30"/>
      <c r="D323" s="150" t="s">
        <v>216</v>
      </c>
      <c r="F323" s="151" t="s">
        <v>829</v>
      </c>
      <c r="I323" s="152"/>
      <c r="L323" s="30"/>
      <c r="M323" s="153"/>
      <c r="T323" s="54"/>
      <c r="AT323" s="15" t="s">
        <v>216</v>
      </c>
      <c r="AU323" s="15" t="s">
        <v>91</v>
      </c>
    </row>
    <row r="324" spans="2:65" s="12" customFormat="1" x14ac:dyDescent="0.2">
      <c r="B324" s="154"/>
      <c r="D324" s="150" t="s">
        <v>292</v>
      </c>
      <c r="E324" s="155" t="s">
        <v>1</v>
      </c>
      <c r="F324" s="156" t="s">
        <v>85</v>
      </c>
      <c r="H324" s="157">
        <v>1</v>
      </c>
      <c r="I324" s="158"/>
      <c r="L324" s="154"/>
      <c r="M324" s="159"/>
      <c r="T324" s="160"/>
      <c r="AT324" s="155" t="s">
        <v>292</v>
      </c>
      <c r="AU324" s="155" t="s">
        <v>91</v>
      </c>
      <c r="AV324" s="12" t="s">
        <v>91</v>
      </c>
      <c r="AW324" s="12" t="s">
        <v>36</v>
      </c>
      <c r="AX324" s="12" t="s">
        <v>85</v>
      </c>
      <c r="AY324" s="155" t="s">
        <v>209</v>
      </c>
    </row>
    <row r="325" spans="2:65" s="1" customFormat="1" ht="24.2" customHeight="1" x14ac:dyDescent="0.2">
      <c r="B325" s="30"/>
      <c r="C325" s="171" t="s">
        <v>632</v>
      </c>
      <c r="D325" s="171" t="s">
        <v>449</v>
      </c>
      <c r="E325" s="172" t="s">
        <v>847</v>
      </c>
      <c r="F325" s="173" t="s">
        <v>848</v>
      </c>
      <c r="G325" s="174" t="s">
        <v>456</v>
      </c>
      <c r="H325" s="175">
        <v>1</v>
      </c>
      <c r="I325" s="176"/>
      <c r="J325" s="177">
        <f>ROUND(I325*H325,2)</f>
        <v>0</v>
      </c>
      <c r="K325" s="178"/>
      <c r="L325" s="179"/>
      <c r="M325" s="180" t="s">
        <v>1</v>
      </c>
      <c r="N325" s="181" t="s">
        <v>43</v>
      </c>
      <c r="P325" s="146">
        <f>O325*H325</f>
        <v>0</v>
      </c>
      <c r="Q325" s="146">
        <v>5.4600000000000003E-2</v>
      </c>
      <c r="R325" s="146">
        <f>Q325*H325</f>
        <v>5.4600000000000003E-2</v>
      </c>
      <c r="S325" s="146">
        <v>0</v>
      </c>
      <c r="T325" s="147">
        <f>S325*H325</f>
        <v>0</v>
      </c>
      <c r="AR325" s="148" t="s">
        <v>244</v>
      </c>
      <c r="AT325" s="148" t="s">
        <v>449</v>
      </c>
      <c r="AU325" s="148" t="s">
        <v>91</v>
      </c>
      <c r="AY325" s="15" t="s">
        <v>209</v>
      </c>
      <c r="BE325" s="149">
        <f>IF(N325="základní",J325,0)</f>
        <v>0</v>
      </c>
      <c r="BF325" s="149">
        <f>IF(N325="snížená",J325,0)</f>
        <v>0</v>
      </c>
      <c r="BG325" s="149">
        <f>IF(N325="zákl. přenesená",J325,0)</f>
        <v>0</v>
      </c>
      <c r="BH325" s="149">
        <f>IF(N325="sníž. přenesená",J325,0)</f>
        <v>0</v>
      </c>
      <c r="BI325" s="149">
        <f>IF(N325="nulová",J325,0)</f>
        <v>0</v>
      </c>
      <c r="BJ325" s="15" t="s">
        <v>85</v>
      </c>
      <c r="BK325" s="149">
        <f>ROUND(I325*H325,2)</f>
        <v>0</v>
      </c>
      <c r="BL325" s="15" t="s">
        <v>156</v>
      </c>
      <c r="BM325" s="148" t="s">
        <v>1373</v>
      </c>
    </row>
    <row r="326" spans="2:65" s="1" customFormat="1" ht="19.5" x14ac:dyDescent="0.2">
      <c r="B326" s="30"/>
      <c r="D326" s="150" t="s">
        <v>216</v>
      </c>
      <c r="F326" s="151" t="s">
        <v>848</v>
      </c>
      <c r="I326" s="152"/>
      <c r="L326" s="30"/>
      <c r="M326" s="153"/>
      <c r="T326" s="54"/>
      <c r="AT326" s="15" t="s">
        <v>216</v>
      </c>
      <c r="AU326" s="15" t="s">
        <v>91</v>
      </c>
    </row>
    <row r="327" spans="2:65" s="12" customFormat="1" x14ac:dyDescent="0.2">
      <c r="B327" s="154"/>
      <c r="D327" s="150" t="s">
        <v>292</v>
      </c>
      <c r="E327" s="155" t="s">
        <v>1</v>
      </c>
      <c r="F327" s="156" t="s">
        <v>85</v>
      </c>
      <c r="H327" s="157">
        <v>1</v>
      </c>
      <c r="I327" s="158"/>
      <c r="L327" s="154"/>
      <c r="M327" s="159"/>
      <c r="T327" s="160"/>
      <c r="AT327" s="155" t="s">
        <v>292</v>
      </c>
      <c r="AU327" s="155" t="s">
        <v>91</v>
      </c>
      <c r="AV327" s="12" t="s">
        <v>91</v>
      </c>
      <c r="AW327" s="12" t="s">
        <v>36</v>
      </c>
      <c r="AX327" s="12" t="s">
        <v>85</v>
      </c>
      <c r="AY327" s="155" t="s">
        <v>209</v>
      </c>
    </row>
    <row r="328" spans="2:65" s="1" customFormat="1" ht="24.2" customHeight="1" x14ac:dyDescent="0.2">
      <c r="B328" s="30"/>
      <c r="C328" s="136" t="s">
        <v>638</v>
      </c>
      <c r="D328" s="136" t="s">
        <v>210</v>
      </c>
      <c r="E328" s="137" t="s">
        <v>841</v>
      </c>
      <c r="F328" s="138" t="s">
        <v>842</v>
      </c>
      <c r="G328" s="139" t="s">
        <v>456</v>
      </c>
      <c r="H328" s="140">
        <v>1</v>
      </c>
      <c r="I328" s="141"/>
      <c r="J328" s="142">
        <f>ROUND(I328*H328,2)</f>
        <v>0</v>
      </c>
      <c r="K328" s="143"/>
      <c r="L328" s="30"/>
      <c r="M328" s="144" t="s">
        <v>1</v>
      </c>
      <c r="N328" s="145" t="s">
        <v>43</v>
      </c>
      <c r="P328" s="146">
        <f>O328*H328</f>
        <v>0</v>
      </c>
      <c r="Q328" s="146">
        <v>0.09</v>
      </c>
      <c r="R328" s="146">
        <f>Q328*H328</f>
        <v>0.09</v>
      </c>
      <c r="S328" s="146">
        <v>0</v>
      </c>
      <c r="T328" s="147">
        <f>S328*H328</f>
        <v>0</v>
      </c>
      <c r="AR328" s="148" t="s">
        <v>156</v>
      </c>
      <c r="AT328" s="148" t="s">
        <v>210</v>
      </c>
      <c r="AU328" s="148" t="s">
        <v>91</v>
      </c>
      <c r="AY328" s="15" t="s">
        <v>209</v>
      </c>
      <c r="BE328" s="149">
        <f>IF(N328="základní",J328,0)</f>
        <v>0</v>
      </c>
      <c r="BF328" s="149">
        <f>IF(N328="snížená",J328,0)</f>
        <v>0</v>
      </c>
      <c r="BG328" s="149">
        <f>IF(N328="zákl. přenesená",J328,0)</f>
        <v>0</v>
      </c>
      <c r="BH328" s="149">
        <f>IF(N328="sníž. přenesená",J328,0)</f>
        <v>0</v>
      </c>
      <c r="BI328" s="149">
        <f>IF(N328="nulová",J328,0)</f>
        <v>0</v>
      </c>
      <c r="BJ328" s="15" t="s">
        <v>85</v>
      </c>
      <c r="BK328" s="149">
        <f>ROUND(I328*H328,2)</f>
        <v>0</v>
      </c>
      <c r="BL328" s="15" t="s">
        <v>156</v>
      </c>
      <c r="BM328" s="148" t="s">
        <v>1374</v>
      </c>
    </row>
    <row r="329" spans="2:65" s="1" customFormat="1" ht="19.5" x14ac:dyDescent="0.2">
      <c r="B329" s="30"/>
      <c r="D329" s="150" t="s">
        <v>216</v>
      </c>
      <c r="F329" s="151" t="s">
        <v>844</v>
      </c>
      <c r="I329" s="152"/>
      <c r="L329" s="30"/>
      <c r="M329" s="153"/>
      <c r="T329" s="54"/>
      <c r="AT329" s="15" t="s">
        <v>216</v>
      </c>
      <c r="AU329" s="15" t="s">
        <v>91</v>
      </c>
    </row>
    <row r="330" spans="2:65" s="12" customFormat="1" x14ac:dyDescent="0.2">
      <c r="B330" s="154"/>
      <c r="D330" s="150" t="s">
        <v>292</v>
      </c>
      <c r="E330" s="155" t="s">
        <v>1</v>
      </c>
      <c r="F330" s="156" t="s">
        <v>85</v>
      </c>
      <c r="H330" s="157">
        <v>1</v>
      </c>
      <c r="I330" s="158"/>
      <c r="L330" s="154"/>
      <c r="M330" s="159"/>
      <c r="T330" s="160"/>
      <c r="AT330" s="155" t="s">
        <v>292</v>
      </c>
      <c r="AU330" s="155" t="s">
        <v>91</v>
      </c>
      <c r="AV330" s="12" t="s">
        <v>91</v>
      </c>
      <c r="AW330" s="12" t="s">
        <v>36</v>
      </c>
      <c r="AX330" s="12" t="s">
        <v>85</v>
      </c>
      <c r="AY330" s="155" t="s">
        <v>209</v>
      </c>
    </row>
    <row r="331" spans="2:65" s="1" customFormat="1" ht="21.75" customHeight="1" x14ac:dyDescent="0.2">
      <c r="B331" s="30"/>
      <c r="C331" s="136" t="s">
        <v>643</v>
      </c>
      <c r="D331" s="136" t="s">
        <v>210</v>
      </c>
      <c r="E331" s="137" t="s">
        <v>861</v>
      </c>
      <c r="F331" s="138" t="s">
        <v>862</v>
      </c>
      <c r="G331" s="139" t="s">
        <v>359</v>
      </c>
      <c r="H331" s="140">
        <v>29.5</v>
      </c>
      <c r="I331" s="141"/>
      <c r="J331" s="142">
        <f>ROUND(I331*H331,2)</f>
        <v>0</v>
      </c>
      <c r="K331" s="143"/>
      <c r="L331" s="30"/>
      <c r="M331" s="144" t="s">
        <v>1</v>
      </c>
      <c r="N331" s="145" t="s">
        <v>43</v>
      </c>
      <c r="P331" s="146">
        <f>O331*H331</f>
        <v>0</v>
      </c>
      <c r="Q331" s="146">
        <v>1.2999999999999999E-4</v>
      </c>
      <c r="R331" s="146">
        <f>Q331*H331</f>
        <v>3.8349999999999999E-3</v>
      </c>
      <c r="S331" s="146">
        <v>0</v>
      </c>
      <c r="T331" s="147">
        <f>S331*H331</f>
        <v>0</v>
      </c>
      <c r="AR331" s="148" t="s">
        <v>156</v>
      </c>
      <c r="AT331" s="148" t="s">
        <v>210</v>
      </c>
      <c r="AU331" s="148" t="s">
        <v>91</v>
      </c>
      <c r="AY331" s="15" t="s">
        <v>209</v>
      </c>
      <c r="BE331" s="149">
        <f>IF(N331="základní",J331,0)</f>
        <v>0</v>
      </c>
      <c r="BF331" s="149">
        <f>IF(N331="snížená",J331,0)</f>
        <v>0</v>
      </c>
      <c r="BG331" s="149">
        <f>IF(N331="zákl. přenesená",J331,0)</f>
        <v>0</v>
      </c>
      <c r="BH331" s="149">
        <f>IF(N331="sníž. přenesená",J331,0)</f>
        <v>0</v>
      </c>
      <c r="BI331" s="149">
        <f>IF(N331="nulová",J331,0)</f>
        <v>0</v>
      </c>
      <c r="BJ331" s="15" t="s">
        <v>85</v>
      </c>
      <c r="BK331" s="149">
        <f>ROUND(I331*H331,2)</f>
        <v>0</v>
      </c>
      <c r="BL331" s="15" t="s">
        <v>156</v>
      </c>
      <c r="BM331" s="148" t="s">
        <v>1375</v>
      </c>
    </row>
    <row r="332" spans="2:65" s="1" customFormat="1" x14ac:dyDescent="0.2">
      <c r="B332" s="30"/>
      <c r="D332" s="150" t="s">
        <v>216</v>
      </c>
      <c r="F332" s="151" t="s">
        <v>864</v>
      </c>
      <c r="I332" s="152"/>
      <c r="L332" s="30"/>
      <c r="M332" s="153"/>
      <c r="T332" s="54"/>
      <c r="AT332" s="15" t="s">
        <v>216</v>
      </c>
      <c r="AU332" s="15" t="s">
        <v>91</v>
      </c>
    </row>
    <row r="333" spans="2:65" s="12" customFormat="1" x14ac:dyDescent="0.2">
      <c r="B333" s="154"/>
      <c r="D333" s="150" t="s">
        <v>292</v>
      </c>
      <c r="E333" s="155" t="s">
        <v>1</v>
      </c>
      <c r="F333" s="156" t="s">
        <v>1344</v>
      </c>
      <c r="H333" s="157">
        <v>29.5</v>
      </c>
      <c r="I333" s="158"/>
      <c r="L333" s="154"/>
      <c r="M333" s="159"/>
      <c r="T333" s="160"/>
      <c r="AT333" s="155" t="s">
        <v>292</v>
      </c>
      <c r="AU333" s="155" t="s">
        <v>91</v>
      </c>
      <c r="AV333" s="12" t="s">
        <v>91</v>
      </c>
      <c r="AW333" s="12" t="s">
        <v>36</v>
      </c>
      <c r="AX333" s="12" t="s">
        <v>85</v>
      </c>
      <c r="AY333" s="155" t="s">
        <v>209</v>
      </c>
    </row>
    <row r="334" spans="2:65" s="11" customFormat="1" ht="22.9" customHeight="1" x14ac:dyDescent="0.2">
      <c r="B334" s="124"/>
      <c r="D334" s="125" t="s">
        <v>77</v>
      </c>
      <c r="E334" s="134" t="s">
        <v>249</v>
      </c>
      <c r="F334" s="134" t="s">
        <v>866</v>
      </c>
      <c r="I334" s="127"/>
      <c r="J334" s="135">
        <f>BK334</f>
        <v>0</v>
      </c>
      <c r="L334" s="124"/>
      <c r="M334" s="129"/>
      <c r="P334" s="130">
        <f>P335+SUM(P336:P344)</f>
        <v>0</v>
      </c>
      <c r="R334" s="130">
        <f>R335+SUM(R336:R344)</f>
        <v>2.419E-2</v>
      </c>
      <c r="T334" s="131">
        <f>T335+SUM(T336:T344)</f>
        <v>1.18</v>
      </c>
      <c r="AR334" s="125" t="s">
        <v>85</v>
      </c>
      <c r="AT334" s="132" t="s">
        <v>77</v>
      </c>
      <c r="AU334" s="132" t="s">
        <v>85</v>
      </c>
      <c r="AY334" s="125" t="s">
        <v>209</v>
      </c>
      <c r="BK334" s="133">
        <f>BK335+SUM(BK336:BK344)</f>
        <v>0</v>
      </c>
    </row>
    <row r="335" spans="2:65" s="1" customFormat="1" ht="24.2" customHeight="1" x14ac:dyDescent="0.2">
      <c r="B335" s="30"/>
      <c r="C335" s="136" t="s">
        <v>649</v>
      </c>
      <c r="D335" s="136" t="s">
        <v>210</v>
      </c>
      <c r="E335" s="137" t="s">
        <v>867</v>
      </c>
      <c r="F335" s="138" t="s">
        <v>868</v>
      </c>
      <c r="G335" s="139" t="s">
        <v>359</v>
      </c>
      <c r="H335" s="140">
        <v>59</v>
      </c>
      <c r="I335" s="141"/>
      <c r="J335" s="142">
        <f>ROUND(I335*H335,2)</f>
        <v>0</v>
      </c>
      <c r="K335" s="143"/>
      <c r="L335" s="30"/>
      <c r="M335" s="144" t="s">
        <v>1</v>
      </c>
      <c r="N335" s="145" t="s">
        <v>43</v>
      </c>
      <c r="P335" s="146">
        <f>O335*H335</f>
        <v>0</v>
      </c>
      <c r="Q335" s="146">
        <v>4.0999999999999999E-4</v>
      </c>
      <c r="R335" s="146">
        <f>Q335*H335</f>
        <v>2.419E-2</v>
      </c>
      <c r="S335" s="146">
        <v>0</v>
      </c>
      <c r="T335" s="147">
        <f>S335*H335</f>
        <v>0</v>
      </c>
      <c r="AR335" s="148" t="s">
        <v>156</v>
      </c>
      <c r="AT335" s="148" t="s">
        <v>210</v>
      </c>
      <c r="AU335" s="148" t="s">
        <v>91</v>
      </c>
      <c r="AY335" s="15" t="s">
        <v>209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5" t="s">
        <v>85</v>
      </c>
      <c r="BK335" s="149">
        <f>ROUND(I335*H335,2)</f>
        <v>0</v>
      </c>
      <c r="BL335" s="15" t="s">
        <v>156</v>
      </c>
      <c r="BM335" s="148" t="s">
        <v>1376</v>
      </c>
    </row>
    <row r="336" spans="2:65" s="1" customFormat="1" ht="19.5" x14ac:dyDescent="0.2">
      <c r="B336" s="30"/>
      <c r="D336" s="150" t="s">
        <v>216</v>
      </c>
      <c r="F336" s="151" t="s">
        <v>870</v>
      </c>
      <c r="I336" s="152"/>
      <c r="L336" s="30"/>
      <c r="M336" s="153"/>
      <c r="T336" s="54"/>
      <c r="AT336" s="15" t="s">
        <v>216</v>
      </c>
      <c r="AU336" s="15" t="s">
        <v>91</v>
      </c>
    </row>
    <row r="337" spans="2:65" s="12" customFormat="1" x14ac:dyDescent="0.2">
      <c r="B337" s="154"/>
      <c r="D337" s="150" t="s">
        <v>292</v>
      </c>
      <c r="E337" s="155" t="s">
        <v>1</v>
      </c>
      <c r="F337" s="156" t="s">
        <v>1377</v>
      </c>
      <c r="H337" s="157">
        <v>59</v>
      </c>
      <c r="I337" s="158"/>
      <c r="L337" s="154"/>
      <c r="M337" s="159"/>
      <c r="T337" s="160"/>
      <c r="AT337" s="155" t="s">
        <v>292</v>
      </c>
      <c r="AU337" s="155" t="s">
        <v>91</v>
      </c>
      <c r="AV337" s="12" t="s">
        <v>91</v>
      </c>
      <c r="AW337" s="12" t="s">
        <v>36</v>
      </c>
      <c r="AX337" s="12" t="s">
        <v>85</v>
      </c>
      <c r="AY337" s="155" t="s">
        <v>209</v>
      </c>
    </row>
    <row r="338" spans="2:65" s="1" customFormat="1" ht="24.2" customHeight="1" x14ac:dyDescent="0.2">
      <c r="B338" s="30"/>
      <c r="C338" s="136" t="s">
        <v>655</v>
      </c>
      <c r="D338" s="136" t="s">
        <v>210</v>
      </c>
      <c r="E338" s="137" t="s">
        <v>873</v>
      </c>
      <c r="F338" s="138" t="s">
        <v>874</v>
      </c>
      <c r="G338" s="139" t="s">
        <v>359</v>
      </c>
      <c r="H338" s="140">
        <v>59</v>
      </c>
      <c r="I338" s="141"/>
      <c r="J338" s="142">
        <f>ROUND(I338*H338,2)</f>
        <v>0</v>
      </c>
      <c r="K338" s="143"/>
      <c r="L338" s="30"/>
      <c r="M338" s="144" t="s">
        <v>1</v>
      </c>
      <c r="N338" s="145" t="s">
        <v>43</v>
      </c>
      <c r="P338" s="146">
        <f>O338*H338</f>
        <v>0</v>
      </c>
      <c r="Q338" s="146">
        <v>0</v>
      </c>
      <c r="R338" s="146">
        <f>Q338*H338</f>
        <v>0</v>
      </c>
      <c r="S338" s="146">
        <v>0</v>
      </c>
      <c r="T338" s="147">
        <f>S338*H338</f>
        <v>0</v>
      </c>
      <c r="AR338" s="148" t="s">
        <v>156</v>
      </c>
      <c r="AT338" s="148" t="s">
        <v>210</v>
      </c>
      <c r="AU338" s="148" t="s">
        <v>91</v>
      </c>
      <c r="AY338" s="15" t="s">
        <v>209</v>
      </c>
      <c r="BE338" s="149">
        <f>IF(N338="základní",J338,0)</f>
        <v>0</v>
      </c>
      <c r="BF338" s="149">
        <f>IF(N338="snížená",J338,0)</f>
        <v>0</v>
      </c>
      <c r="BG338" s="149">
        <f>IF(N338="zákl. přenesená",J338,0)</f>
        <v>0</v>
      </c>
      <c r="BH338" s="149">
        <f>IF(N338="sníž. přenesená",J338,0)</f>
        <v>0</v>
      </c>
      <c r="BI338" s="149">
        <f>IF(N338="nulová",J338,0)</f>
        <v>0</v>
      </c>
      <c r="BJ338" s="15" t="s">
        <v>85</v>
      </c>
      <c r="BK338" s="149">
        <f>ROUND(I338*H338,2)</f>
        <v>0</v>
      </c>
      <c r="BL338" s="15" t="s">
        <v>156</v>
      </c>
      <c r="BM338" s="148" t="s">
        <v>1378</v>
      </c>
    </row>
    <row r="339" spans="2:65" s="1" customFormat="1" ht="19.5" x14ac:dyDescent="0.2">
      <c r="B339" s="30"/>
      <c r="D339" s="150" t="s">
        <v>216</v>
      </c>
      <c r="F339" s="151" t="s">
        <v>876</v>
      </c>
      <c r="I339" s="152"/>
      <c r="L339" s="30"/>
      <c r="M339" s="153"/>
      <c r="T339" s="54"/>
      <c r="AT339" s="15" t="s">
        <v>216</v>
      </c>
      <c r="AU339" s="15" t="s">
        <v>91</v>
      </c>
    </row>
    <row r="340" spans="2:65" s="12" customFormat="1" x14ac:dyDescent="0.2">
      <c r="B340" s="154"/>
      <c r="D340" s="150" t="s">
        <v>292</v>
      </c>
      <c r="E340" s="155" t="s">
        <v>1</v>
      </c>
      <c r="F340" s="156" t="s">
        <v>1377</v>
      </c>
      <c r="H340" s="157">
        <v>59</v>
      </c>
      <c r="I340" s="158"/>
      <c r="L340" s="154"/>
      <c r="M340" s="159"/>
      <c r="T340" s="160"/>
      <c r="AT340" s="155" t="s">
        <v>292</v>
      </c>
      <c r="AU340" s="155" t="s">
        <v>91</v>
      </c>
      <c r="AV340" s="12" t="s">
        <v>91</v>
      </c>
      <c r="AW340" s="12" t="s">
        <v>36</v>
      </c>
      <c r="AX340" s="12" t="s">
        <v>85</v>
      </c>
      <c r="AY340" s="155" t="s">
        <v>209</v>
      </c>
    </row>
    <row r="341" spans="2:65" s="1" customFormat="1" ht="16.5" customHeight="1" x14ac:dyDescent="0.2">
      <c r="B341" s="30"/>
      <c r="C341" s="136" t="s">
        <v>711</v>
      </c>
      <c r="D341" s="136" t="s">
        <v>210</v>
      </c>
      <c r="E341" s="137" t="s">
        <v>888</v>
      </c>
      <c r="F341" s="138" t="s">
        <v>889</v>
      </c>
      <c r="G341" s="139" t="s">
        <v>342</v>
      </c>
      <c r="H341" s="140">
        <v>118</v>
      </c>
      <c r="I341" s="141"/>
      <c r="J341" s="142">
        <f>ROUND(I341*H341,2)</f>
        <v>0</v>
      </c>
      <c r="K341" s="143"/>
      <c r="L341" s="30"/>
      <c r="M341" s="144" t="s">
        <v>1</v>
      </c>
      <c r="N341" s="145" t="s">
        <v>43</v>
      </c>
      <c r="P341" s="146">
        <f>O341*H341</f>
        <v>0</v>
      </c>
      <c r="Q341" s="146">
        <v>0</v>
      </c>
      <c r="R341" s="146">
        <f>Q341*H341</f>
        <v>0</v>
      </c>
      <c r="S341" s="146">
        <v>0.01</v>
      </c>
      <c r="T341" s="147">
        <f>S341*H341</f>
        <v>1.18</v>
      </c>
      <c r="AR341" s="148" t="s">
        <v>156</v>
      </c>
      <c r="AT341" s="148" t="s">
        <v>210</v>
      </c>
      <c r="AU341" s="148" t="s">
        <v>91</v>
      </c>
      <c r="AY341" s="15" t="s">
        <v>209</v>
      </c>
      <c r="BE341" s="149">
        <f>IF(N341="základní",J341,0)</f>
        <v>0</v>
      </c>
      <c r="BF341" s="149">
        <f>IF(N341="snížená",J341,0)</f>
        <v>0</v>
      </c>
      <c r="BG341" s="149">
        <f>IF(N341="zákl. přenesená",J341,0)</f>
        <v>0</v>
      </c>
      <c r="BH341" s="149">
        <f>IF(N341="sníž. přenesená",J341,0)</f>
        <v>0</v>
      </c>
      <c r="BI341" s="149">
        <f>IF(N341="nulová",J341,0)</f>
        <v>0</v>
      </c>
      <c r="BJ341" s="15" t="s">
        <v>85</v>
      </c>
      <c r="BK341" s="149">
        <f>ROUND(I341*H341,2)</f>
        <v>0</v>
      </c>
      <c r="BL341" s="15" t="s">
        <v>156</v>
      </c>
      <c r="BM341" s="148" t="s">
        <v>1379</v>
      </c>
    </row>
    <row r="342" spans="2:65" s="1" customFormat="1" ht="19.5" x14ac:dyDescent="0.2">
      <c r="B342" s="30"/>
      <c r="D342" s="150" t="s">
        <v>216</v>
      </c>
      <c r="F342" s="151" t="s">
        <v>891</v>
      </c>
      <c r="I342" s="152"/>
      <c r="L342" s="30"/>
      <c r="M342" s="153"/>
      <c r="T342" s="54"/>
      <c r="AT342" s="15" t="s">
        <v>216</v>
      </c>
      <c r="AU342" s="15" t="s">
        <v>91</v>
      </c>
    </row>
    <row r="343" spans="2:65" s="12" customFormat="1" x14ac:dyDescent="0.2">
      <c r="B343" s="154"/>
      <c r="D343" s="150" t="s">
        <v>292</v>
      </c>
      <c r="E343" s="155" t="s">
        <v>1</v>
      </c>
      <c r="F343" s="156" t="s">
        <v>1380</v>
      </c>
      <c r="H343" s="157">
        <v>118</v>
      </c>
      <c r="I343" s="158"/>
      <c r="L343" s="154"/>
      <c r="M343" s="159"/>
      <c r="T343" s="160"/>
      <c r="AT343" s="155" t="s">
        <v>292</v>
      </c>
      <c r="AU343" s="155" t="s">
        <v>91</v>
      </c>
      <c r="AV343" s="12" t="s">
        <v>91</v>
      </c>
      <c r="AW343" s="12" t="s">
        <v>36</v>
      </c>
      <c r="AX343" s="12" t="s">
        <v>85</v>
      </c>
      <c r="AY343" s="155" t="s">
        <v>209</v>
      </c>
    </row>
    <row r="344" spans="2:65" s="11" customFormat="1" ht="20.85" customHeight="1" x14ac:dyDescent="0.2">
      <c r="B344" s="124"/>
      <c r="D344" s="125" t="s">
        <v>77</v>
      </c>
      <c r="E344" s="134" t="s">
        <v>860</v>
      </c>
      <c r="F344" s="134" t="s">
        <v>893</v>
      </c>
      <c r="I344" s="127"/>
      <c r="J344" s="135">
        <f>BK344</f>
        <v>0</v>
      </c>
      <c r="L344" s="124"/>
      <c r="M344" s="129"/>
      <c r="P344" s="130">
        <f>SUM(P345:P363)</f>
        <v>0</v>
      </c>
      <c r="R344" s="130">
        <f>SUM(R345:R363)</f>
        <v>0</v>
      </c>
      <c r="T344" s="131">
        <f>SUM(T345:T363)</f>
        <v>0</v>
      </c>
      <c r="AR344" s="125" t="s">
        <v>85</v>
      </c>
      <c r="AT344" s="132" t="s">
        <v>77</v>
      </c>
      <c r="AU344" s="132" t="s">
        <v>91</v>
      </c>
      <c r="AY344" s="125" t="s">
        <v>209</v>
      </c>
      <c r="BK344" s="133">
        <f>SUM(BK345:BK363)</f>
        <v>0</v>
      </c>
    </row>
    <row r="345" spans="2:65" s="1" customFormat="1" ht="24.2" customHeight="1" x14ac:dyDescent="0.2">
      <c r="B345" s="30"/>
      <c r="C345" s="136" t="s">
        <v>660</v>
      </c>
      <c r="D345" s="136" t="s">
        <v>210</v>
      </c>
      <c r="E345" s="137" t="s">
        <v>900</v>
      </c>
      <c r="F345" s="138" t="s">
        <v>901</v>
      </c>
      <c r="G345" s="139" t="s">
        <v>554</v>
      </c>
      <c r="H345" s="140">
        <v>12.12</v>
      </c>
      <c r="I345" s="141"/>
      <c r="J345" s="142">
        <f>ROUND(I345*H345,2)</f>
        <v>0</v>
      </c>
      <c r="K345" s="143"/>
      <c r="L345" s="30"/>
      <c r="M345" s="144" t="s">
        <v>1</v>
      </c>
      <c r="N345" s="145" t="s">
        <v>43</v>
      </c>
      <c r="P345" s="146">
        <f>O345*H345</f>
        <v>0</v>
      </c>
      <c r="Q345" s="146">
        <v>0</v>
      </c>
      <c r="R345" s="146">
        <f>Q345*H345</f>
        <v>0</v>
      </c>
      <c r="S345" s="146">
        <v>0</v>
      </c>
      <c r="T345" s="147">
        <f>S345*H345</f>
        <v>0</v>
      </c>
      <c r="AR345" s="148" t="s">
        <v>156</v>
      </c>
      <c r="AT345" s="148" t="s">
        <v>210</v>
      </c>
      <c r="AU345" s="148" t="s">
        <v>148</v>
      </c>
      <c r="AY345" s="15" t="s">
        <v>209</v>
      </c>
      <c r="BE345" s="149">
        <f>IF(N345="základní",J345,0)</f>
        <v>0</v>
      </c>
      <c r="BF345" s="149">
        <f>IF(N345="snížená",J345,0)</f>
        <v>0</v>
      </c>
      <c r="BG345" s="149">
        <f>IF(N345="zákl. přenesená",J345,0)</f>
        <v>0</v>
      </c>
      <c r="BH345" s="149">
        <f>IF(N345="sníž. přenesená",J345,0)</f>
        <v>0</v>
      </c>
      <c r="BI345" s="149">
        <f>IF(N345="nulová",J345,0)</f>
        <v>0</v>
      </c>
      <c r="BJ345" s="15" t="s">
        <v>85</v>
      </c>
      <c r="BK345" s="149">
        <f>ROUND(I345*H345,2)</f>
        <v>0</v>
      </c>
      <c r="BL345" s="15" t="s">
        <v>156</v>
      </c>
      <c r="BM345" s="148" t="s">
        <v>1381</v>
      </c>
    </row>
    <row r="346" spans="2:65" s="1" customFormat="1" ht="19.5" x14ac:dyDescent="0.2">
      <c r="B346" s="30"/>
      <c r="D346" s="150" t="s">
        <v>216</v>
      </c>
      <c r="F346" s="151" t="s">
        <v>903</v>
      </c>
      <c r="I346" s="152"/>
      <c r="L346" s="30"/>
      <c r="M346" s="153"/>
      <c r="T346" s="54"/>
      <c r="AT346" s="15" t="s">
        <v>216</v>
      </c>
      <c r="AU346" s="15" t="s">
        <v>148</v>
      </c>
    </row>
    <row r="347" spans="2:65" s="12" customFormat="1" x14ac:dyDescent="0.2">
      <c r="B347" s="154"/>
      <c r="D347" s="150" t="s">
        <v>292</v>
      </c>
      <c r="E347" s="155" t="s">
        <v>1</v>
      </c>
      <c r="F347" s="156" t="s">
        <v>1382</v>
      </c>
      <c r="H347" s="157">
        <v>12.120000000000001</v>
      </c>
      <c r="I347" s="158"/>
      <c r="L347" s="154"/>
      <c r="M347" s="159"/>
      <c r="T347" s="160"/>
      <c r="AT347" s="155" t="s">
        <v>292</v>
      </c>
      <c r="AU347" s="155" t="s">
        <v>148</v>
      </c>
      <c r="AV347" s="12" t="s">
        <v>91</v>
      </c>
      <c r="AW347" s="12" t="s">
        <v>36</v>
      </c>
      <c r="AX347" s="12" t="s">
        <v>78</v>
      </c>
      <c r="AY347" s="155" t="s">
        <v>209</v>
      </c>
    </row>
    <row r="348" spans="2:65" s="13" customFormat="1" x14ac:dyDescent="0.2">
      <c r="B348" s="164"/>
      <c r="D348" s="150" t="s">
        <v>292</v>
      </c>
      <c r="E348" s="165" t="s">
        <v>1</v>
      </c>
      <c r="F348" s="166" t="s">
        <v>351</v>
      </c>
      <c r="H348" s="167">
        <v>12.120000000000001</v>
      </c>
      <c r="I348" s="168"/>
      <c r="L348" s="164"/>
      <c r="M348" s="169"/>
      <c r="T348" s="170"/>
      <c r="AT348" s="165" t="s">
        <v>292</v>
      </c>
      <c r="AU348" s="165" t="s">
        <v>148</v>
      </c>
      <c r="AV348" s="13" t="s">
        <v>156</v>
      </c>
      <c r="AW348" s="13" t="s">
        <v>4</v>
      </c>
      <c r="AX348" s="13" t="s">
        <v>85</v>
      </c>
      <c r="AY348" s="165" t="s">
        <v>209</v>
      </c>
    </row>
    <row r="349" spans="2:65" s="1" customFormat="1" ht="24.2" customHeight="1" x14ac:dyDescent="0.2">
      <c r="B349" s="30"/>
      <c r="C349" s="136" t="s">
        <v>665</v>
      </c>
      <c r="D349" s="136" t="s">
        <v>210</v>
      </c>
      <c r="E349" s="137" t="s">
        <v>907</v>
      </c>
      <c r="F349" s="138" t="s">
        <v>908</v>
      </c>
      <c r="G349" s="139" t="s">
        <v>554</v>
      </c>
      <c r="H349" s="140">
        <v>84.84</v>
      </c>
      <c r="I349" s="141"/>
      <c r="J349" s="142">
        <f>ROUND(I349*H349,2)</f>
        <v>0</v>
      </c>
      <c r="K349" s="143"/>
      <c r="L349" s="30"/>
      <c r="M349" s="144" t="s">
        <v>1</v>
      </c>
      <c r="N349" s="145" t="s">
        <v>43</v>
      </c>
      <c r="P349" s="146">
        <f>O349*H349</f>
        <v>0</v>
      </c>
      <c r="Q349" s="146">
        <v>0</v>
      </c>
      <c r="R349" s="146">
        <f>Q349*H349</f>
        <v>0</v>
      </c>
      <c r="S349" s="146">
        <v>0</v>
      </c>
      <c r="T349" s="147">
        <f>S349*H349</f>
        <v>0</v>
      </c>
      <c r="AR349" s="148" t="s">
        <v>156</v>
      </c>
      <c r="AT349" s="148" t="s">
        <v>210</v>
      </c>
      <c r="AU349" s="148" t="s">
        <v>148</v>
      </c>
      <c r="AY349" s="15" t="s">
        <v>209</v>
      </c>
      <c r="BE349" s="149">
        <f>IF(N349="základní",J349,0)</f>
        <v>0</v>
      </c>
      <c r="BF349" s="149">
        <f>IF(N349="snížená",J349,0)</f>
        <v>0</v>
      </c>
      <c r="BG349" s="149">
        <f>IF(N349="zákl. přenesená",J349,0)</f>
        <v>0</v>
      </c>
      <c r="BH349" s="149">
        <f>IF(N349="sníž. přenesená",J349,0)</f>
        <v>0</v>
      </c>
      <c r="BI349" s="149">
        <f>IF(N349="nulová",J349,0)</f>
        <v>0</v>
      </c>
      <c r="BJ349" s="15" t="s">
        <v>85</v>
      </c>
      <c r="BK349" s="149">
        <f>ROUND(I349*H349,2)</f>
        <v>0</v>
      </c>
      <c r="BL349" s="15" t="s">
        <v>156</v>
      </c>
      <c r="BM349" s="148" t="s">
        <v>1383</v>
      </c>
    </row>
    <row r="350" spans="2:65" s="1" customFormat="1" ht="19.5" x14ac:dyDescent="0.2">
      <c r="B350" s="30"/>
      <c r="D350" s="150" t="s">
        <v>216</v>
      </c>
      <c r="F350" s="151" t="s">
        <v>908</v>
      </c>
      <c r="I350" s="152"/>
      <c r="L350" s="30"/>
      <c r="M350" s="153"/>
      <c r="T350" s="54"/>
      <c r="AT350" s="15" t="s">
        <v>216</v>
      </c>
      <c r="AU350" s="15" t="s">
        <v>148</v>
      </c>
    </row>
    <row r="351" spans="2:65" s="12" customFormat="1" x14ac:dyDescent="0.2">
      <c r="B351" s="154"/>
      <c r="D351" s="150" t="s">
        <v>292</v>
      </c>
      <c r="E351" s="155" t="s">
        <v>1</v>
      </c>
      <c r="F351" s="156" t="s">
        <v>1384</v>
      </c>
      <c r="H351" s="157">
        <v>84.839999999999989</v>
      </c>
      <c r="I351" s="158"/>
      <c r="L351" s="154"/>
      <c r="M351" s="159"/>
      <c r="T351" s="160"/>
      <c r="AT351" s="155" t="s">
        <v>292</v>
      </c>
      <c r="AU351" s="155" t="s">
        <v>148</v>
      </c>
      <c r="AV351" s="12" t="s">
        <v>91</v>
      </c>
      <c r="AW351" s="12" t="s">
        <v>36</v>
      </c>
      <c r="AX351" s="12" t="s">
        <v>78</v>
      </c>
      <c r="AY351" s="155" t="s">
        <v>209</v>
      </c>
    </row>
    <row r="352" spans="2:65" s="13" customFormat="1" x14ac:dyDescent="0.2">
      <c r="B352" s="164"/>
      <c r="D352" s="150" t="s">
        <v>292</v>
      </c>
      <c r="E352" s="165" t="s">
        <v>1</v>
      </c>
      <c r="F352" s="166" t="s">
        <v>351</v>
      </c>
      <c r="H352" s="167">
        <v>84.839999999999989</v>
      </c>
      <c r="I352" s="168"/>
      <c r="L352" s="164"/>
      <c r="M352" s="169"/>
      <c r="T352" s="170"/>
      <c r="AT352" s="165" t="s">
        <v>292</v>
      </c>
      <c r="AU352" s="165" t="s">
        <v>148</v>
      </c>
      <c r="AV352" s="13" t="s">
        <v>156</v>
      </c>
      <c r="AW352" s="13" t="s">
        <v>4</v>
      </c>
      <c r="AX352" s="13" t="s">
        <v>85</v>
      </c>
      <c r="AY352" s="165" t="s">
        <v>209</v>
      </c>
    </row>
    <row r="353" spans="2:65" s="1" customFormat="1" ht="24.2" customHeight="1" x14ac:dyDescent="0.2">
      <c r="B353" s="30"/>
      <c r="C353" s="136" t="s">
        <v>671</v>
      </c>
      <c r="D353" s="136" t="s">
        <v>210</v>
      </c>
      <c r="E353" s="137" t="s">
        <v>912</v>
      </c>
      <c r="F353" s="138" t="s">
        <v>913</v>
      </c>
      <c r="G353" s="139" t="s">
        <v>554</v>
      </c>
      <c r="H353" s="140">
        <v>12.12</v>
      </c>
      <c r="I353" s="141"/>
      <c r="J353" s="142">
        <f>ROUND(I353*H353,2)</f>
        <v>0</v>
      </c>
      <c r="K353" s="143"/>
      <c r="L353" s="30"/>
      <c r="M353" s="144" t="s">
        <v>1</v>
      </c>
      <c r="N353" s="145" t="s">
        <v>43</v>
      </c>
      <c r="P353" s="146">
        <f>O353*H353</f>
        <v>0</v>
      </c>
      <c r="Q353" s="146">
        <v>0</v>
      </c>
      <c r="R353" s="146">
        <f>Q353*H353</f>
        <v>0</v>
      </c>
      <c r="S353" s="146">
        <v>0</v>
      </c>
      <c r="T353" s="147">
        <f>S353*H353</f>
        <v>0</v>
      </c>
      <c r="AR353" s="148" t="s">
        <v>156</v>
      </c>
      <c r="AT353" s="148" t="s">
        <v>210</v>
      </c>
      <c r="AU353" s="148" t="s">
        <v>148</v>
      </c>
      <c r="AY353" s="15" t="s">
        <v>209</v>
      </c>
      <c r="BE353" s="149">
        <f>IF(N353="základní",J353,0)</f>
        <v>0</v>
      </c>
      <c r="BF353" s="149">
        <f>IF(N353="snížená",J353,0)</f>
        <v>0</v>
      </c>
      <c r="BG353" s="149">
        <f>IF(N353="zákl. přenesená",J353,0)</f>
        <v>0</v>
      </c>
      <c r="BH353" s="149">
        <f>IF(N353="sníž. přenesená",J353,0)</f>
        <v>0</v>
      </c>
      <c r="BI353" s="149">
        <f>IF(N353="nulová",J353,0)</f>
        <v>0</v>
      </c>
      <c r="BJ353" s="15" t="s">
        <v>85</v>
      </c>
      <c r="BK353" s="149">
        <f>ROUND(I353*H353,2)</f>
        <v>0</v>
      </c>
      <c r="BL353" s="15" t="s">
        <v>156</v>
      </c>
      <c r="BM353" s="148" t="s">
        <v>1385</v>
      </c>
    </row>
    <row r="354" spans="2:65" s="1" customFormat="1" ht="19.5" x14ac:dyDescent="0.2">
      <c r="B354" s="30"/>
      <c r="D354" s="150" t="s">
        <v>216</v>
      </c>
      <c r="F354" s="151" t="s">
        <v>915</v>
      </c>
      <c r="I354" s="152"/>
      <c r="L354" s="30"/>
      <c r="M354" s="153"/>
      <c r="T354" s="54"/>
      <c r="AT354" s="15" t="s">
        <v>216</v>
      </c>
      <c r="AU354" s="15" t="s">
        <v>148</v>
      </c>
    </row>
    <row r="355" spans="2:65" s="12" customFormat="1" x14ac:dyDescent="0.2">
      <c r="B355" s="154"/>
      <c r="D355" s="150" t="s">
        <v>292</v>
      </c>
      <c r="E355" s="155" t="s">
        <v>1</v>
      </c>
      <c r="F355" s="156" t="s">
        <v>1382</v>
      </c>
      <c r="H355" s="157">
        <v>12.120000000000001</v>
      </c>
      <c r="I355" s="158"/>
      <c r="L355" s="154"/>
      <c r="M355" s="159"/>
      <c r="T355" s="160"/>
      <c r="AT355" s="155" t="s">
        <v>292</v>
      </c>
      <c r="AU355" s="155" t="s">
        <v>148</v>
      </c>
      <c r="AV355" s="12" t="s">
        <v>91</v>
      </c>
      <c r="AW355" s="12" t="s">
        <v>36</v>
      </c>
      <c r="AX355" s="12" t="s">
        <v>78</v>
      </c>
      <c r="AY355" s="155" t="s">
        <v>209</v>
      </c>
    </row>
    <row r="356" spans="2:65" s="13" customFormat="1" x14ac:dyDescent="0.2">
      <c r="B356" s="164"/>
      <c r="D356" s="150" t="s">
        <v>292</v>
      </c>
      <c r="E356" s="165" t="s">
        <v>1</v>
      </c>
      <c r="F356" s="166" t="s">
        <v>351</v>
      </c>
      <c r="H356" s="167">
        <v>12.120000000000001</v>
      </c>
      <c r="I356" s="168"/>
      <c r="L356" s="164"/>
      <c r="M356" s="169"/>
      <c r="T356" s="170"/>
      <c r="AT356" s="165" t="s">
        <v>292</v>
      </c>
      <c r="AU356" s="165" t="s">
        <v>148</v>
      </c>
      <c r="AV356" s="13" t="s">
        <v>156</v>
      </c>
      <c r="AW356" s="13" t="s">
        <v>4</v>
      </c>
      <c r="AX356" s="13" t="s">
        <v>85</v>
      </c>
      <c r="AY356" s="165" t="s">
        <v>209</v>
      </c>
    </row>
    <row r="357" spans="2:65" s="1" customFormat="1" ht="33" customHeight="1" x14ac:dyDescent="0.2">
      <c r="B357" s="30"/>
      <c r="C357" s="136" t="s">
        <v>677</v>
      </c>
      <c r="D357" s="136" t="s">
        <v>210</v>
      </c>
      <c r="E357" s="137" t="s">
        <v>917</v>
      </c>
      <c r="F357" s="138" t="s">
        <v>918</v>
      </c>
      <c r="G357" s="139" t="s">
        <v>554</v>
      </c>
      <c r="H357" s="140">
        <v>24.32</v>
      </c>
      <c r="I357" s="141"/>
      <c r="J357" s="142">
        <f>ROUND(I357*H357,2)</f>
        <v>0</v>
      </c>
      <c r="K357" s="143"/>
      <c r="L357" s="30"/>
      <c r="M357" s="144" t="s">
        <v>1</v>
      </c>
      <c r="N357" s="145" t="s">
        <v>43</v>
      </c>
      <c r="P357" s="146">
        <f>O357*H357</f>
        <v>0</v>
      </c>
      <c r="Q357" s="146">
        <v>0</v>
      </c>
      <c r="R357" s="146">
        <f>Q357*H357</f>
        <v>0</v>
      </c>
      <c r="S357" s="146">
        <v>0</v>
      </c>
      <c r="T357" s="147">
        <f>S357*H357</f>
        <v>0</v>
      </c>
      <c r="AR357" s="148" t="s">
        <v>156</v>
      </c>
      <c r="AT357" s="148" t="s">
        <v>210</v>
      </c>
      <c r="AU357" s="148" t="s">
        <v>148</v>
      </c>
      <c r="AY357" s="15" t="s">
        <v>209</v>
      </c>
      <c r="BE357" s="149">
        <f>IF(N357="základní",J357,0)</f>
        <v>0</v>
      </c>
      <c r="BF357" s="149">
        <f>IF(N357="snížená",J357,0)</f>
        <v>0</v>
      </c>
      <c r="BG357" s="149">
        <f>IF(N357="zákl. přenesená",J357,0)</f>
        <v>0</v>
      </c>
      <c r="BH357" s="149">
        <f>IF(N357="sníž. přenesená",J357,0)</f>
        <v>0</v>
      </c>
      <c r="BI357" s="149">
        <f>IF(N357="nulová",J357,0)</f>
        <v>0</v>
      </c>
      <c r="BJ357" s="15" t="s">
        <v>85</v>
      </c>
      <c r="BK357" s="149">
        <f>ROUND(I357*H357,2)</f>
        <v>0</v>
      </c>
      <c r="BL357" s="15" t="s">
        <v>156</v>
      </c>
      <c r="BM357" s="148" t="s">
        <v>1386</v>
      </c>
    </row>
    <row r="358" spans="2:65" s="1" customFormat="1" ht="29.25" x14ac:dyDescent="0.2">
      <c r="B358" s="30"/>
      <c r="D358" s="150" t="s">
        <v>216</v>
      </c>
      <c r="F358" s="151" t="s">
        <v>920</v>
      </c>
      <c r="I358" s="152"/>
      <c r="L358" s="30"/>
      <c r="M358" s="153"/>
      <c r="T358" s="54"/>
      <c r="AT358" s="15" t="s">
        <v>216</v>
      </c>
      <c r="AU358" s="15" t="s">
        <v>148</v>
      </c>
    </row>
    <row r="359" spans="2:65" s="12" customFormat="1" x14ac:dyDescent="0.2">
      <c r="B359" s="154"/>
      <c r="D359" s="150" t="s">
        <v>292</v>
      </c>
      <c r="E359" s="155" t="s">
        <v>1</v>
      </c>
      <c r="F359" s="156" t="s">
        <v>1387</v>
      </c>
      <c r="H359" s="157">
        <v>24.320000000000004</v>
      </c>
      <c r="I359" s="158"/>
      <c r="L359" s="154"/>
      <c r="M359" s="159"/>
      <c r="T359" s="160"/>
      <c r="AT359" s="155" t="s">
        <v>292</v>
      </c>
      <c r="AU359" s="155" t="s">
        <v>148</v>
      </c>
      <c r="AV359" s="12" t="s">
        <v>91</v>
      </c>
      <c r="AW359" s="12" t="s">
        <v>36</v>
      </c>
      <c r="AX359" s="12" t="s">
        <v>78</v>
      </c>
      <c r="AY359" s="155" t="s">
        <v>209</v>
      </c>
    </row>
    <row r="360" spans="2:65" s="13" customFormat="1" x14ac:dyDescent="0.2">
      <c r="B360" s="164"/>
      <c r="D360" s="150" t="s">
        <v>292</v>
      </c>
      <c r="E360" s="165" t="s">
        <v>1</v>
      </c>
      <c r="F360" s="166" t="s">
        <v>351</v>
      </c>
      <c r="H360" s="167">
        <v>24.320000000000004</v>
      </c>
      <c r="I360" s="168"/>
      <c r="L360" s="164"/>
      <c r="M360" s="169"/>
      <c r="T360" s="170"/>
      <c r="AT360" s="165" t="s">
        <v>292</v>
      </c>
      <c r="AU360" s="165" t="s">
        <v>148</v>
      </c>
      <c r="AV360" s="13" t="s">
        <v>156</v>
      </c>
      <c r="AW360" s="13" t="s">
        <v>4</v>
      </c>
      <c r="AX360" s="13" t="s">
        <v>85</v>
      </c>
      <c r="AY360" s="165" t="s">
        <v>209</v>
      </c>
    </row>
    <row r="361" spans="2:65" s="1" customFormat="1" ht="24.2" customHeight="1" x14ac:dyDescent="0.2">
      <c r="B361" s="30"/>
      <c r="C361" s="136" t="s">
        <v>421</v>
      </c>
      <c r="D361" s="136" t="s">
        <v>210</v>
      </c>
      <c r="E361" s="137" t="s">
        <v>923</v>
      </c>
      <c r="F361" s="138" t="s">
        <v>924</v>
      </c>
      <c r="G361" s="139" t="s">
        <v>554</v>
      </c>
      <c r="H361" s="140">
        <v>3</v>
      </c>
      <c r="I361" s="141"/>
      <c r="J361" s="142">
        <f>ROUND(I361*H361,2)</f>
        <v>0</v>
      </c>
      <c r="K361" s="143"/>
      <c r="L361" s="30"/>
      <c r="M361" s="144" t="s">
        <v>1</v>
      </c>
      <c r="N361" s="145" t="s">
        <v>43</v>
      </c>
      <c r="P361" s="146">
        <f>O361*H361</f>
        <v>0</v>
      </c>
      <c r="Q361" s="146">
        <v>0</v>
      </c>
      <c r="R361" s="146">
        <f>Q361*H361</f>
        <v>0</v>
      </c>
      <c r="S361" s="146">
        <v>0</v>
      </c>
      <c r="T361" s="147">
        <f>S361*H361</f>
        <v>0</v>
      </c>
      <c r="AR361" s="148" t="s">
        <v>156</v>
      </c>
      <c r="AT361" s="148" t="s">
        <v>210</v>
      </c>
      <c r="AU361" s="148" t="s">
        <v>148</v>
      </c>
      <c r="AY361" s="15" t="s">
        <v>209</v>
      </c>
      <c r="BE361" s="149">
        <f>IF(N361="základní",J361,0)</f>
        <v>0</v>
      </c>
      <c r="BF361" s="149">
        <f>IF(N361="snížená",J361,0)</f>
        <v>0</v>
      </c>
      <c r="BG361" s="149">
        <f>IF(N361="zákl. přenesená",J361,0)</f>
        <v>0</v>
      </c>
      <c r="BH361" s="149">
        <f>IF(N361="sníž. přenesená",J361,0)</f>
        <v>0</v>
      </c>
      <c r="BI361" s="149">
        <f>IF(N361="nulová",J361,0)</f>
        <v>0</v>
      </c>
      <c r="BJ361" s="15" t="s">
        <v>85</v>
      </c>
      <c r="BK361" s="149">
        <f>ROUND(I361*H361,2)</f>
        <v>0</v>
      </c>
      <c r="BL361" s="15" t="s">
        <v>156</v>
      </c>
      <c r="BM361" s="148" t="s">
        <v>1388</v>
      </c>
    </row>
    <row r="362" spans="2:65" s="1" customFormat="1" ht="29.25" x14ac:dyDescent="0.2">
      <c r="B362" s="30"/>
      <c r="D362" s="150" t="s">
        <v>216</v>
      </c>
      <c r="F362" s="151" t="s">
        <v>926</v>
      </c>
      <c r="I362" s="152"/>
      <c r="L362" s="30"/>
      <c r="M362" s="153"/>
      <c r="T362" s="54"/>
      <c r="AT362" s="15" t="s">
        <v>216</v>
      </c>
      <c r="AU362" s="15" t="s">
        <v>148</v>
      </c>
    </row>
    <row r="363" spans="2:65" s="12" customFormat="1" x14ac:dyDescent="0.2">
      <c r="B363" s="154"/>
      <c r="D363" s="150" t="s">
        <v>292</v>
      </c>
      <c r="E363" s="155" t="s">
        <v>1</v>
      </c>
      <c r="F363" s="156" t="s">
        <v>1389</v>
      </c>
      <c r="H363" s="157">
        <v>3</v>
      </c>
      <c r="I363" s="158"/>
      <c r="L363" s="154"/>
      <c r="M363" s="159"/>
      <c r="T363" s="160"/>
      <c r="AT363" s="155" t="s">
        <v>292</v>
      </c>
      <c r="AU363" s="155" t="s">
        <v>148</v>
      </c>
      <c r="AV363" s="12" t="s">
        <v>91</v>
      </c>
      <c r="AW363" s="12" t="s">
        <v>36</v>
      </c>
      <c r="AX363" s="12" t="s">
        <v>85</v>
      </c>
      <c r="AY363" s="155" t="s">
        <v>209</v>
      </c>
    </row>
    <row r="364" spans="2:65" s="11" customFormat="1" ht="22.9" customHeight="1" x14ac:dyDescent="0.2">
      <c r="B364" s="124"/>
      <c r="D364" s="125" t="s">
        <v>77</v>
      </c>
      <c r="E364" s="134" t="s">
        <v>928</v>
      </c>
      <c r="F364" s="134" t="s">
        <v>929</v>
      </c>
      <c r="I364" s="127"/>
      <c r="J364" s="135">
        <f>BK364</f>
        <v>0</v>
      </c>
      <c r="L364" s="124"/>
      <c r="M364" s="129"/>
      <c r="P364" s="130">
        <f>SUM(P365:P367)</f>
        <v>0</v>
      </c>
      <c r="R364" s="130">
        <f>SUM(R365:R367)</f>
        <v>0</v>
      </c>
      <c r="T364" s="131">
        <f>SUM(T365:T367)</f>
        <v>0</v>
      </c>
      <c r="AR364" s="125" t="s">
        <v>85</v>
      </c>
      <c r="AT364" s="132" t="s">
        <v>77</v>
      </c>
      <c r="AU364" s="132" t="s">
        <v>85</v>
      </c>
      <c r="AY364" s="125" t="s">
        <v>209</v>
      </c>
      <c r="BK364" s="133">
        <f>SUM(BK365:BK367)</f>
        <v>0</v>
      </c>
    </row>
    <row r="365" spans="2:65" s="1" customFormat="1" ht="44.25" customHeight="1" x14ac:dyDescent="0.2">
      <c r="B365" s="30"/>
      <c r="C365" s="136" t="s">
        <v>689</v>
      </c>
      <c r="D365" s="136" t="s">
        <v>210</v>
      </c>
      <c r="E365" s="137" t="s">
        <v>936</v>
      </c>
      <c r="F365" s="138" t="s">
        <v>937</v>
      </c>
      <c r="G365" s="139" t="s">
        <v>554</v>
      </c>
      <c r="H365" s="140">
        <v>12.12</v>
      </c>
      <c r="I365" s="141"/>
      <c r="J365" s="142">
        <f>ROUND(I365*H365,2)</f>
        <v>0</v>
      </c>
      <c r="K365" s="143"/>
      <c r="L365" s="30"/>
      <c r="M365" s="144" t="s">
        <v>1</v>
      </c>
      <c r="N365" s="145" t="s">
        <v>43</v>
      </c>
      <c r="P365" s="146">
        <f>O365*H365</f>
        <v>0</v>
      </c>
      <c r="Q365" s="146">
        <v>0</v>
      </c>
      <c r="R365" s="146">
        <f>Q365*H365</f>
        <v>0</v>
      </c>
      <c r="S365" s="146">
        <v>0</v>
      </c>
      <c r="T365" s="147">
        <f>S365*H365</f>
        <v>0</v>
      </c>
      <c r="AR365" s="148" t="s">
        <v>156</v>
      </c>
      <c r="AT365" s="148" t="s">
        <v>210</v>
      </c>
      <c r="AU365" s="148" t="s">
        <v>91</v>
      </c>
      <c r="AY365" s="15" t="s">
        <v>209</v>
      </c>
      <c r="BE365" s="149">
        <f>IF(N365="základní",J365,0)</f>
        <v>0</v>
      </c>
      <c r="BF365" s="149">
        <f>IF(N365="snížená",J365,0)</f>
        <v>0</v>
      </c>
      <c r="BG365" s="149">
        <f>IF(N365="zákl. přenesená",J365,0)</f>
        <v>0</v>
      </c>
      <c r="BH365" s="149">
        <f>IF(N365="sníž. přenesená",J365,0)</f>
        <v>0</v>
      </c>
      <c r="BI365" s="149">
        <f>IF(N365="nulová",J365,0)</f>
        <v>0</v>
      </c>
      <c r="BJ365" s="15" t="s">
        <v>85</v>
      </c>
      <c r="BK365" s="149">
        <f>ROUND(I365*H365,2)</f>
        <v>0</v>
      </c>
      <c r="BL365" s="15" t="s">
        <v>156</v>
      </c>
      <c r="BM365" s="148" t="s">
        <v>1390</v>
      </c>
    </row>
    <row r="366" spans="2:65" s="1" customFormat="1" ht="29.25" x14ac:dyDescent="0.2">
      <c r="B366" s="30"/>
      <c r="D366" s="150" t="s">
        <v>216</v>
      </c>
      <c r="F366" s="151" t="s">
        <v>937</v>
      </c>
      <c r="I366" s="152"/>
      <c r="L366" s="30"/>
      <c r="M366" s="153"/>
      <c r="T366" s="54"/>
      <c r="AT366" s="15" t="s">
        <v>216</v>
      </c>
      <c r="AU366" s="15" t="s">
        <v>91</v>
      </c>
    </row>
    <row r="367" spans="2:65" s="12" customFormat="1" x14ac:dyDescent="0.2">
      <c r="B367" s="154"/>
      <c r="D367" s="150" t="s">
        <v>292</v>
      </c>
      <c r="E367" s="155" t="s">
        <v>1</v>
      </c>
      <c r="F367" s="156" t="s">
        <v>1382</v>
      </c>
      <c r="H367" s="157">
        <v>12.120000000000001</v>
      </c>
      <c r="I367" s="158"/>
      <c r="L367" s="154"/>
      <c r="M367" s="159"/>
      <c r="T367" s="160"/>
      <c r="AT367" s="155" t="s">
        <v>292</v>
      </c>
      <c r="AU367" s="155" t="s">
        <v>91</v>
      </c>
      <c r="AV367" s="12" t="s">
        <v>91</v>
      </c>
      <c r="AW367" s="12" t="s">
        <v>36</v>
      </c>
      <c r="AX367" s="12" t="s">
        <v>85</v>
      </c>
      <c r="AY367" s="155" t="s">
        <v>209</v>
      </c>
    </row>
    <row r="368" spans="2:65" s="11" customFormat="1" ht="22.9" customHeight="1" x14ac:dyDescent="0.2">
      <c r="B368" s="124"/>
      <c r="D368" s="125" t="s">
        <v>77</v>
      </c>
      <c r="E368" s="134" t="s">
        <v>939</v>
      </c>
      <c r="F368" s="134" t="s">
        <v>893</v>
      </c>
      <c r="I368" s="127"/>
      <c r="J368" s="135">
        <f>BK368</f>
        <v>0</v>
      </c>
      <c r="L368" s="124"/>
      <c r="M368" s="129"/>
      <c r="P368" s="130">
        <f>SUM(P369:P370)</f>
        <v>0</v>
      </c>
      <c r="R368" s="130">
        <f>SUM(R369:R370)</f>
        <v>0</v>
      </c>
      <c r="T368" s="131">
        <f>SUM(T369:T370)</f>
        <v>0</v>
      </c>
      <c r="AR368" s="125" t="s">
        <v>85</v>
      </c>
      <c r="AT368" s="132" t="s">
        <v>77</v>
      </c>
      <c r="AU368" s="132" t="s">
        <v>85</v>
      </c>
      <c r="AY368" s="125" t="s">
        <v>209</v>
      </c>
      <c r="BK368" s="133">
        <f>SUM(BK369:BK370)</f>
        <v>0</v>
      </c>
    </row>
    <row r="369" spans="2:65" s="1" customFormat="1" ht="24.2" customHeight="1" x14ac:dyDescent="0.2">
      <c r="B369" s="30"/>
      <c r="C369" s="136" t="s">
        <v>695</v>
      </c>
      <c r="D369" s="136" t="s">
        <v>210</v>
      </c>
      <c r="E369" s="137" t="s">
        <v>941</v>
      </c>
      <c r="F369" s="138" t="s">
        <v>942</v>
      </c>
      <c r="G369" s="139" t="s">
        <v>554</v>
      </c>
      <c r="H369" s="140">
        <v>40.323999999999998</v>
      </c>
      <c r="I369" s="141"/>
      <c r="J369" s="142">
        <f>ROUND(I369*H369,2)</f>
        <v>0</v>
      </c>
      <c r="K369" s="143"/>
      <c r="L369" s="30"/>
      <c r="M369" s="144" t="s">
        <v>1</v>
      </c>
      <c r="N369" s="145" t="s">
        <v>43</v>
      </c>
      <c r="P369" s="146">
        <f>O369*H369</f>
        <v>0</v>
      </c>
      <c r="Q369" s="146">
        <v>0</v>
      </c>
      <c r="R369" s="146">
        <f>Q369*H369</f>
        <v>0</v>
      </c>
      <c r="S369" s="146">
        <v>0</v>
      </c>
      <c r="T369" s="147">
        <f>S369*H369</f>
        <v>0</v>
      </c>
      <c r="AR369" s="148" t="s">
        <v>156</v>
      </c>
      <c r="AT369" s="148" t="s">
        <v>210</v>
      </c>
      <c r="AU369" s="148" t="s">
        <v>91</v>
      </c>
      <c r="AY369" s="15" t="s">
        <v>209</v>
      </c>
      <c r="BE369" s="149">
        <f>IF(N369="základní",J369,0)</f>
        <v>0</v>
      </c>
      <c r="BF369" s="149">
        <f>IF(N369="snížená",J369,0)</f>
        <v>0</v>
      </c>
      <c r="BG369" s="149">
        <f>IF(N369="zákl. přenesená",J369,0)</f>
        <v>0</v>
      </c>
      <c r="BH369" s="149">
        <f>IF(N369="sníž. přenesená",J369,0)</f>
        <v>0</v>
      </c>
      <c r="BI369" s="149">
        <f>IF(N369="nulová",J369,0)</f>
        <v>0</v>
      </c>
      <c r="BJ369" s="15" t="s">
        <v>85</v>
      </c>
      <c r="BK369" s="149">
        <f>ROUND(I369*H369,2)</f>
        <v>0</v>
      </c>
      <c r="BL369" s="15" t="s">
        <v>156</v>
      </c>
      <c r="BM369" s="148" t="s">
        <v>1391</v>
      </c>
    </row>
    <row r="370" spans="2:65" s="1" customFormat="1" ht="19.5" x14ac:dyDescent="0.2">
      <c r="B370" s="30"/>
      <c r="D370" s="150" t="s">
        <v>216</v>
      </c>
      <c r="F370" s="151" t="s">
        <v>944</v>
      </c>
      <c r="I370" s="152"/>
      <c r="L370" s="30"/>
      <c r="M370" s="153"/>
      <c r="T370" s="54"/>
      <c r="AT370" s="15" t="s">
        <v>216</v>
      </c>
      <c r="AU370" s="15" t="s">
        <v>91</v>
      </c>
    </row>
    <row r="371" spans="2:65" s="11" customFormat="1" ht="25.9" customHeight="1" x14ac:dyDescent="0.2">
      <c r="B371" s="124"/>
      <c r="D371" s="125" t="s">
        <v>77</v>
      </c>
      <c r="E371" s="126" t="s">
        <v>946</v>
      </c>
      <c r="F371" s="126" t="s">
        <v>947</v>
      </c>
      <c r="I371" s="127"/>
      <c r="J371" s="128">
        <f>BK371</f>
        <v>0</v>
      </c>
      <c r="L371" s="124"/>
      <c r="M371" s="129"/>
      <c r="P371" s="130">
        <f>P372</f>
        <v>0</v>
      </c>
      <c r="R371" s="130">
        <f>R372</f>
        <v>0</v>
      </c>
      <c r="T371" s="131">
        <f>T372</f>
        <v>0</v>
      </c>
      <c r="AR371" s="125" t="s">
        <v>91</v>
      </c>
      <c r="AT371" s="132" t="s">
        <v>77</v>
      </c>
      <c r="AU371" s="132" t="s">
        <v>78</v>
      </c>
      <c r="AY371" s="125" t="s">
        <v>209</v>
      </c>
      <c r="BK371" s="133">
        <f>BK372</f>
        <v>0</v>
      </c>
    </row>
    <row r="372" spans="2:65" s="11" customFormat="1" ht="22.9" customHeight="1" x14ac:dyDescent="0.2">
      <c r="B372" s="124"/>
      <c r="D372" s="125" t="s">
        <v>77</v>
      </c>
      <c r="E372" s="134" t="s">
        <v>948</v>
      </c>
      <c r="F372" s="134" t="s">
        <v>949</v>
      </c>
      <c r="I372" s="127"/>
      <c r="J372" s="135">
        <f>BK372</f>
        <v>0</v>
      </c>
      <c r="L372" s="124"/>
      <c r="M372" s="129"/>
      <c r="P372" s="130">
        <f>SUM(P373:P375)</f>
        <v>0</v>
      </c>
      <c r="R372" s="130">
        <f>SUM(R373:R375)</f>
        <v>0</v>
      </c>
      <c r="T372" s="131">
        <f>SUM(T373:T375)</f>
        <v>0</v>
      </c>
      <c r="AR372" s="125" t="s">
        <v>91</v>
      </c>
      <c r="AT372" s="132" t="s">
        <v>77</v>
      </c>
      <c r="AU372" s="132" t="s">
        <v>85</v>
      </c>
      <c r="AY372" s="125" t="s">
        <v>209</v>
      </c>
      <c r="BK372" s="133">
        <f>SUM(BK373:BK375)</f>
        <v>0</v>
      </c>
    </row>
    <row r="373" spans="2:65" s="1" customFormat="1" ht="24.2" customHeight="1" x14ac:dyDescent="0.2">
      <c r="B373" s="30"/>
      <c r="C373" s="136" t="s">
        <v>699</v>
      </c>
      <c r="D373" s="136" t="s">
        <v>210</v>
      </c>
      <c r="E373" s="137" t="s">
        <v>951</v>
      </c>
      <c r="F373" s="138" t="s">
        <v>952</v>
      </c>
      <c r="G373" s="139" t="s">
        <v>359</v>
      </c>
      <c r="H373" s="140">
        <v>29.5</v>
      </c>
      <c r="I373" s="141"/>
      <c r="J373" s="142">
        <f>ROUND(I373*H373,2)</f>
        <v>0</v>
      </c>
      <c r="K373" s="143"/>
      <c r="L373" s="30"/>
      <c r="M373" s="144" t="s">
        <v>1</v>
      </c>
      <c r="N373" s="145" t="s">
        <v>43</v>
      </c>
      <c r="P373" s="146">
        <f>O373*H373</f>
        <v>0</v>
      </c>
      <c r="Q373" s="146">
        <v>0</v>
      </c>
      <c r="R373" s="146">
        <f>Q373*H373</f>
        <v>0</v>
      </c>
      <c r="S373" s="146">
        <v>0</v>
      </c>
      <c r="T373" s="147">
        <f>S373*H373</f>
        <v>0</v>
      </c>
      <c r="AR373" s="148" t="s">
        <v>287</v>
      </c>
      <c r="AT373" s="148" t="s">
        <v>210</v>
      </c>
      <c r="AU373" s="148" t="s">
        <v>91</v>
      </c>
      <c r="AY373" s="15" t="s">
        <v>209</v>
      </c>
      <c r="BE373" s="149">
        <f>IF(N373="základní",J373,0)</f>
        <v>0</v>
      </c>
      <c r="BF373" s="149">
        <f>IF(N373="snížená",J373,0)</f>
        <v>0</v>
      </c>
      <c r="BG373" s="149">
        <f>IF(N373="zákl. přenesená",J373,0)</f>
        <v>0</v>
      </c>
      <c r="BH373" s="149">
        <f>IF(N373="sníž. přenesená",J373,0)</f>
        <v>0</v>
      </c>
      <c r="BI373" s="149">
        <f>IF(N373="nulová",J373,0)</f>
        <v>0</v>
      </c>
      <c r="BJ373" s="15" t="s">
        <v>85</v>
      </c>
      <c r="BK373" s="149">
        <f>ROUND(I373*H373,2)</f>
        <v>0</v>
      </c>
      <c r="BL373" s="15" t="s">
        <v>287</v>
      </c>
      <c r="BM373" s="148" t="s">
        <v>1392</v>
      </c>
    </row>
    <row r="374" spans="2:65" s="1" customFormat="1" ht="19.5" x14ac:dyDescent="0.2">
      <c r="B374" s="30"/>
      <c r="D374" s="150" t="s">
        <v>216</v>
      </c>
      <c r="F374" s="151" t="s">
        <v>952</v>
      </c>
      <c r="I374" s="152"/>
      <c r="L374" s="30"/>
      <c r="M374" s="153"/>
      <c r="T374" s="54"/>
      <c r="AT374" s="15" t="s">
        <v>216</v>
      </c>
      <c r="AU374" s="15" t="s">
        <v>91</v>
      </c>
    </row>
    <row r="375" spans="2:65" s="12" customFormat="1" x14ac:dyDescent="0.2">
      <c r="B375" s="154"/>
      <c r="D375" s="150" t="s">
        <v>292</v>
      </c>
      <c r="E375" s="155" t="s">
        <v>1</v>
      </c>
      <c r="F375" s="156" t="s">
        <v>1344</v>
      </c>
      <c r="H375" s="157">
        <v>29.5</v>
      </c>
      <c r="I375" s="158"/>
      <c r="L375" s="154"/>
      <c r="M375" s="182"/>
      <c r="N375" s="183"/>
      <c r="O375" s="183"/>
      <c r="P375" s="183"/>
      <c r="Q375" s="183"/>
      <c r="R375" s="183"/>
      <c r="S375" s="183"/>
      <c r="T375" s="184"/>
      <c r="AT375" s="155" t="s">
        <v>292</v>
      </c>
      <c r="AU375" s="155" t="s">
        <v>91</v>
      </c>
      <c r="AV375" s="12" t="s">
        <v>91</v>
      </c>
      <c r="AW375" s="12" t="s">
        <v>36</v>
      </c>
      <c r="AX375" s="12" t="s">
        <v>85</v>
      </c>
      <c r="AY375" s="155" t="s">
        <v>209</v>
      </c>
    </row>
    <row r="376" spans="2:65" s="1" customFormat="1" ht="6.95" customHeight="1" x14ac:dyDescent="0.2">
      <c r="B376" s="42"/>
      <c r="C376" s="43"/>
      <c r="D376" s="43"/>
      <c r="E376" s="43"/>
      <c r="F376" s="43"/>
      <c r="G376" s="43"/>
      <c r="H376" s="43"/>
      <c r="I376" s="43"/>
      <c r="J376" s="43"/>
      <c r="K376" s="43"/>
      <c r="L376" s="30"/>
    </row>
  </sheetData>
  <sheetProtection algorithmName="SHA-512" hashValue="0sHC1ro722ja/jKt7ENSI5vD4ifTTnIdSh1BeWEz31Ulw/7JM3lYEGjS9z2j+0psVNBDn+Qd9b4lvz/Zj6Eqdw==" saltValue="vVCQu2RJdaGOm/HuERjO030mdl+056UWtPiPxiUucsyz2Lpa1QTPO8zMNK3DdtHpIzfqV5O8sf6f9+CByUcgIg==" spinCount="100000" sheet="1" objects="1" scenarios="1" formatColumns="0" formatRows="0" autoFilter="0"/>
  <autoFilter ref="C132:K375" xr:uid="{00000000-0009-0000-0000-000005000000}"/>
  <mergeCells count="12">
    <mergeCell ref="E125:H125"/>
    <mergeCell ref="L2:V2"/>
    <mergeCell ref="E84:H84"/>
    <mergeCell ref="E86:H86"/>
    <mergeCell ref="E88:H88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377"/>
  <sheetViews>
    <sheetView showGridLines="0" topLeftCell="A93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5" t="s">
        <v>108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" customHeight="1" x14ac:dyDescent="0.2">
      <c r="B8" s="18"/>
      <c r="D8" s="25" t="s">
        <v>168</v>
      </c>
      <c r="L8" s="18"/>
    </row>
    <row r="9" spans="2:46" s="1" customFormat="1" ht="16.5" customHeight="1" x14ac:dyDescent="0.2">
      <c r="B9" s="30"/>
      <c r="E9" s="241" t="s">
        <v>169</v>
      </c>
      <c r="F9" s="240"/>
      <c r="G9" s="240"/>
      <c r="H9" s="240"/>
      <c r="L9" s="30"/>
    </row>
    <row r="10" spans="2:46" s="1" customFormat="1" ht="12" customHeight="1" x14ac:dyDescent="0.2">
      <c r="B10" s="30"/>
      <c r="D10" s="25" t="s">
        <v>170</v>
      </c>
      <c r="L10" s="30"/>
    </row>
    <row r="11" spans="2:46" s="1" customFormat="1" ht="16.5" customHeight="1" x14ac:dyDescent="0.2">
      <c r="B11" s="30"/>
      <c r="E11" s="207" t="s">
        <v>1393</v>
      </c>
      <c r="F11" s="240"/>
      <c r="G11" s="240"/>
      <c r="H11" s="240"/>
      <c r="L11" s="30"/>
    </row>
    <row r="12" spans="2:46" s="1" customFormat="1" x14ac:dyDescent="0.2">
      <c r="B12" s="30"/>
      <c r="L12" s="30"/>
    </row>
    <row r="13" spans="2:46" s="1" customFormat="1" ht="12" customHeight="1" x14ac:dyDescent="0.2">
      <c r="B13" s="30"/>
      <c r="D13" s="25" t="s">
        <v>18</v>
      </c>
      <c r="F13" s="23" t="s">
        <v>93</v>
      </c>
      <c r="I13" s="25" t="s">
        <v>19</v>
      </c>
      <c r="J13" s="23" t="s">
        <v>319</v>
      </c>
      <c r="L13" s="30"/>
    </row>
    <row r="14" spans="2:46" s="1" customFormat="1" ht="12" customHeight="1" x14ac:dyDescent="0.2">
      <c r="B14" s="30"/>
      <c r="D14" s="25" t="s">
        <v>20</v>
      </c>
      <c r="F14" s="23" t="s">
        <v>173</v>
      </c>
      <c r="I14" s="25" t="s">
        <v>22</v>
      </c>
      <c r="J14" s="50" t="str">
        <f>'Rekapitulace stavby'!AN8</f>
        <v>2. 4. 2025</v>
      </c>
      <c r="L14" s="30"/>
    </row>
    <row r="15" spans="2:46" s="1" customFormat="1" ht="21.75" customHeight="1" x14ac:dyDescent="0.2">
      <c r="B15" s="30"/>
      <c r="D15" s="22" t="s">
        <v>174</v>
      </c>
      <c r="F15" s="92" t="s">
        <v>175</v>
      </c>
      <c r="I15" s="22" t="s">
        <v>176</v>
      </c>
      <c r="J15" s="92" t="s">
        <v>177</v>
      </c>
      <c r="L15" s="30"/>
    </row>
    <row r="16" spans="2:46" s="1" customFormat="1" ht="12" customHeight="1" x14ac:dyDescent="0.2">
      <c r="B16" s="30"/>
      <c r="D16" s="25" t="s">
        <v>24</v>
      </c>
      <c r="I16" s="25" t="s">
        <v>25</v>
      </c>
      <c r="J16" s="23" t="s">
        <v>26</v>
      </c>
      <c r="L16" s="30"/>
    </row>
    <row r="17" spans="2:12" s="1" customFormat="1" ht="18" customHeight="1" x14ac:dyDescent="0.2">
      <c r="B17" s="30"/>
      <c r="E17" s="23" t="s">
        <v>27</v>
      </c>
      <c r="I17" s="25" t="s">
        <v>28</v>
      </c>
      <c r="J17" s="23" t="s">
        <v>1</v>
      </c>
      <c r="L17" s="30"/>
    </row>
    <row r="18" spans="2:12" s="1" customFormat="1" ht="6.95" customHeight="1" x14ac:dyDescent="0.2">
      <c r="B18" s="30"/>
      <c r="L18" s="30"/>
    </row>
    <row r="19" spans="2:12" s="1" customFormat="1" ht="12" customHeight="1" x14ac:dyDescent="0.2">
      <c r="B19" s="30"/>
      <c r="D19" s="25" t="s">
        <v>29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 x14ac:dyDescent="0.2">
      <c r="B20" s="30"/>
      <c r="E20" s="243" t="str">
        <f>'Rekapitulace stavby'!E14</f>
        <v>Vyplň údaj</v>
      </c>
      <c r="F20" s="232"/>
      <c r="G20" s="232"/>
      <c r="H20" s="232"/>
      <c r="I20" s="25" t="s">
        <v>28</v>
      </c>
      <c r="J20" s="26" t="str">
        <f>'Rekapitulace stavby'!AN14</f>
        <v>Vyplň údaj</v>
      </c>
      <c r="L20" s="30"/>
    </row>
    <row r="21" spans="2:12" s="1" customFormat="1" ht="6.95" customHeight="1" x14ac:dyDescent="0.2">
      <c r="B21" s="30"/>
      <c r="L21" s="30"/>
    </row>
    <row r="22" spans="2:12" s="1" customFormat="1" ht="12" customHeight="1" x14ac:dyDescent="0.2">
      <c r="B22" s="30"/>
      <c r="D22" s="25" t="s">
        <v>31</v>
      </c>
      <c r="I22" s="25" t="s">
        <v>25</v>
      </c>
      <c r="J22" s="23" t="s">
        <v>32</v>
      </c>
      <c r="L22" s="30"/>
    </row>
    <row r="23" spans="2:12" s="1" customFormat="1" ht="18" customHeight="1" x14ac:dyDescent="0.2">
      <c r="B23" s="30"/>
      <c r="E23" s="23" t="s">
        <v>320</v>
      </c>
      <c r="I23" s="25" t="s">
        <v>28</v>
      </c>
      <c r="J23" s="23" t="s">
        <v>180</v>
      </c>
      <c r="L23" s="30"/>
    </row>
    <row r="24" spans="2:12" s="1" customFormat="1" ht="6.95" customHeight="1" x14ac:dyDescent="0.2">
      <c r="B24" s="30"/>
      <c r="L24" s="30"/>
    </row>
    <row r="25" spans="2:12" s="1" customFormat="1" ht="12" customHeight="1" x14ac:dyDescent="0.2">
      <c r="B25" s="30"/>
      <c r="D25" s="25" t="s">
        <v>34</v>
      </c>
      <c r="I25" s="25" t="s">
        <v>25</v>
      </c>
      <c r="J25" s="23" t="s">
        <v>1</v>
      </c>
      <c r="L25" s="30"/>
    </row>
    <row r="26" spans="2:12" s="1" customFormat="1" ht="18" customHeight="1" x14ac:dyDescent="0.2">
      <c r="B26" s="30"/>
      <c r="E26" s="23" t="s">
        <v>181</v>
      </c>
      <c r="I26" s="25" t="s">
        <v>28</v>
      </c>
      <c r="J26" s="23" t="s">
        <v>1</v>
      </c>
      <c r="L26" s="30"/>
    </row>
    <row r="27" spans="2:12" s="1" customFormat="1" ht="6.95" customHeight="1" x14ac:dyDescent="0.2">
      <c r="B27" s="30"/>
      <c r="L27" s="30"/>
    </row>
    <row r="28" spans="2:12" s="1" customFormat="1" ht="12" customHeight="1" x14ac:dyDescent="0.2">
      <c r="B28" s="30"/>
      <c r="D28" s="25" t="s">
        <v>37</v>
      </c>
      <c r="L28" s="30"/>
    </row>
    <row r="29" spans="2:12" s="7" customFormat="1" ht="16.5" customHeight="1" x14ac:dyDescent="0.2">
      <c r="B29" s="93"/>
      <c r="E29" s="236" t="s">
        <v>1</v>
      </c>
      <c r="F29" s="236"/>
      <c r="G29" s="236"/>
      <c r="H29" s="236"/>
      <c r="L29" s="93"/>
    </row>
    <row r="30" spans="2:12" s="1" customFormat="1" ht="6.95" customHeight="1" x14ac:dyDescent="0.2">
      <c r="B30" s="30"/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 x14ac:dyDescent="0.2">
      <c r="B32" s="30"/>
      <c r="D32" s="94" t="s">
        <v>38</v>
      </c>
      <c r="J32" s="64">
        <f>ROUND(J133, 2)</f>
        <v>0</v>
      </c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 x14ac:dyDescent="0.2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 x14ac:dyDescent="0.2">
      <c r="B35" s="30"/>
      <c r="D35" s="53" t="s">
        <v>42</v>
      </c>
      <c r="E35" s="25" t="s">
        <v>43</v>
      </c>
      <c r="F35" s="84">
        <f>ROUND((SUM(BE133:BE376)),  2)</f>
        <v>0</v>
      </c>
      <c r="I35" s="95">
        <v>0.21</v>
      </c>
      <c r="J35" s="84">
        <f>ROUND(((SUM(BE133:BE376))*I35),  2)</f>
        <v>0</v>
      </c>
      <c r="L35" s="30"/>
    </row>
    <row r="36" spans="2:12" s="1" customFormat="1" ht="14.45" customHeight="1" x14ac:dyDescent="0.2">
      <c r="B36" s="30"/>
      <c r="E36" s="25" t="s">
        <v>44</v>
      </c>
      <c r="F36" s="84">
        <f>ROUND((SUM(BF133:BF376)),  2)</f>
        <v>0</v>
      </c>
      <c r="I36" s="95">
        <v>0.12</v>
      </c>
      <c r="J36" s="84">
        <f>ROUND(((SUM(BF133:BF376))*I36),  2)</f>
        <v>0</v>
      </c>
      <c r="L36" s="30"/>
    </row>
    <row r="37" spans="2:12" s="1" customFormat="1" ht="14.45" hidden="1" customHeight="1" x14ac:dyDescent="0.2">
      <c r="B37" s="30"/>
      <c r="E37" s="25" t="s">
        <v>45</v>
      </c>
      <c r="F37" s="84">
        <f>ROUND((SUM(BG133:BG376)),  2)</f>
        <v>0</v>
      </c>
      <c r="I37" s="95">
        <v>0.21</v>
      </c>
      <c r="J37" s="84">
        <f>0</f>
        <v>0</v>
      </c>
      <c r="L37" s="30"/>
    </row>
    <row r="38" spans="2:12" s="1" customFormat="1" ht="14.45" hidden="1" customHeight="1" x14ac:dyDescent="0.2">
      <c r="B38" s="30"/>
      <c r="E38" s="25" t="s">
        <v>46</v>
      </c>
      <c r="F38" s="84">
        <f>ROUND((SUM(BH133:BH376)),  2)</f>
        <v>0</v>
      </c>
      <c r="I38" s="95">
        <v>0.12</v>
      </c>
      <c r="J38" s="84">
        <f>0</f>
        <v>0</v>
      </c>
      <c r="L38" s="30"/>
    </row>
    <row r="39" spans="2:12" s="1" customFormat="1" ht="14.45" hidden="1" customHeight="1" x14ac:dyDescent="0.2">
      <c r="B39" s="30"/>
      <c r="E39" s="25" t="s">
        <v>47</v>
      </c>
      <c r="F39" s="84">
        <f>ROUND((SUM(BI133:BI376)),  2)</f>
        <v>0</v>
      </c>
      <c r="I39" s="95">
        <v>0</v>
      </c>
      <c r="J39" s="8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6"/>
      <c r="D41" s="97" t="s">
        <v>48</v>
      </c>
      <c r="E41" s="55"/>
      <c r="F41" s="55"/>
      <c r="G41" s="98" t="s">
        <v>49</v>
      </c>
      <c r="H41" s="99" t="s">
        <v>50</v>
      </c>
      <c r="I41" s="55"/>
      <c r="J41" s="100">
        <f>SUM(J32:J39)</f>
        <v>0</v>
      </c>
      <c r="K41" s="101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s="1" customFormat="1" ht="16.5" customHeight="1" x14ac:dyDescent="0.2">
      <c r="B86" s="30"/>
      <c r="E86" s="241" t="s">
        <v>169</v>
      </c>
      <c r="F86" s="240"/>
      <c r="G86" s="240"/>
      <c r="H86" s="240"/>
      <c r="L86" s="30"/>
    </row>
    <row r="87" spans="2:12" s="1" customFormat="1" ht="12" customHeight="1" x14ac:dyDescent="0.2">
      <c r="B87" s="30"/>
      <c r="C87" s="25" t="s">
        <v>170</v>
      </c>
      <c r="L87" s="30"/>
    </row>
    <row r="88" spans="2:12" s="1" customFormat="1" ht="16.5" customHeight="1" x14ac:dyDescent="0.2">
      <c r="B88" s="30"/>
      <c r="E88" s="207" t="str">
        <f>E11</f>
        <v>2022_4.5 - IO 03.3 Stoka C2</v>
      </c>
      <c r="F88" s="240"/>
      <c r="G88" s="240"/>
      <c r="H88" s="240"/>
      <c r="L88" s="30"/>
    </row>
    <row r="89" spans="2:12" s="1" customFormat="1" ht="6.95" customHeight="1" x14ac:dyDescent="0.2">
      <c r="B89" s="30"/>
      <c r="L89" s="30"/>
    </row>
    <row r="90" spans="2:12" s="1" customFormat="1" ht="12" customHeight="1" x14ac:dyDescent="0.2">
      <c r="B90" s="30"/>
      <c r="C90" s="25" t="s">
        <v>20</v>
      </c>
      <c r="F90" s="23" t="str">
        <f>F14</f>
        <v>Česká Lípa</v>
      </c>
      <c r="I90" s="25" t="s">
        <v>22</v>
      </c>
      <c r="J90" s="50" t="str">
        <f>IF(J14="","",J14)</f>
        <v>2. 4. 2025</v>
      </c>
      <c r="L90" s="30"/>
    </row>
    <row r="91" spans="2:12" s="1" customFormat="1" ht="6.95" customHeight="1" x14ac:dyDescent="0.2">
      <c r="B91" s="30"/>
      <c r="L91" s="30"/>
    </row>
    <row r="92" spans="2:12" s="1" customFormat="1" ht="25.7" customHeight="1" x14ac:dyDescent="0.2">
      <c r="B92" s="30"/>
      <c r="C92" s="25" t="s">
        <v>24</v>
      </c>
      <c r="F92" s="23" t="str">
        <f>E17</f>
        <v>Město Česká Lípa</v>
      </c>
      <c r="I92" s="25" t="s">
        <v>31</v>
      </c>
      <c r="J92" s="28" t="str">
        <f>E23</f>
        <v>Vodohospodářský rozvoj a výstavba a.s.</v>
      </c>
      <c r="L92" s="30"/>
    </row>
    <row r="93" spans="2:12" s="1" customFormat="1" ht="15.2" customHeight="1" x14ac:dyDescent="0.2">
      <c r="B93" s="30"/>
      <c r="C93" s="25" t="s">
        <v>29</v>
      </c>
      <c r="F93" s="23" t="str">
        <f>IF(E20="","",E20)</f>
        <v>Vyplň údaj</v>
      </c>
      <c r="I93" s="25" t="s">
        <v>34</v>
      </c>
      <c r="J93" s="28" t="str">
        <f>E26</f>
        <v>Dvořák</v>
      </c>
      <c r="L93" s="30"/>
    </row>
    <row r="94" spans="2:12" s="1" customFormat="1" ht="10.35" customHeight="1" x14ac:dyDescent="0.2">
      <c r="B94" s="30"/>
      <c r="L94" s="30"/>
    </row>
    <row r="95" spans="2:12" s="1" customFormat="1" ht="29.25" customHeight="1" x14ac:dyDescent="0.2">
      <c r="B95" s="30"/>
      <c r="C95" s="104" t="s">
        <v>183</v>
      </c>
      <c r="D95" s="96"/>
      <c r="E95" s="96"/>
      <c r="F95" s="96"/>
      <c r="G95" s="96"/>
      <c r="H95" s="96"/>
      <c r="I95" s="96"/>
      <c r="J95" s="105" t="s">
        <v>184</v>
      </c>
      <c r="K95" s="96"/>
      <c r="L95" s="30"/>
    </row>
    <row r="96" spans="2:12" s="1" customFormat="1" ht="10.35" customHeight="1" x14ac:dyDescent="0.2">
      <c r="B96" s="30"/>
      <c r="L96" s="30"/>
    </row>
    <row r="97" spans="2:47" s="1" customFormat="1" ht="22.9" customHeight="1" x14ac:dyDescent="0.2">
      <c r="B97" s="30"/>
      <c r="C97" s="106" t="s">
        <v>185</v>
      </c>
      <c r="J97" s="64">
        <f>J133</f>
        <v>0</v>
      </c>
      <c r="L97" s="30"/>
      <c r="AU97" s="15" t="s">
        <v>186</v>
      </c>
    </row>
    <row r="98" spans="2:47" s="8" customFormat="1" ht="24.95" customHeight="1" x14ac:dyDescent="0.2">
      <c r="B98" s="107"/>
      <c r="D98" s="108" t="s">
        <v>321</v>
      </c>
      <c r="E98" s="109"/>
      <c r="F98" s="109"/>
      <c r="G98" s="109"/>
      <c r="H98" s="109"/>
      <c r="I98" s="109"/>
      <c r="J98" s="110">
        <f>J134</f>
        <v>0</v>
      </c>
      <c r="L98" s="107"/>
    </row>
    <row r="99" spans="2:47" s="9" customFormat="1" ht="19.899999999999999" customHeight="1" x14ac:dyDescent="0.2">
      <c r="B99" s="111"/>
      <c r="D99" s="112" t="s">
        <v>322</v>
      </c>
      <c r="E99" s="113"/>
      <c r="F99" s="113"/>
      <c r="G99" s="113"/>
      <c r="H99" s="113"/>
      <c r="I99" s="113"/>
      <c r="J99" s="114">
        <f>J135</f>
        <v>0</v>
      </c>
      <c r="L99" s="111"/>
    </row>
    <row r="100" spans="2:47" s="9" customFormat="1" ht="19.899999999999999" customHeight="1" x14ac:dyDescent="0.2">
      <c r="B100" s="111"/>
      <c r="D100" s="112" t="s">
        <v>323</v>
      </c>
      <c r="E100" s="113"/>
      <c r="F100" s="113"/>
      <c r="G100" s="113"/>
      <c r="H100" s="113"/>
      <c r="I100" s="113"/>
      <c r="J100" s="114">
        <f>J247</f>
        <v>0</v>
      </c>
      <c r="L100" s="111"/>
    </row>
    <row r="101" spans="2:47" s="9" customFormat="1" ht="19.899999999999999" customHeight="1" x14ac:dyDescent="0.2">
      <c r="B101" s="111"/>
      <c r="D101" s="112" t="s">
        <v>324</v>
      </c>
      <c r="E101" s="113"/>
      <c r="F101" s="113"/>
      <c r="G101" s="113"/>
      <c r="H101" s="113"/>
      <c r="I101" s="113"/>
      <c r="J101" s="114">
        <f>J251</f>
        <v>0</v>
      </c>
      <c r="L101" s="111"/>
    </row>
    <row r="102" spans="2:47" s="9" customFormat="1" ht="19.899999999999999" customHeight="1" x14ac:dyDescent="0.2">
      <c r="B102" s="111"/>
      <c r="D102" s="112" t="s">
        <v>325</v>
      </c>
      <c r="E102" s="113"/>
      <c r="F102" s="113"/>
      <c r="G102" s="113"/>
      <c r="H102" s="113"/>
      <c r="I102" s="113"/>
      <c r="J102" s="114">
        <f>J255</f>
        <v>0</v>
      </c>
      <c r="L102" s="111"/>
    </row>
    <row r="103" spans="2:47" s="9" customFormat="1" ht="19.899999999999999" customHeight="1" x14ac:dyDescent="0.2">
      <c r="B103" s="111"/>
      <c r="D103" s="112" t="s">
        <v>326</v>
      </c>
      <c r="E103" s="113"/>
      <c r="F103" s="113"/>
      <c r="G103" s="113"/>
      <c r="H103" s="113"/>
      <c r="I103" s="113"/>
      <c r="J103" s="114">
        <f>J259</f>
        <v>0</v>
      </c>
      <c r="L103" s="111"/>
    </row>
    <row r="104" spans="2:47" s="9" customFormat="1" ht="19.899999999999999" customHeight="1" x14ac:dyDescent="0.2">
      <c r="B104" s="111"/>
      <c r="D104" s="112" t="s">
        <v>327</v>
      </c>
      <c r="E104" s="113"/>
      <c r="F104" s="113"/>
      <c r="G104" s="113"/>
      <c r="H104" s="113"/>
      <c r="I104" s="113"/>
      <c r="J104" s="114">
        <f>J269</f>
        <v>0</v>
      </c>
      <c r="L104" s="111"/>
    </row>
    <row r="105" spans="2:47" s="9" customFormat="1" ht="19.899999999999999" customHeight="1" x14ac:dyDescent="0.2">
      <c r="B105" s="111"/>
      <c r="D105" s="112" t="s">
        <v>1142</v>
      </c>
      <c r="E105" s="113"/>
      <c r="F105" s="113"/>
      <c r="G105" s="113"/>
      <c r="H105" s="113"/>
      <c r="I105" s="113"/>
      <c r="J105" s="114">
        <f>J273</f>
        <v>0</v>
      </c>
      <c r="L105" s="111"/>
    </row>
    <row r="106" spans="2:47" s="9" customFormat="1" ht="19.899999999999999" customHeight="1" x14ac:dyDescent="0.2">
      <c r="B106" s="111"/>
      <c r="D106" s="112" t="s">
        <v>329</v>
      </c>
      <c r="E106" s="113"/>
      <c r="F106" s="113"/>
      <c r="G106" s="113"/>
      <c r="H106" s="113"/>
      <c r="I106" s="113"/>
      <c r="J106" s="114">
        <f>J335</f>
        <v>0</v>
      </c>
      <c r="L106" s="111"/>
    </row>
    <row r="107" spans="2:47" s="9" customFormat="1" ht="14.85" customHeight="1" x14ac:dyDescent="0.2">
      <c r="B107" s="111"/>
      <c r="D107" s="112" t="s">
        <v>330</v>
      </c>
      <c r="E107" s="113"/>
      <c r="F107" s="113"/>
      <c r="G107" s="113"/>
      <c r="H107" s="113"/>
      <c r="I107" s="113"/>
      <c r="J107" s="114">
        <f>J345</f>
        <v>0</v>
      </c>
      <c r="L107" s="111"/>
    </row>
    <row r="108" spans="2:47" s="9" customFormat="1" ht="19.899999999999999" customHeight="1" x14ac:dyDescent="0.2">
      <c r="B108" s="111"/>
      <c r="D108" s="112" t="s">
        <v>331</v>
      </c>
      <c r="E108" s="113"/>
      <c r="F108" s="113"/>
      <c r="G108" s="113"/>
      <c r="H108" s="113"/>
      <c r="I108" s="113"/>
      <c r="J108" s="114">
        <f>J365</f>
        <v>0</v>
      </c>
      <c r="L108" s="111"/>
    </row>
    <row r="109" spans="2:47" s="9" customFormat="1" ht="19.899999999999999" customHeight="1" x14ac:dyDescent="0.2">
      <c r="B109" s="111"/>
      <c r="D109" s="112" t="s">
        <v>332</v>
      </c>
      <c r="E109" s="113"/>
      <c r="F109" s="113"/>
      <c r="G109" s="113"/>
      <c r="H109" s="113"/>
      <c r="I109" s="113"/>
      <c r="J109" s="114">
        <f>J369</f>
        <v>0</v>
      </c>
      <c r="L109" s="111"/>
    </row>
    <row r="110" spans="2:47" s="8" customFormat="1" ht="24.95" customHeight="1" x14ac:dyDescent="0.2">
      <c r="B110" s="107"/>
      <c r="D110" s="108" t="s">
        <v>333</v>
      </c>
      <c r="E110" s="109"/>
      <c r="F110" s="109"/>
      <c r="G110" s="109"/>
      <c r="H110" s="109"/>
      <c r="I110" s="109"/>
      <c r="J110" s="110">
        <f>J372</f>
        <v>0</v>
      </c>
      <c r="L110" s="107"/>
    </row>
    <row r="111" spans="2:47" s="9" customFormat="1" ht="19.899999999999999" customHeight="1" x14ac:dyDescent="0.2">
      <c r="B111" s="111"/>
      <c r="D111" s="112" t="s">
        <v>334</v>
      </c>
      <c r="E111" s="113"/>
      <c r="F111" s="113"/>
      <c r="G111" s="113"/>
      <c r="H111" s="113"/>
      <c r="I111" s="113"/>
      <c r="J111" s="114">
        <f>J373</f>
        <v>0</v>
      </c>
      <c r="L111" s="111"/>
    </row>
    <row r="112" spans="2:47" s="1" customFormat="1" ht="21.75" customHeight="1" x14ac:dyDescent="0.2">
      <c r="B112" s="30"/>
      <c r="L112" s="30"/>
    </row>
    <row r="113" spans="2:12" s="1" customFormat="1" ht="6.95" customHeight="1" x14ac:dyDescent="0.2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30"/>
    </row>
    <row r="117" spans="2:12" s="1" customFormat="1" ht="6.95" customHeight="1" x14ac:dyDescent="0.2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30"/>
    </row>
    <row r="118" spans="2:12" s="1" customFormat="1" ht="24.95" customHeight="1" x14ac:dyDescent="0.2">
      <c r="B118" s="30"/>
      <c r="C118" s="19" t="s">
        <v>193</v>
      </c>
      <c r="L118" s="30"/>
    </row>
    <row r="119" spans="2:12" s="1" customFormat="1" ht="6.95" customHeight="1" x14ac:dyDescent="0.2">
      <c r="B119" s="30"/>
      <c r="L119" s="30"/>
    </row>
    <row r="120" spans="2:12" s="1" customFormat="1" ht="12" customHeight="1" x14ac:dyDescent="0.2">
      <c r="B120" s="30"/>
      <c r="C120" s="25" t="s">
        <v>16</v>
      </c>
      <c r="L120" s="30"/>
    </row>
    <row r="121" spans="2:12" s="1" customFormat="1" ht="16.5" customHeight="1" x14ac:dyDescent="0.2">
      <c r="B121" s="30"/>
      <c r="E121" s="241" t="str">
        <f>E7</f>
        <v>Splašková kanalizace Lada</v>
      </c>
      <c r="F121" s="242"/>
      <c r="G121" s="242"/>
      <c r="H121" s="242"/>
      <c r="L121" s="30"/>
    </row>
    <row r="122" spans="2:12" ht="12" customHeight="1" x14ac:dyDescent="0.2">
      <c r="B122" s="18"/>
      <c r="C122" s="25" t="s">
        <v>168</v>
      </c>
      <c r="L122" s="18"/>
    </row>
    <row r="123" spans="2:12" s="1" customFormat="1" ht="16.5" customHeight="1" x14ac:dyDescent="0.2">
      <c r="B123" s="30"/>
      <c r="E123" s="241" t="s">
        <v>169</v>
      </c>
      <c r="F123" s="240"/>
      <c r="G123" s="240"/>
      <c r="H123" s="240"/>
      <c r="L123" s="30"/>
    </row>
    <row r="124" spans="2:12" s="1" customFormat="1" ht="12" customHeight="1" x14ac:dyDescent="0.2">
      <c r="B124" s="30"/>
      <c r="C124" s="25" t="s">
        <v>170</v>
      </c>
      <c r="L124" s="30"/>
    </row>
    <row r="125" spans="2:12" s="1" customFormat="1" ht="16.5" customHeight="1" x14ac:dyDescent="0.2">
      <c r="B125" s="30"/>
      <c r="E125" s="207" t="str">
        <f>E11</f>
        <v>2022_4.5 - IO 03.3 Stoka C2</v>
      </c>
      <c r="F125" s="240"/>
      <c r="G125" s="240"/>
      <c r="H125" s="240"/>
      <c r="L125" s="30"/>
    </row>
    <row r="126" spans="2:12" s="1" customFormat="1" ht="6.95" customHeight="1" x14ac:dyDescent="0.2">
      <c r="B126" s="30"/>
      <c r="L126" s="30"/>
    </row>
    <row r="127" spans="2:12" s="1" customFormat="1" ht="12" customHeight="1" x14ac:dyDescent="0.2">
      <c r="B127" s="30"/>
      <c r="C127" s="25" t="s">
        <v>20</v>
      </c>
      <c r="F127" s="23" t="str">
        <f>F14</f>
        <v>Česká Lípa</v>
      </c>
      <c r="I127" s="25" t="s">
        <v>22</v>
      </c>
      <c r="J127" s="50" t="str">
        <f>IF(J14="","",J14)</f>
        <v>2. 4. 2025</v>
      </c>
      <c r="L127" s="30"/>
    </row>
    <row r="128" spans="2:12" s="1" customFormat="1" ht="6.95" customHeight="1" x14ac:dyDescent="0.2">
      <c r="B128" s="30"/>
      <c r="L128" s="30"/>
    </row>
    <row r="129" spans="2:65" s="1" customFormat="1" ht="25.7" customHeight="1" x14ac:dyDescent="0.2">
      <c r="B129" s="30"/>
      <c r="C129" s="25" t="s">
        <v>24</v>
      </c>
      <c r="F129" s="23" t="str">
        <f>E17</f>
        <v>Město Česká Lípa</v>
      </c>
      <c r="I129" s="25" t="s">
        <v>31</v>
      </c>
      <c r="J129" s="28" t="str">
        <f>E23</f>
        <v>Vodohospodářský rozvoj a výstavba a.s.</v>
      </c>
      <c r="L129" s="30"/>
    </row>
    <row r="130" spans="2:65" s="1" customFormat="1" ht="15.2" customHeight="1" x14ac:dyDescent="0.2">
      <c r="B130" s="30"/>
      <c r="C130" s="25" t="s">
        <v>29</v>
      </c>
      <c r="F130" s="23" t="str">
        <f>IF(E20="","",E20)</f>
        <v>Vyplň údaj</v>
      </c>
      <c r="I130" s="25" t="s">
        <v>34</v>
      </c>
      <c r="J130" s="28" t="str">
        <f>E26</f>
        <v>Dvořák</v>
      </c>
      <c r="L130" s="30"/>
    </row>
    <row r="131" spans="2:65" s="1" customFormat="1" ht="10.35" customHeight="1" x14ac:dyDescent="0.2">
      <c r="B131" s="30"/>
      <c r="L131" s="30"/>
    </row>
    <row r="132" spans="2:65" s="10" customFormat="1" ht="29.25" customHeight="1" x14ac:dyDescent="0.2">
      <c r="B132" s="115"/>
      <c r="C132" s="116" t="s">
        <v>194</v>
      </c>
      <c r="D132" s="117" t="s">
        <v>63</v>
      </c>
      <c r="E132" s="117" t="s">
        <v>59</v>
      </c>
      <c r="F132" s="117" t="s">
        <v>60</v>
      </c>
      <c r="G132" s="117" t="s">
        <v>195</v>
      </c>
      <c r="H132" s="117" t="s">
        <v>196</v>
      </c>
      <c r="I132" s="117" t="s">
        <v>197</v>
      </c>
      <c r="J132" s="118" t="s">
        <v>184</v>
      </c>
      <c r="K132" s="119" t="s">
        <v>198</v>
      </c>
      <c r="L132" s="115"/>
      <c r="M132" s="57" t="s">
        <v>1</v>
      </c>
      <c r="N132" s="58" t="s">
        <v>42</v>
      </c>
      <c r="O132" s="58" t="s">
        <v>199</v>
      </c>
      <c r="P132" s="58" t="s">
        <v>200</v>
      </c>
      <c r="Q132" s="58" t="s">
        <v>201</v>
      </c>
      <c r="R132" s="58" t="s">
        <v>202</v>
      </c>
      <c r="S132" s="58" t="s">
        <v>203</v>
      </c>
      <c r="T132" s="59" t="s">
        <v>204</v>
      </c>
    </row>
    <row r="133" spans="2:65" s="1" customFormat="1" ht="22.9" customHeight="1" x14ac:dyDescent="0.25">
      <c r="B133" s="30"/>
      <c r="C133" s="62" t="s">
        <v>205</v>
      </c>
      <c r="J133" s="120">
        <f>BK133</f>
        <v>0</v>
      </c>
      <c r="L133" s="30"/>
      <c r="M133" s="60"/>
      <c r="N133" s="51"/>
      <c r="O133" s="51"/>
      <c r="P133" s="121">
        <f>P134+P372</f>
        <v>0</v>
      </c>
      <c r="Q133" s="51"/>
      <c r="R133" s="121">
        <f>R134+R372</f>
        <v>40.418167199999999</v>
      </c>
      <c r="S133" s="51"/>
      <c r="T133" s="122">
        <f>T134+T372</f>
        <v>9.7439999999999998</v>
      </c>
      <c r="AT133" s="15" t="s">
        <v>77</v>
      </c>
      <c r="AU133" s="15" t="s">
        <v>186</v>
      </c>
      <c r="BK133" s="123">
        <f>BK134+BK372</f>
        <v>0</v>
      </c>
    </row>
    <row r="134" spans="2:65" s="11" customFormat="1" ht="25.9" customHeight="1" x14ac:dyDescent="0.2">
      <c r="B134" s="124"/>
      <c r="D134" s="125" t="s">
        <v>77</v>
      </c>
      <c r="E134" s="126" t="s">
        <v>337</v>
      </c>
      <c r="F134" s="126" t="s">
        <v>338</v>
      </c>
      <c r="I134" s="127"/>
      <c r="J134" s="128">
        <f>BK134</f>
        <v>0</v>
      </c>
      <c r="L134" s="124"/>
      <c r="M134" s="129"/>
      <c r="P134" s="130">
        <f>P135+P247+P251+P255+P259+P269+P273+P335+P365+P369</f>
        <v>0</v>
      </c>
      <c r="R134" s="130">
        <f>R135+R247+R251+R255+R259+R269+R273+R335+R365+R369</f>
        <v>40.418167199999999</v>
      </c>
      <c r="T134" s="131">
        <f>T135+T247+T251+T255+T259+T269+T273+T335+T365+T369</f>
        <v>9.7439999999999998</v>
      </c>
      <c r="AR134" s="125" t="s">
        <v>85</v>
      </c>
      <c r="AT134" s="132" t="s">
        <v>77</v>
      </c>
      <c r="AU134" s="132" t="s">
        <v>78</v>
      </c>
      <c r="AY134" s="125" t="s">
        <v>209</v>
      </c>
      <c r="BK134" s="133">
        <f>BK135+BK247+BK251+BK255+BK259+BK269+BK273+BK335+BK365+BK369</f>
        <v>0</v>
      </c>
    </row>
    <row r="135" spans="2:65" s="11" customFormat="1" ht="22.9" customHeight="1" x14ac:dyDescent="0.2">
      <c r="B135" s="124"/>
      <c r="D135" s="125" t="s">
        <v>77</v>
      </c>
      <c r="E135" s="134" t="s">
        <v>85</v>
      </c>
      <c r="F135" s="134" t="s">
        <v>339</v>
      </c>
      <c r="I135" s="127"/>
      <c r="J135" s="135">
        <f>BK135</f>
        <v>0</v>
      </c>
      <c r="L135" s="124"/>
      <c r="M135" s="129"/>
      <c r="P135" s="130">
        <f>SUM(P136:P246)</f>
        <v>0</v>
      </c>
      <c r="R135" s="130">
        <f>SUM(R136:R246)</f>
        <v>25.885799199999997</v>
      </c>
      <c r="T135" s="131">
        <f>SUM(T136:T246)</f>
        <v>8.5839999999999996</v>
      </c>
      <c r="AR135" s="125" t="s">
        <v>85</v>
      </c>
      <c r="AT135" s="132" t="s">
        <v>77</v>
      </c>
      <c r="AU135" s="132" t="s">
        <v>85</v>
      </c>
      <c r="AY135" s="125" t="s">
        <v>209</v>
      </c>
      <c r="BK135" s="133">
        <f>SUM(BK136:BK246)</f>
        <v>0</v>
      </c>
    </row>
    <row r="136" spans="2:65" s="1" customFormat="1" ht="24.2" customHeight="1" x14ac:dyDescent="0.2">
      <c r="B136" s="30"/>
      <c r="C136" s="136" t="s">
        <v>85</v>
      </c>
      <c r="D136" s="136" t="s">
        <v>210</v>
      </c>
      <c r="E136" s="137" t="s">
        <v>340</v>
      </c>
      <c r="F136" s="138" t="s">
        <v>341</v>
      </c>
      <c r="G136" s="139" t="s">
        <v>342</v>
      </c>
      <c r="H136" s="140">
        <v>29.6</v>
      </c>
      <c r="I136" s="141"/>
      <c r="J136" s="142">
        <f>ROUND(I136*H136,2)</f>
        <v>0</v>
      </c>
      <c r="K136" s="143"/>
      <c r="L136" s="30"/>
      <c r="M136" s="144" t="s">
        <v>1</v>
      </c>
      <c r="N136" s="145" t="s">
        <v>43</v>
      </c>
      <c r="P136" s="146">
        <f>O136*H136</f>
        <v>0</v>
      </c>
      <c r="Q136" s="146">
        <v>0</v>
      </c>
      <c r="R136" s="146">
        <f>Q136*H136</f>
        <v>0</v>
      </c>
      <c r="S136" s="146">
        <v>0.28999999999999998</v>
      </c>
      <c r="T136" s="147">
        <f>S136*H136</f>
        <v>8.5839999999999996</v>
      </c>
      <c r="AR136" s="148" t="s">
        <v>156</v>
      </c>
      <c r="AT136" s="148" t="s">
        <v>210</v>
      </c>
      <c r="AU136" s="148" t="s">
        <v>91</v>
      </c>
      <c r="AY136" s="15" t="s">
        <v>209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5" t="s">
        <v>85</v>
      </c>
      <c r="BK136" s="149">
        <f>ROUND(I136*H136,2)</f>
        <v>0</v>
      </c>
      <c r="BL136" s="15" t="s">
        <v>156</v>
      </c>
      <c r="BM136" s="148" t="s">
        <v>1394</v>
      </c>
    </row>
    <row r="137" spans="2:65" s="1" customFormat="1" ht="39" x14ac:dyDescent="0.2">
      <c r="B137" s="30"/>
      <c r="D137" s="150" t="s">
        <v>216</v>
      </c>
      <c r="F137" s="151" t="s">
        <v>344</v>
      </c>
      <c r="I137" s="152"/>
      <c r="L137" s="30"/>
      <c r="M137" s="153"/>
      <c r="T137" s="54"/>
      <c r="AT137" s="15" t="s">
        <v>216</v>
      </c>
      <c r="AU137" s="15" t="s">
        <v>91</v>
      </c>
    </row>
    <row r="138" spans="2:65" s="12" customFormat="1" x14ac:dyDescent="0.2">
      <c r="B138" s="154"/>
      <c r="D138" s="150" t="s">
        <v>292</v>
      </c>
      <c r="E138" s="155" t="s">
        <v>1</v>
      </c>
      <c r="F138" s="156" t="s">
        <v>1395</v>
      </c>
      <c r="H138" s="157">
        <v>29.6</v>
      </c>
      <c r="I138" s="158"/>
      <c r="L138" s="154"/>
      <c r="M138" s="159"/>
      <c r="T138" s="160"/>
      <c r="AT138" s="155" t="s">
        <v>292</v>
      </c>
      <c r="AU138" s="155" t="s">
        <v>91</v>
      </c>
      <c r="AV138" s="12" t="s">
        <v>91</v>
      </c>
      <c r="AW138" s="12" t="s">
        <v>36</v>
      </c>
      <c r="AX138" s="12" t="s">
        <v>85</v>
      </c>
      <c r="AY138" s="155" t="s">
        <v>209</v>
      </c>
    </row>
    <row r="139" spans="2:65" s="1" customFormat="1" ht="16.5" customHeight="1" x14ac:dyDescent="0.2">
      <c r="B139" s="30"/>
      <c r="C139" s="136" t="s">
        <v>91</v>
      </c>
      <c r="D139" s="136" t="s">
        <v>210</v>
      </c>
      <c r="E139" s="137" t="s">
        <v>357</v>
      </c>
      <c r="F139" s="138" t="s">
        <v>358</v>
      </c>
      <c r="G139" s="139" t="s">
        <v>359</v>
      </c>
      <c r="H139" s="140">
        <v>10</v>
      </c>
      <c r="I139" s="141"/>
      <c r="J139" s="142">
        <f>ROUND(I139*H139,2)</f>
        <v>0</v>
      </c>
      <c r="K139" s="143"/>
      <c r="L139" s="30"/>
      <c r="M139" s="144" t="s">
        <v>1</v>
      </c>
      <c r="N139" s="145" t="s">
        <v>43</v>
      </c>
      <c r="P139" s="146">
        <f>O139*H139</f>
        <v>0</v>
      </c>
      <c r="Q139" s="146">
        <v>7.1900000000000002E-3</v>
      </c>
      <c r="R139" s="146">
        <f>Q139*H139</f>
        <v>7.1900000000000006E-2</v>
      </c>
      <c r="S139" s="146">
        <v>0</v>
      </c>
      <c r="T139" s="147">
        <f>S139*H139</f>
        <v>0</v>
      </c>
      <c r="AR139" s="148" t="s">
        <v>156</v>
      </c>
      <c r="AT139" s="148" t="s">
        <v>210</v>
      </c>
      <c r="AU139" s="148" t="s">
        <v>91</v>
      </c>
      <c r="AY139" s="15" t="s">
        <v>209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5" t="s">
        <v>85</v>
      </c>
      <c r="BK139" s="149">
        <f>ROUND(I139*H139,2)</f>
        <v>0</v>
      </c>
      <c r="BL139" s="15" t="s">
        <v>156</v>
      </c>
      <c r="BM139" s="148" t="s">
        <v>1396</v>
      </c>
    </row>
    <row r="140" spans="2:65" s="1" customFormat="1" x14ac:dyDescent="0.2">
      <c r="B140" s="30"/>
      <c r="D140" s="150" t="s">
        <v>216</v>
      </c>
      <c r="F140" s="151" t="s">
        <v>361</v>
      </c>
      <c r="I140" s="152"/>
      <c r="L140" s="30"/>
      <c r="M140" s="153"/>
      <c r="T140" s="54"/>
      <c r="AT140" s="15" t="s">
        <v>216</v>
      </c>
      <c r="AU140" s="15" t="s">
        <v>91</v>
      </c>
    </row>
    <row r="141" spans="2:65" s="12" customFormat="1" x14ac:dyDescent="0.2">
      <c r="B141" s="154"/>
      <c r="D141" s="150" t="s">
        <v>292</v>
      </c>
      <c r="E141" s="155" t="s">
        <v>1</v>
      </c>
      <c r="F141" s="156" t="s">
        <v>254</v>
      </c>
      <c r="H141" s="157">
        <v>10</v>
      </c>
      <c r="I141" s="158"/>
      <c r="L141" s="154"/>
      <c r="M141" s="159"/>
      <c r="T141" s="160"/>
      <c r="AT141" s="155" t="s">
        <v>292</v>
      </c>
      <c r="AU141" s="155" t="s">
        <v>91</v>
      </c>
      <c r="AV141" s="12" t="s">
        <v>91</v>
      </c>
      <c r="AW141" s="12" t="s">
        <v>36</v>
      </c>
      <c r="AX141" s="12" t="s">
        <v>85</v>
      </c>
      <c r="AY141" s="155" t="s">
        <v>209</v>
      </c>
    </row>
    <row r="142" spans="2:65" s="1" customFormat="1" ht="24.2" customHeight="1" x14ac:dyDescent="0.2">
      <c r="B142" s="30"/>
      <c r="C142" s="136" t="s">
        <v>148</v>
      </c>
      <c r="D142" s="136" t="s">
        <v>210</v>
      </c>
      <c r="E142" s="137" t="s">
        <v>363</v>
      </c>
      <c r="F142" s="138" t="s">
        <v>364</v>
      </c>
      <c r="G142" s="139" t="s">
        <v>365</v>
      </c>
      <c r="H142" s="140">
        <v>5</v>
      </c>
      <c r="I142" s="141"/>
      <c r="J142" s="142">
        <f>ROUND(I142*H142,2)</f>
        <v>0</v>
      </c>
      <c r="K142" s="143"/>
      <c r="L142" s="30"/>
      <c r="M142" s="144" t="s">
        <v>1</v>
      </c>
      <c r="N142" s="145" t="s">
        <v>43</v>
      </c>
      <c r="P142" s="146">
        <f>O142*H142</f>
        <v>0</v>
      </c>
      <c r="Q142" s="146">
        <v>4.0000000000000003E-5</v>
      </c>
      <c r="R142" s="146">
        <f>Q142*H142</f>
        <v>2.0000000000000001E-4</v>
      </c>
      <c r="S142" s="146">
        <v>0</v>
      </c>
      <c r="T142" s="147">
        <f>S142*H142</f>
        <v>0</v>
      </c>
      <c r="AR142" s="148" t="s">
        <v>156</v>
      </c>
      <c r="AT142" s="148" t="s">
        <v>210</v>
      </c>
      <c r="AU142" s="148" t="s">
        <v>91</v>
      </c>
      <c r="AY142" s="15" t="s">
        <v>209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5" t="s">
        <v>85</v>
      </c>
      <c r="BK142" s="149">
        <f>ROUND(I142*H142,2)</f>
        <v>0</v>
      </c>
      <c r="BL142" s="15" t="s">
        <v>156</v>
      </c>
      <c r="BM142" s="148" t="s">
        <v>1397</v>
      </c>
    </row>
    <row r="143" spans="2:65" s="1" customFormat="1" ht="19.5" x14ac:dyDescent="0.2">
      <c r="B143" s="30"/>
      <c r="D143" s="150" t="s">
        <v>216</v>
      </c>
      <c r="F143" s="151" t="s">
        <v>367</v>
      </c>
      <c r="I143" s="152"/>
      <c r="L143" s="30"/>
      <c r="M143" s="153"/>
      <c r="T143" s="54"/>
      <c r="AT143" s="15" t="s">
        <v>216</v>
      </c>
      <c r="AU143" s="15" t="s">
        <v>91</v>
      </c>
    </row>
    <row r="144" spans="2:65" s="12" customFormat="1" x14ac:dyDescent="0.2">
      <c r="B144" s="154"/>
      <c r="D144" s="150" t="s">
        <v>292</v>
      </c>
      <c r="E144" s="155" t="s">
        <v>1</v>
      </c>
      <c r="F144" s="156" t="s">
        <v>1291</v>
      </c>
      <c r="H144" s="157">
        <v>5</v>
      </c>
      <c r="I144" s="158"/>
      <c r="L144" s="154"/>
      <c r="M144" s="159"/>
      <c r="T144" s="160"/>
      <c r="AT144" s="155" t="s">
        <v>292</v>
      </c>
      <c r="AU144" s="155" t="s">
        <v>91</v>
      </c>
      <c r="AV144" s="12" t="s">
        <v>91</v>
      </c>
      <c r="AW144" s="12" t="s">
        <v>36</v>
      </c>
      <c r="AX144" s="12" t="s">
        <v>85</v>
      </c>
      <c r="AY144" s="155" t="s">
        <v>209</v>
      </c>
    </row>
    <row r="145" spans="2:65" s="1" customFormat="1" ht="24.2" customHeight="1" x14ac:dyDescent="0.2">
      <c r="B145" s="30"/>
      <c r="C145" s="136" t="s">
        <v>156</v>
      </c>
      <c r="D145" s="136" t="s">
        <v>210</v>
      </c>
      <c r="E145" s="137" t="s">
        <v>369</v>
      </c>
      <c r="F145" s="138" t="s">
        <v>370</v>
      </c>
      <c r="G145" s="139" t="s">
        <v>371</v>
      </c>
      <c r="H145" s="140">
        <v>2</v>
      </c>
      <c r="I145" s="141"/>
      <c r="J145" s="142">
        <f>ROUND(I145*H145,2)</f>
        <v>0</v>
      </c>
      <c r="K145" s="143"/>
      <c r="L145" s="30"/>
      <c r="M145" s="144" t="s">
        <v>1</v>
      </c>
      <c r="N145" s="145" t="s">
        <v>43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156</v>
      </c>
      <c r="AT145" s="148" t="s">
        <v>210</v>
      </c>
      <c r="AU145" s="148" t="s">
        <v>91</v>
      </c>
      <c r="AY145" s="15" t="s">
        <v>209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5" t="s">
        <v>85</v>
      </c>
      <c r="BK145" s="149">
        <f>ROUND(I145*H145,2)</f>
        <v>0</v>
      </c>
      <c r="BL145" s="15" t="s">
        <v>156</v>
      </c>
      <c r="BM145" s="148" t="s">
        <v>1398</v>
      </c>
    </row>
    <row r="146" spans="2:65" s="1" customFormat="1" ht="19.5" x14ac:dyDescent="0.2">
      <c r="B146" s="30"/>
      <c r="D146" s="150" t="s">
        <v>216</v>
      </c>
      <c r="F146" s="151" t="s">
        <v>373</v>
      </c>
      <c r="I146" s="152"/>
      <c r="L146" s="30"/>
      <c r="M146" s="153"/>
      <c r="T146" s="54"/>
      <c r="AT146" s="15" t="s">
        <v>216</v>
      </c>
      <c r="AU146" s="15" t="s">
        <v>91</v>
      </c>
    </row>
    <row r="147" spans="2:65" s="12" customFormat="1" x14ac:dyDescent="0.2">
      <c r="B147" s="154"/>
      <c r="D147" s="150" t="s">
        <v>292</v>
      </c>
      <c r="E147" s="155" t="s">
        <v>1</v>
      </c>
      <c r="F147" s="156" t="s">
        <v>91</v>
      </c>
      <c r="H147" s="157">
        <v>2</v>
      </c>
      <c r="I147" s="158"/>
      <c r="L147" s="154"/>
      <c r="M147" s="159"/>
      <c r="T147" s="160"/>
      <c r="AT147" s="155" t="s">
        <v>292</v>
      </c>
      <c r="AU147" s="155" t="s">
        <v>91</v>
      </c>
      <c r="AV147" s="12" t="s">
        <v>91</v>
      </c>
      <c r="AW147" s="12" t="s">
        <v>36</v>
      </c>
      <c r="AX147" s="12" t="s">
        <v>85</v>
      </c>
      <c r="AY147" s="155" t="s">
        <v>209</v>
      </c>
    </row>
    <row r="148" spans="2:65" s="1" customFormat="1" ht="24.2" customHeight="1" x14ac:dyDescent="0.2">
      <c r="B148" s="30"/>
      <c r="C148" s="136" t="s">
        <v>208</v>
      </c>
      <c r="D148" s="136" t="s">
        <v>210</v>
      </c>
      <c r="E148" s="137" t="s">
        <v>375</v>
      </c>
      <c r="F148" s="138" t="s">
        <v>376</v>
      </c>
      <c r="G148" s="139" t="s">
        <v>359</v>
      </c>
      <c r="H148" s="140">
        <v>2</v>
      </c>
      <c r="I148" s="141"/>
      <c r="J148" s="142">
        <f>ROUND(I148*H148,2)</f>
        <v>0</v>
      </c>
      <c r="K148" s="143"/>
      <c r="L148" s="30"/>
      <c r="M148" s="144" t="s">
        <v>1</v>
      </c>
      <c r="N148" s="145" t="s">
        <v>43</v>
      </c>
      <c r="P148" s="146">
        <f>O148*H148</f>
        <v>0</v>
      </c>
      <c r="Q148" s="146">
        <v>8.6800000000000002E-3</v>
      </c>
      <c r="R148" s="146">
        <f>Q148*H148</f>
        <v>1.736E-2</v>
      </c>
      <c r="S148" s="146">
        <v>0</v>
      </c>
      <c r="T148" s="147">
        <f>S148*H148</f>
        <v>0</v>
      </c>
      <c r="AR148" s="148" t="s">
        <v>156</v>
      </c>
      <c r="AT148" s="148" t="s">
        <v>210</v>
      </c>
      <c r="AU148" s="148" t="s">
        <v>91</v>
      </c>
      <c r="AY148" s="15" t="s">
        <v>209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5" t="s">
        <v>85</v>
      </c>
      <c r="BK148" s="149">
        <f>ROUND(I148*H148,2)</f>
        <v>0</v>
      </c>
      <c r="BL148" s="15" t="s">
        <v>156</v>
      </c>
      <c r="BM148" s="148" t="s">
        <v>1399</v>
      </c>
    </row>
    <row r="149" spans="2:65" s="1" customFormat="1" ht="58.5" x14ac:dyDescent="0.2">
      <c r="B149" s="30"/>
      <c r="D149" s="150" t="s">
        <v>216</v>
      </c>
      <c r="F149" s="151" t="s">
        <v>378</v>
      </c>
      <c r="I149" s="152"/>
      <c r="L149" s="30"/>
      <c r="M149" s="153"/>
      <c r="T149" s="54"/>
      <c r="AT149" s="15" t="s">
        <v>216</v>
      </c>
      <c r="AU149" s="15" t="s">
        <v>91</v>
      </c>
    </row>
    <row r="150" spans="2:65" s="12" customFormat="1" x14ac:dyDescent="0.2">
      <c r="B150" s="154"/>
      <c r="D150" s="150" t="s">
        <v>292</v>
      </c>
      <c r="E150" s="155" t="s">
        <v>1</v>
      </c>
      <c r="F150" s="156" t="s">
        <v>91</v>
      </c>
      <c r="H150" s="157">
        <v>2</v>
      </c>
      <c r="I150" s="158"/>
      <c r="L150" s="154"/>
      <c r="M150" s="159"/>
      <c r="T150" s="160"/>
      <c r="AT150" s="155" t="s">
        <v>292</v>
      </c>
      <c r="AU150" s="155" t="s">
        <v>91</v>
      </c>
      <c r="AV150" s="12" t="s">
        <v>91</v>
      </c>
      <c r="AW150" s="12" t="s">
        <v>36</v>
      </c>
      <c r="AX150" s="12" t="s">
        <v>85</v>
      </c>
      <c r="AY150" s="155" t="s">
        <v>209</v>
      </c>
    </row>
    <row r="151" spans="2:65" s="1" customFormat="1" ht="24.2" customHeight="1" x14ac:dyDescent="0.2">
      <c r="B151" s="30"/>
      <c r="C151" s="136" t="s">
        <v>234</v>
      </c>
      <c r="D151" s="136" t="s">
        <v>210</v>
      </c>
      <c r="E151" s="137" t="s">
        <v>380</v>
      </c>
      <c r="F151" s="138" t="s">
        <v>381</v>
      </c>
      <c r="G151" s="139" t="s">
        <v>359</v>
      </c>
      <c r="H151" s="140">
        <v>2</v>
      </c>
      <c r="I151" s="141"/>
      <c r="J151" s="142">
        <f>ROUND(I151*H151,2)</f>
        <v>0</v>
      </c>
      <c r="K151" s="143"/>
      <c r="L151" s="30"/>
      <c r="M151" s="144" t="s">
        <v>1</v>
      </c>
      <c r="N151" s="145" t="s">
        <v>43</v>
      </c>
      <c r="P151" s="146">
        <f>O151*H151</f>
        <v>0</v>
      </c>
      <c r="Q151" s="146">
        <v>3.6900000000000002E-2</v>
      </c>
      <c r="R151" s="146">
        <f>Q151*H151</f>
        <v>7.3800000000000004E-2</v>
      </c>
      <c r="S151" s="146">
        <v>0</v>
      </c>
      <c r="T151" s="147">
        <f>S151*H151</f>
        <v>0</v>
      </c>
      <c r="AR151" s="148" t="s">
        <v>156</v>
      </c>
      <c r="AT151" s="148" t="s">
        <v>210</v>
      </c>
      <c r="AU151" s="148" t="s">
        <v>91</v>
      </c>
      <c r="AY151" s="15" t="s">
        <v>209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5" t="s">
        <v>85</v>
      </c>
      <c r="BK151" s="149">
        <f>ROUND(I151*H151,2)</f>
        <v>0</v>
      </c>
      <c r="BL151" s="15" t="s">
        <v>156</v>
      </c>
      <c r="BM151" s="148" t="s">
        <v>1400</v>
      </c>
    </row>
    <row r="152" spans="2:65" s="1" customFormat="1" ht="58.5" x14ac:dyDescent="0.2">
      <c r="B152" s="30"/>
      <c r="D152" s="150" t="s">
        <v>216</v>
      </c>
      <c r="F152" s="151" t="s">
        <v>383</v>
      </c>
      <c r="I152" s="152"/>
      <c r="L152" s="30"/>
      <c r="M152" s="153"/>
      <c r="T152" s="54"/>
      <c r="AT152" s="15" t="s">
        <v>216</v>
      </c>
      <c r="AU152" s="15" t="s">
        <v>91</v>
      </c>
    </row>
    <row r="153" spans="2:65" s="12" customFormat="1" x14ac:dyDescent="0.2">
      <c r="B153" s="154"/>
      <c r="D153" s="150" t="s">
        <v>292</v>
      </c>
      <c r="E153" s="155" t="s">
        <v>1</v>
      </c>
      <c r="F153" s="156" t="s">
        <v>91</v>
      </c>
      <c r="H153" s="157">
        <v>2</v>
      </c>
      <c r="I153" s="158"/>
      <c r="L153" s="154"/>
      <c r="M153" s="159"/>
      <c r="T153" s="160"/>
      <c r="AT153" s="155" t="s">
        <v>292</v>
      </c>
      <c r="AU153" s="155" t="s">
        <v>91</v>
      </c>
      <c r="AV153" s="12" t="s">
        <v>91</v>
      </c>
      <c r="AW153" s="12" t="s">
        <v>36</v>
      </c>
      <c r="AX153" s="12" t="s">
        <v>85</v>
      </c>
      <c r="AY153" s="155" t="s">
        <v>209</v>
      </c>
    </row>
    <row r="154" spans="2:65" s="1" customFormat="1" ht="24.2" customHeight="1" x14ac:dyDescent="0.2">
      <c r="B154" s="30"/>
      <c r="C154" s="136" t="s">
        <v>239</v>
      </c>
      <c r="D154" s="136" t="s">
        <v>210</v>
      </c>
      <c r="E154" s="137" t="s">
        <v>385</v>
      </c>
      <c r="F154" s="138" t="s">
        <v>386</v>
      </c>
      <c r="G154" s="139" t="s">
        <v>387</v>
      </c>
      <c r="H154" s="140">
        <v>5</v>
      </c>
      <c r="I154" s="141"/>
      <c r="J154" s="142">
        <f>ROUND(I154*H154,2)</f>
        <v>0</v>
      </c>
      <c r="K154" s="143"/>
      <c r="L154" s="30"/>
      <c r="M154" s="144" t="s">
        <v>1</v>
      </c>
      <c r="N154" s="145" t="s">
        <v>43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156</v>
      </c>
      <c r="AT154" s="148" t="s">
        <v>210</v>
      </c>
      <c r="AU154" s="148" t="s">
        <v>91</v>
      </c>
      <c r="AY154" s="15" t="s">
        <v>209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5" t="s">
        <v>85</v>
      </c>
      <c r="BK154" s="149">
        <f>ROUND(I154*H154,2)</f>
        <v>0</v>
      </c>
      <c r="BL154" s="15" t="s">
        <v>156</v>
      </c>
      <c r="BM154" s="148" t="s">
        <v>1401</v>
      </c>
    </row>
    <row r="155" spans="2:65" s="1" customFormat="1" ht="19.5" x14ac:dyDescent="0.2">
      <c r="B155" s="30"/>
      <c r="D155" s="150" t="s">
        <v>216</v>
      </c>
      <c r="F155" s="151" t="s">
        <v>389</v>
      </c>
      <c r="I155" s="152"/>
      <c r="L155" s="30"/>
      <c r="M155" s="153"/>
      <c r="T155" s="54"/>
      <c r="AT155" s="15" t="s">
        <v>216</v>
      </c>
      <c r="AU155" s="15" t="s">
        <v>91</v>
      </c>
    </row>
    <row r="156" spans="2:65" s="12" customFormat="1" x14ac:dyDescent="0.2">
      <c r="B156" s="154"/>
      <c r="D156" s="150" t="s">
        <v>292</v>
      </c>
      <c r="E156" s="155" t="s">
        <v>1</v>
      </c>
      <c r="F156" s="156" t="s">
        <v>1296</v>
      </c>
      <c r="H156" s="157">
        <v>5</v>
      </c>
      <c r="I156" s="158"/>
      <c r="L156" s="154"/>
      <c r="M156" s="159"/>
      <c r="T156" s="160"/>
      <c r="AT156" s="155" t="s">
        <v>292</v>
      </c>
      <c r="AU156" s="155" t="s">
        <v>91</v>
      </c>
      <c r="AV156" s="12" t="s">
        <v>91</v>
      </c>
      <c r="AW156" s="12" t="s">
        <v>36</v>
      </c>
      <c r="AX156" s="12" t="s">
        <v>85</v>
      </c>
      <c r="AY156" s="155" t="s">
        <v>209</v>
      </c>
    </row>
    <row r="157" spans="2:65" s="1" customFormat="1" ht="33" customHeight="1" x14ac:dyDescent="0.2">
      <c r="B157" s="30"/>
      <c r="C157" s="136" t="s">
        <v>244</v>
      </c>
      <c r="D157" s="136" t="s">
        <v>210</v>
      </c>
      <c r="E157" s="137" t="s">
        <v>1157</v>
      </c>
      <c r="F157" s="138" t="s">
        <v>1158</v>
      </c>
      <c r="G157" s="139" t="s">
        <v>387</v>
      </c>
      <c r="H157" s="140">
        <v>24.32</v>
      </c>
      <c r="I157" s="141"/>
      <c r="J157" s="142">
        <f>ROUND(I157*H157,2)</f>
        <v>0</v>
      </c>
      <c r="K157" s="143"/>
      <c r="L157" s="30"/>
      <c r="M157" s="144" t="s">
        <v>1</v>
      </c>
      <c r="N157" s="145" t="s">
        <v>43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AR157" s="148" t="s">
        <v>156</v>
      </c>
      <c r="AT157" s="148" t="s">
        <v>210</v>
      </c>
      <c r="AU157" s="148" t="s">
        <v>91</v>
      </c>
      <c r="AY157" s="15" t="s">
        <v>209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5" t="s">
        <v>85</v>
      </c>
      <c r="BK157" s="149">
        <f>ROUND(I157*H157,2)</f>
        <v>0</v>
      </c>
      <c r="BL157" s="15" t="s">
        <v>156</v>
      </c>
      <c r="BM157" s="148" t="s">
        <v>1402</v>
      </c>
    </row>
    <row r="158" spans="2:65" s="1" customFormat="1" ht="29.25" x14ac:dyDescent="0.2">
      <c r="B158" s="30"/>
      <c r="D158" s="150" t="s">
        <v>216</v>
      </c>
      <c r="F158" s="151" t="s">
        <v>1160</v>
      </c>
      <c r="I158" s="152"/>
      <c r="L158" s="30"/>
      <c r="M158" s="153"/>
      <c r="T158" s="54"/>
      <c r="AT158" s="15" t="s">
        <v>216</v>
      </c>
      <c r="AU158" s="15" t="s">
        <v>91</v>
      </c>
    </row>
    <row r="159" spans="2:65" s="12" customFormat="1" ht="22.5" x14ac:dyDescent="0.2">
      <c r="B159" s="154"/>
      <c r="D159" s="150" t="s">
        <v>292</v>
      </c>
      <c r="E159" s="155" t="s">
        <v>1</v>
      </c>
      <c r="F159" s="156" t="s">
        <v>1403</v>
      </c>
      <c r="H159" s="157">
        <v>26.752000000000002</v>
      </c>
      <c r="I159" s="158"/>
      <c r="L159" s="154"/>
      <c r="M159" s="159"/>
      <c r="T159" s="160"/>
      <c r="AT159" s="155" t="s">
        <v>292</v>
      </c>
      <c r="AU159" s="155" t="s">
        <v>91</v>
      </c>
      <c r="AV159" s="12" t="s">
        <v>91</v>
      </c>
      <c r="AW159" s="12" t="s">
        <v>36</v>
      </c>
      <c r="AX159" s="12" t="s">
        <v>78</v>
      </c>
      <c r="AY159" s="155" t="s">
        <v>209</v>
      </c>
    </row>
    <row r="160" spans="2:65" s="12" customFormat="1" x14ac:dyDescent="0.2">
      <c r="B160" s="154"/>
      <c r="D160" s="150" t="s">
        <v>292</v>
      </c>
      <c r="E160" s="155" t="s">
        <v>1</v>
      </c>
      <c r="F160" s="156" t="s">
        <v>1404</v>
      </c>
      <c r="H160" s="157">
        <v>-2.4320000000000004</v>
      </c>
      <c r="I160" s="158"/>
      <c r="L160" s="154"/>
      <c r="M160" s="159"/>
      <c r="T160" s="160"/>
      <c r="AT160" s="155" t="s">
        <v>292</v>
      </c>
      <c r="AU160" s="155" t="s">
        <v>91</v>
      </c>
      <c r="AV160" s="12" t="s">
        <v>91</v>
      </c>
      <c r="AW160" s="12" t="s">
        <v>36</v>
      </c>
      <c r="AX160" s="12" t="s">
        <v>78</v>
      </c>
      <c r="AY160" s="155" t="s">
        <v>209</v>
      </c>
    </row>
    <row r="161" spans="2:65" s="13" customFormat="1" x14ac:dyDescent="0.2">
      <c r="B161" s="164"/>
      <c r="D161" s="150" t="s">
        <v>292</v>
      </c>
      <c r="E161" s="165" t="s">
        <v>1</v>
      </c>
      <c r="F161" s="166" t="s">
        <v>351</v>
      </c>
      <c r="H161" s="167">
        <v>24.32</v>
      </c>
      <c r="I161" s="168"/>
      <c r="L161" s="164"/>
      <c r="M161" s="169"/>
      <c r="T161" s="170"/>
      <c r="AT161" s="165" t="s">
        <v>292</v>
      </c>
      <c r="AU161" s="165" t="s">
        <v>91</v>
      </c>
      <c r="AV161" s="13" t="s">
        <v>156</v>
      </c>
      <c r="AW161" s="13" t="s">
        <v>4</v>
      </c>
      <c r="AX161" s="13" t="s">
        <v>85</v>
      </c>
      <c r="AY161" s="165" t="s">
        <v>209</v>
      </c>
    </row>
    <row r="162" spans="2:65" s="1" customFormat="1" ht="37.9" customHeight="1" x14ac:dyDescent="0.2">
      <c r="B162" s="30"/>
      <c r="C162" s="136" t="s">
        <v>249</v>
      </c>
      <c r="D162" s="136" t="s">
        <v>210</v>
      </c>
      <c r="E162" s="137" t="s">
        <v>417</v>
      </c>
      <c r="F162" s="138" t="s">
        <v>418</v>
      </c>
      <c r="G162" s="139" t="s">
        <v>387</v>
      </c>
      <c r="H162" s="140">
        <v>6</v>
      </c>
      <c r="I162" s="141"/>
      <c r="J162" s="142">
        <f>ROUND(I162*H162,2)</f>
        <v>0</v>
      </c>
      <c r="K162" s="143"/>
      <c r="L162" s="30"/>
      <c r="M162" s="144" t="s">
        <v>1</v>
      </c>
      <c r="N162" s="145" t="s">
        <v>43</v>
      </c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AR162" s="148" t="s">
        <v>156</v>
      </c>
      <c r="AT162" s="148" t="s">
        <v>210</v>
      </c>
      <c r="AU162" s="148" t="s">
        <v>91</v>
      </c>
      <c r="AY162" s="15" t="s">
        <v>209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5" t="s">
        <v>85</v>
      </c>
      <c r="BK162" s="149">
        <f>ROUND(I162*H162,2)</f>
        <v>0</v>
      </c>
      <c r="BL162" s="15" t="s">
        <v>156</v>
      </c>
      <c r="BM162" s="148" t="s">
        <v>1405</v>
      </c>
    </row>
    <row r="163" spans="2:65" s="1" customFormat="1" ht="39" x14ac:dyDescent="0.2">
      <c r="B163" s="30"/>
      <c r="D163" s="150" t="s">
        <v>216</v>
      </c>
      <c r="F163" s="151" t="s">
        <v>420</v>
      </c>
      <c r="I163" s="152"/>
      <c r="L163" s="30"/>
      <c r="M163" s="153"/>
      <c r="T163" s="54"/>
      <c r="AT163" s="15" t="s">
        <v>216</v>
      </c>
      <c r="AU163" s="15" t="s">
        <v>91</v>
      </c>
    </row>
    <row r="164" spans="2:65" s="12" customFormat="1" x14ac:dyDescent="0.2">
      <c r="B164" s="154"/>
      <c r="D164" s="150" t="s">
        <v>292</v>
      </c>
      <c r="E164" s="155" t="s">
        <v>1</v>
      </c>
      <c r="F164" s="156" t="s">
        <v>234</v>
      </c>
      <c r="H164" s="157">
        <v>6</v>
      </c>
      <c r="I164" s="158"/>
      <c r="L164" s="154"/>
      <c r="M164" s="159"/>
      <c r="T164" s="160"/>
      <c r="AT164" s="155" t="s">
        <v>292</v>
      </c>
      <c r="AU164" s="155" t="s">
        <v>91</v>
      </c>
      <c r="AV164" s="12" t="s">
        <v>91</v>
      </c>
      <c r="AW164" s="12" t="s">
        <v>36</v>
      </c>
      <c r="AX164" s="12" t="s">
        <v>85</v>
      </c>
      <c r="AY164" s="155" t="s">
        <v>209</v>
      </c>
    </row>
    <row r="165" spans="2:65" s="1" customFormat="1" ht="33" customHeight="1" x14ac:dyDescent="0.2">
      <c r="B165" s="30"/>
      <c r="C165" s="136" t="s">
        <v>254</v>
      </c>
      <c r="D165" s="136" t="s">
        <v>210</v>
      </c>
      <c r="E165" s="137" t="s">
        <v>1164</v>
      </c>
      <c r="F165" s="138" t="s">
        <v>1165</v>
      </c>
      <c r="G165" s="139" t="s">
        <v>387</v>
      </c>
      <c r="H165" s="140">
        <v>24.4</v>
      </c>
      <c r="I165" s="141"/>
      <c r="J165" s="142">
        <f>ROUND(I165*H165,2)</f>
        <v>0</v>
      </c>
      <c r="K165" s="143"/>
      <c r="L165" s="30"/>
      <c r="M165" s="144" t="s">
        <v>1</v>
      </c>
      <c r="N165" s="145" t="s">
        <v>43</v>
      </c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AR165" s="148" t="s">
        <v>156</v>
      </c>
      <c r="AT165" s="148" t="s">
        <v>210</v>
      </c>
      <c r="AU165" s="148" t="s">
        <v>91</v>
      </c>
      <c r="AY165" s="15" t="s">
        <v>209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5" t="s">
        <v>85</v>
      </c>
      <c r="BK165" s="149">
        <f>ROUND(I165*H165,2)</f>
        <v>0</v>
      </c>
      <c r="BL165" s="15" t="s">
        <v>156</v>
      </c>
      <c r="BM165" s="148" t="s">
        <v>1406</v>
      </c>
    </row>
    <row r="166" spans="2:65" s="1" customFormat="1" ht="29.25" x14ac:dyDescent="0.2">
      <c r="B166" s="30"/>
      <c r="D166" s="150" t="s">
        <v>216</v>
      </c>
      <c r="F166" s="151" t="s">
        <v>1167</v>
      </c>
      <c r="I166" s="152"/>
      <c r="L166" s="30"/>
      <c r="M166" s="153"/>
      <c r="T166" s="54"/>
      <c r="AT166" s="15" t="s">
        <v>216</v>
      </c>
      <c r="AU166" s="15" t="s">
        <v>91</v>
      </c>
    </row>
    <row r="167" spans="2:65" s="12" customFormat="1" ht="22.5" x14ac:dyDescent="0.2">
      <c r="B167" s="154"/>
      <c r="D167" s="150" t="s">
        <v>292</v>
      </c>
      <c r="E167" s="155" t="s">
        <v>1</v>
      </c>
      <c r="F167" s="156" t="s">
        <v>1407</v>
      </c>
      <c r="H167" s="157">
        <v>27.440000000000005</v>
      </c>
      <c r="I167" s="158"/>
      <c r="L167" s="154"/>
      <c r="M167" s="159"/>
      <c r="T167" s="160"/>
      <c r="AT167" s="155" t="s">
        <v>292</v>
      </c>
      <c r="AU167" s="155" t="s">
        <v>91</v>
      </c>
      <c r="AV167" s="12" t="s">
        <v>91</v>
      </c>
      <c r="AW167" s="12" t="s">
        <v>36</v>
      </c>
      <c r="AX167" s="12" t="s">
        <v>78</v>
      </c>
      <c r="AY167" s="155" t="s">
        <v>209</v>
      </c>
    </row>
    <row r="168" spans="2:65" s="12" customFormat="1" x14ac:dyDescent="0.2">
      <c r="B168" s="154"/>
      <c r="D168" s="150" t="s">
        <v>292</v>
      </c>
      <c r="E168" s="155" t="s">
        <v>1</v>
      </c>
      <c r="F168" s="156" t="s">
        <v>1408</v>
      </c>
      <c r="H168" s="157">
        <v>-3.0400000000000005</v>
      </c>
      <c r="I168" s="158"/>
      <c r="L168" s="154"/>
      <c r="M168" s="159"/>
      <c r="T168" s="160"/>
      <c r="AT168" s="155" t="s">
        <v>292</v>
      </c>
      <c r="AU168" s="155" t="s">
        <v>91</v>
      </c>
      <c r="AV168" s="12" t="s">
        <v>91</v>
      </c>
      <c r="AW168" s="12" t="s">
        <v>36</v>
      </c>
      <c r="AX168" s="12" t="s">
        <v>78</v>
      </c>
      <c r="AY168" s="155" t="s">
        <v>209</v>
      </c>
    </row>
    <row r="169" spans="2:65" s="13" customFormat="1" x14ac:dyDescent="0.2">
      <c r="B169" s="164"/>
      <c r="D169" s="150" t="s">
        <v>292</v>
      </c>
      <c r="E169" s="165" t="s">
        <v>1</v>
      </c>
      <c r="F169" s="166" t="s">
        <v>351</v>
      </c>
      <c r="H169" s="167">
        <v>24.400000000000006</v>
      </c>
      <c r="I169" s="168"/>
      <c r="L169" s="164"/>
      <c r="M169" s="169"/>
      <c r="T169" s="170"/>
      <c r="AT169" s="165" t="s">
        <v>292</v>
      </c>
      <c r="AU169" s="165" t="s">
        <v>91</v>
      </c>
      <c r="AV169" s="13" t="s">
        <v>156</v>
      </c>
      <c r="AW169" s="13" t="s">
        <v>4</v>
      </c>
      <c r="AX169" s="13" t="s">
        <v>85</v>
      </c>
      <c r="AY169" s="165" t="s">
        <v>209</v>
      </c>
    </row>
    <row r="170" spans="2:65" s="1" customFormat="1" ht="33" customHeight="1" x14ac:dyDescent="0.2">
      <c r="B170" s="30"/>
      <c r="C170" s="136" t="s">
        <v>259</v>
      </c>
      <c r="D170" s="136" t="s">
        <v>210</v>
      </c>
      <c r="E170" s="137" t="s">
        <v>433</v>
      </c>
      <c r="F170" s="138" t="s">
        <v>434</v>
      </c>
      <c r="G170" s="139" t="s">
        <v>387</v>
      </c>
      <c r="H170" s="140">
        <v>3.484</v>
      </c>
      <c r="I170" s="141"/>
      <c r="J170" s="142">
        <f>ROUND(I170*H170,2)</f>
        <v>0</v>
      </c>
      <c r="K170" s="143"/>
      <c r="L170" s="30"/>
      <c r="M170" s="144" t="s">
        <v>1</v>
      </c>
      <c r="N170" s="145" t="s">
        <v>43</v>
      </c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AR170" s="148" t="s">
        <v>156</v>
      </c>
      <c r="AT170" s="148" t="s">
        <v>210</v>
      </c>
      <c r="AU170" s="148" t="s">
        <v>91</v>
      </c>
      <c r="AY170" s="15" t="s">
        <v>209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5" t="s">
        <v>85</v>
      </c>
      <c r="BK170" s="149">
        <f>ROUND(I170*H170,2)</f>
        <v>0</v>
      </c>
      <c r="BL170" s="15" t="s">
        <v>156</v>
      </c>
      <c r="BM170" s="148" t="s">
        <v>1409</v>
      </c>
    </row>
    <row r="171" spans="2:65" s="1" customFormat="1" ht="29.25" x14ac:dyDescent="0.2">
      <c r="B171" s="30"/>
      <c r="D171" s="150" t="s">
        <v>216</v>
      </c>
      <c r="F171" s="151" t="s">
        <v>436</v>
      </c>
      <c r="I171" s="152"/>
      <c r="L171" s="30"/>
      <c r="M171" s="153"/>
      <c r="T171" s="54"/>
      <c r="AT171" s="15" t="s">
        <v>216</v>
      </c>
      <c r="AU171" s="15" t="s">
        <v>91</v>
      </c>
    </row>
    <row r="172" spans="2:65" s="12" customFormat="1" ht="22.5" x14ac:dyDescent="0.2">
      <c r="B172" s="154"/>
      <c r="D172" s="150" t="s">
        <v>292</v>
      </c>
      <c r="E172" s="155" t="s">
        <v>1</v>
      </c>
      <c r="F172" s="156" t="s">
        <v>1410</v>
      </c>
      <c r="H172" s="157">
        <v>3.7880000000000003</v>
      </c>
      <c r="I172" s="158"/>
      <c r="L172" s="154"/>
      <c r="M172" s="159"/>
      <c r="T172" s="160"/>
      <c r="AT172" s="155" t="s">
        <v>292</v>
      </c>
      <c r="AU172" s="155" t="s">
        <v>91</v>
      </c>
      <c r="AV172" s="12" t="s">
        <v>91</v>
      </c>
      <c r="AW172" s="12" t="s">
        <v>36</v>
      </c>
      <c r="AX172" s="12" t="s">
        <v>78</v>
      </c>
      <c r="AY172" s="155" t="s">
        <v>209</v>
      </c>
    </row>
    <row r="173" spans="2:65" s="12" customFormat="1" x14ac:dyDescent="0.2">
      <c r="B173" s="154"/>
      <c r="D173" s="150" t="s">
        <v>292</v>
      </c>
      <c r="E173" s="155" t="s">
        <v>1</v>
      </c>
      <c r="F173" s="156" t="s">
        <v>1411</v>
      </c>
      <c r="H173" s="157">
        <v>-0.30400000000000005</v>
      </c>
      <c r="I173" s="158"/>
      <c r="L173" s="154"/>
      <c r="M173" s="159"/>
      <c r="T173" s="160"/>
      <c r="AT173" s="155" t="s">
        <v>292</v>
      </c>
      <c r="AU173" s="155" t="s">
        <v>91</v>
      </c>
      <c r="AV173" s="12" t="s">
        <v>91</v>
      </c>
      <c r="AW173" s="12" t="s">
        <v>36</v>
      </c>
      <c r="AX173" s="12" t="s">
        <v>78</v>
      </c>
      <c r="AY173" s="155" t="s">
        <v>209</v>
      </c>
    </row>
    <row r="174" spans="2:65" s="13" customFormat="1" x14ac:dyDescent="0.2">
      <c r="B174" s="164"/>
      <c r="D174" s="150" t="s">
        <v>292</v>
      </c>
      <c r="E174" s="165" t="s">
        <v>1</v>
      </c>
      <c r="F174" s="166" t="s">
        <v>351</v>
      </c>
      <c r="H174" s="167">
        <v>3.484</v>
      </c>
      <c r="I174" s="168"/>
      <c r="L174" s="164"/>
      <c r="M174" s="169"/>
      <c r="T174" s="170"/>
      <c r="AT174" s="165" t="s">
        <v>292</v>
      </c>
      <c r="AU174" s="165" t="s">
        <v>91</v>
      </c>
      <c r="AV174" s="13" t="s">
        <v>156</v>
      </c>
      <c r="AW174" s="13" t="s">
        <v>4</v>
      </c>
      <c r="AX174" s="13" t="s">
        <v>85</v>
      </c>
      <c r="AY174" s="165" t="s">
        <v>209</v>
      </c>
    </row>
    <row r="175" spans="2:65" s="1" customFormat="1" ht="33" customHeight="1" x14ac:dyDescent="0.2">
      <c r="B175" s="30"/>
      <c r="C175" s="136" t="s">
        <v>8</v>
      </c>
      <c r="D175" s="136" t="s">
        <v>210</v>
      </c>
      <c r="E175" s="137" t="s">
        <v>439</v>
      </c>
      <c r="F175" s="138" t="s">
        <v>440</v>
      </c>
      <c r="G175" s="139" t="s">
        <v>387</v>
      </c>
      <c r="H175" s="140">
        <v>3.04</v>
      </c>
      <c r="I175" s="141"/>
      <c r="J175" s="142">
        <f>ROUND(I175*H175,2)</f>
        <v>0</v>
      </c>
      <c r="K175" s="143"/>
      <c r="L175" s="30"/>
      <c r="M175" s="144" t="s">
        <v>1</v>
      </c>
      <c r="N175" s="145" t="s">
        <v>43</v>
      </c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AR175" s="148" t="s">
        <v>156</v>
      </c>
      <c r="AT175" s="148" t="s">
        <v>210</v>
      </c>
      <c r="AU175" s="148" t="s">
        <v>91</v>
      </c>
      <c r="AY175" s="15" t="s">
        <v>209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5" t="s">
        <v>85</v>
      </c>
      <c r="BK175" s="149">
        <f>ROUND(I175*H175,2)</f>
        <v>0</v>
      </c>
      <c r="BL175" s="15" t="s">
        <v>156</v>
      </c>
      <c r="BM175" s="148" t="s">
        <v>1412</v>
      </c>
    </row>
    <row r="176" spans="2:65" s="1" customFormat="1" ht="29.25" x14ac:dyDescent="0.2">
      <c r="B176" s="30"/>
      <c r="D176" s="150" t="s">
        <v>216</v>
      </c>
      <c r="F176" s="151" t="s">
        <v>442</v>
      </c>
      <c r="I176" s="152"/>
      <c r="L176" s="30"/>
      <c r="M176" s="153"/>
      <c r="T176" s="54"/>
      <c r="AT176" s="15" t="s">
        <v>216</v>
      </c>
      <c r="AU176" s="15" t="s">
        <v>91</v>
      </c>
    </row>
    <row r="177" spans="2:65" s="12" customFormat="1" ht="22.5" x14ac:dyDescent="0.2">
      <c r="B177" s="154"/>
      <c r="D177" s="150" t="s">
        <v>292</v>
      </c>
      <c r="E177" s="155" t="s">
        <v>1</v>
      </c>
      <c r="F177" s="156" t="s">
        <v>1413</v>
      </c>
      <c r="H177" s="157">
        <v>3.3440000000000003</v>
      </c>
      <c r="I177" s="158"/>
      <c r="L177" s="154"/>
      <c r="M177" s="159"/>
      <c r="T177" s="160"/>
      <c r="AT177" s="155" t="s">
        <v>292</v>
      </c>
      <c r="AU177" s="155" t="s">
        <v>91</v>
      </c>
      <c r="AV177" s="12" t="s">
        <v>91</v>
      </c>
      <c r="AW177" s="12" t="s">
        <v>36</v>
      </c>
      <c r="AX177" s="12" t="s">
        <v>78</v>
      </c>
      <c r="AY177" s="155" t="s">
        <v>209</v>
      </c>
    </row>
    <row r="178" spans="2:65" s="12" customFormat="1" x14ac:dyDescent="0.2">
      <c r="B178" s="154"/>
      <c r="D178" s="150" t="s">
        <v>292</v>
      </c>
      <c r="E178" s="155" t="s">
        <v>1</v>
      </c>
      <c r="F178" s="156" t="s">
        <v>1411</v>
      </c>
      <c r="H178" s="157">
        <v>-0.30400000000000005</v>
      </c>
      <c r="I178" s="158"/>
      <c r="L178" s="154"/>
      <c r="M178" s="159"/>
      <c r="T178" s="160"/>
      <c r="AT178" s="155" t="s">
        <v>292</v>
      </c>
      <c r="AU178" s="155" t="s">
        <v>91</v>
      </c>
      <c r="AV178" s="12" t="s">
        <v>91</v>
      </c>
      <c r="AW178" s="12" t="s">
        <v>36</v>
      </c>
      <c r="AX178" s="12" t="s">
        <v>78</v>
      </c>
      <c r="AY178" s="155" t="s">
        <v>209</v>
      </c>
    </row>
    <row r="179" spans="2:65" s="13" customFormat="1" x14ac:dyDescent="0.2">
      <c r="B179" s="164"/>
      <c r="D179" s="150" t="s">
        <v>292</v>
      </c>
      <c r="E179" s="165" t="s">
        <v>1</v>
      </c>
      <c r="F179" s="166" t="s">
        <v>351</v>
      </c>
      <c r="H179" s="167">
        <v>3.04</v>
      </c>
      <c r="I179" s="168"/>
      <c r="L179" s="164"/>
      <c r="M179" s="169"/>
      <c r="T179" s="170"/>
      <c r="AT179" s="165" t="s">
        <v>292</v>
      </c>
      <c r="AU179" s="165" t="s">
        <v>91</v>
      </c>
      <c r="AV179" s="13" t="s">
        <v>156</v>
      </c>
      <c r="AW179" s="13" t="s">
        <v>4</v>
      </c>
      <c r="AX179" s="13" t="s">
        <v>85</v>
      </c>
      <c r="AY179" s="165" t="s">
        <v>209</v>
      </c>
    </row>
    <row r="180" spans="2:65" s="1" customFormat="1" ht="21.75" customHeight="1" x14ac:dyDescent="0.2">
      <c r="B180" s="30"/>
      <c r="C180" s="136" t="s">
        <v>268</v>
      </c>
      <c r="D180" s="136" t="s">
        <v>210</v>
      </c>
      <c r="E180" s="137" t="s">
        <v>492</v>
      </c>
      <c r="F180" s="138" t="s">
        <v>493</v>
      </c>
      <c r="G180" s="139" t="s">
        <v>342</v>
      </c>
      <c r="H180" s="140">
        <v>130.24</v>
      </c>
      <c r="I180" s="141"/>
      <c r="J180" s="142">
        <f>ROUND(I180*H180,2)</f>
        <v>0</v>
      </c>
      <c r="K180" s="143"/>
      <c r="L180" s="30"/>
      <c r="M180" s="144" t="s">
        <v>1</v>
      </c>
      <c r="N180" s="145" t="s">
        <v>43</v>
      </c>
      <c r="P180" s="146">
        <f>O180*H180</f>
        <v>0</v>
      </c>
      <c r="Q180" s="146">
        <v>5.8E-4</v>
      </c>
      <c r="R180" s="146">
        <f>Q180*H180</f>
        <v>7.5539200000000001E-2</v>
      </c>
      <c r="S180" s="146">
        <v>0</v>
      </c>
      <c r="T180" s="147">
        <f>S180*H180</f>
        <v>0</v>
      </c>
      <c r="AR180" s="148" t="s">
        <v>156</v>
      </c>
      <c r="AT180" s="148" t="s">
        <v>210</v>
      </c>
      <c r="AU180" s="148" t="s">
        <v>91</v>
      </c>
      <c r="AY180" s="15" t="s">
        <v>209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5" t="s">
        <v>85</v>
      </c>
      <c r="BK180" s="149">
        <f>ROUND(I180*H180,2)</f>
        <v>0</v>
      </c>
      <c r="BL180" s="15" t="s">
        <v>156</v>
      </c>
      <c r="BM180" s="148" t="s">
        <v>1414</v>
      </c>
    </row>
    <row r="181" spans="2:65" s="1" customFormat="1" ht="19.5" x14ac:dyDescent="0.2">
      <c r="B181" s="30"/>
      <c r="D181" s="150" t="s">
        <v>216</v>
      </c>
      <c r="F181" s="151" t="s">
        <v>495</v>
      </c>
      <c r="I181" s="152"/>
      <c r="L181" s="30"/>
      <c r="M181" s="153"/>
      <c r="T181" s="54"/>
      <c r="AT181" s="15" t="s">
        <v>216</v>
      </c>
      <c r="AU181" s="15" t="s">
        <v>91</v>
      </c>
    </row>
    <row r="182" spans="2:65" s="12" customFormat="1" x14ac:dyDescent="0.2">
      <c r="B182" s="154"/>
      <c r="D182" s="150" t="s">
        <v>292</v>
      </c>
      <c r="E182" s="155" t="s">
        <v>1</v>
      </c>
      <c r="F182" s="156" t="s">
        <v>1415</v>
      </c>
      <c r="H182" s="157">
        <v>130.24</v>
      </c>
      <c r="I182" s="158"/>
      <c r="L182" s="154"/>
      <c r="M182" s="159"/>
      <c r="T182" s="160"/>
      <c r="AT182" s="155" t="s">
        <v>292</v>
      </c>
      <c r="AU182" s="155" t="s">
        <v>91</v>
      </c>
      <c r="AV182" s="12" t="s">
        <v>91</v>
      </c>
      <c r="AW182" s="12" t="s">
        <v>36</v>
      </c>
      <c r="AX182" s="12" t="s">
        <v>85</v>
      </c>
      <c r="AY182" s="155" t="s">
        <v>209</v>
      </c>
    </row>
    <row r="183" spans="2:65" s="1" customFormat="1" ht="21.75" customHeight="1" x14ac:dyDescent="0.2">
      <c r="B183" s="30"/>
      <c r="C183" s="136" t="s">
        <v>273</v>
      </c>
      <c r="D183" s="136" t="s">
        <v>210</v>
      </c>
      <c r="E183" s="137" t="s">
        <v>497</v>
      </c>
      <c r="F183" s="138" t="s">
        <v>498</v>
      </c>
      <c r="G183" s="139" t="s">
        <v>342</v>
      </c>
      <c r="H183" s="140">
        <v>130.24</v>
      </c>
      <c r="I183" s="141"/>
      <c r="J183" s="142">
        <f>ROUND(I183*H183,2)</f>
        <v>0</v>
      </c>
      <c r="K183" s="143"/>
      <c r="L183" s="30"/>
      <c r="M183" s="144" t="s">
        <v>1</v>
      </c>
      <c r="N183" s="145" t="s">
        <v>43</v>
      </c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AR183" s="148" t="s">
        <v>156</v>
      </c>
      <c r="AT183" s="148" t="s">
        <v>210</v>
      </c>
      <c r="AU183" s="148" t="s">
        <v>91</v>
      </c>
      <c r="AY183" s="15" t="s">
        <v>209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5" t="s">
        <v>85</v>
      </c>
      <c r="BK183" s="149">
        <f>ROUND(I183*H183,2)</f>
        <v>0</v>
      </c>
      <c r="BL183" s="15" t="s">
        <v>156</v>
      </c>
      <c r="BM183" s="148" t="s">
        <v>1416</v>
      </c>
    </row>
    <row r="184" spans="2:65" s="1" customFormat="1" ht="19.5" x14ac:dyDescent="0.2">
      <c r="B184" s="30"/>
      <c r="D184" s="150" t="s">
        <v>216</v>
      </c>
      <c r="F184" s="151" t="s">
        <v>500</v>
      </c>
      <c r="I184" s="152"/>
      <c r="L184" s="30"/>
      <c r="M184" s="153"/>
      <c r="T184" s="54"/>
      <c r="AT184" s="15" t="s">
        <v>216</v>
      </c>
      <c r="AU184" s="15" t="s">
        <v>91</v>
      </c>
    </row>
    <row r="185" spans="2:65" s="12" customFormat="1" x14ac:dyDescent="0.2">
      <c r="B185" s="154"/>
      <c r="D185" s="150" t="s">
        <v>292</v>
      </c>
      <c r="E185" s="155" t="s">
        <v>1</v>
      </c>
      <c r="F185" s="156" t="s">
        <v>1415</v>
      </c>
      <c r="H185" s="157">
        <v>130.24</v>
      </c>
      <c r="I185" s="158"/>
      <c r="L185" s="154"/>
      <c r="M185" s="159"/>
      <c r="T185" s="160"/>
      <c r="AT185" s="155" t="s">
        <v>292</v>
      </c>
      <c r="AU185" s="155" t="s">
        <v>91</v>
      </c>
      <c r="AV185" s="12" t="s">
        <v>91</v>
      </c>
      <c r="AW185" s="12" t="s">
        <v>36</v>
      </c>
      <c r="AX185" s="12" t="s">
        <v>85</v>
      </c>
      <c r="AY185" s="155" t="s">
        <v>209</v>
      </c>
    </row>
    <row r="186" spans="2:65" s="1" customFormat="1" ht="24.2" customHeight="1" x14ac:dyDescent="0.2">
      <c r="B186" s="30"/>
      <c r="C186" s="136" t="s">
        <v>280</v>
      </c>
      <c r="D186" s="136" t="s">
        <v>210</v>
      </c>
      <c r="E186" s="137" t="s">
        <v>502</v>
      </c>
      <c r="F186" s="138" t="s">
        <v>503</v>
      </c>
      <c r="G186" s="139" t="s">
        <v>387</v>
      </c>
      <c r="H186" s="140">
        <v>109.44</v>
      </c>
      <c r="I186" s="141"/>
      <c r="J186" s="142">
        <f>ROUND(I186*H186,2)</f>
        <v>0</v>
      </c>
      <c r="K186" s="143"/>
      <c r="L186" s="30"/>
      <c r="M186" s="144" t="s">
        <v>1</v>
      </c>
      <c r="N186" s="145" t="s">
        <v>43</v>
      </c>
      <c r="P186" s="146">
        <f>O186*H186</f>
        <v>0</v>
      </c>
      <c r="Q186" s="146">
        <v>0</v>
      </c>
      <c r="R186" s="146">
        <f>Q186*H186</f>
        <v>0</v>
      </c>
      <c r="S186" s="146">
        <v>0</v>
      </c>
      <c r="T186" s="147">
        <f>S186*H186</f>
        <v>0</v>
      </c>
      <c r="AR186" s="148" t="s">
        <v>156</v>
      </c>
      <c r="AT186" s="148" t="s">
        <v>210</v>
      </c>
      <c r="AU186" s="148" t="s">
        <v>91</v>
      </c>
      <c r="AY186" s="15" t="s">
        <v>209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5" t="s">
        <v>85</v>
      </c>
      <c r="BK186" s="149">
        <f>ROUND(I186*H186,2)</f>
        <v>0</v>
      </c>
      <c r="BL186" s="15" t="s">
        <v>156</v>
      </c>
      <c r="BM186" s="148" t="s">
        <v>1417</v>
      </c>
    </row>
    <row r="187" spans="2:65" s="1" customFormat="1" ht="39" x14ac:dyDescent="0.2">
      <c r="B187" s="30"/>
      <c r="D187" s="150" t="s">
        <v>216</v>
      </c>
      <c r="F187" s="151" t="s">
        <v>505</v>
      </c>
      <c r="I187" s="152"/>
      <c r="L187" s="30"/>
      <c r="M187" s="153"/>
      <c r="T187" s="54"/>
      <c r="AT187" s="15" t="s">
        <v>216</v>
      </c>
      <c r="AU187" s="15" t="s">
        <v>91</v>
      </c>
    </row>
    <row r="188" spans="2:65" s="12" customFormat="1" ht="22.5" x14ac:dyDescent="0.2">
      <c r="B188" s="154"/>
      <c r="D188" s="150" t="s">
        <v>292</v>
      </c>
      <c r="E188" s="155" t="s">
        <v>1</v>
      </c>
      <c r="F188" s="156" t="s">
        <v>1418</v>
      </c>
      <c r="H188" s="157">
        <v>120.38400000000001</v>
      </c>
      <c r="I188" s="158"/>
      <c r="L188" s="154"/>
      <c r="M188" s="159"/>
      <c r="T188" s="160"/>
      <c r="AT188" s="155" t="s">
        <v>292</v>
      </c>
      <c r="AU188" s="155" t="s">
        <v>91</v>
      </c>
      <c r="AV188" s="12" t="s">
        <v>91</v>
      </c>
      <c r="AW188" s="12" t="s">
        <v>36</v>
      </c>
      <c r="AX188" s="12" t="s">
        <v>78</v>
      </c>
      <c r="AY188" s="155" t="s">
        <v>209</v>
      </c>
    </row>
    <row r="189" spans="2:65" s="12" customFormat="1" x14ac:dyDescent="0.2">
      <c r="B189" s="154"/>
      <c r="D189" s="150" t="s">
        <v>292</v>
      </c>
      <c r="E189" s="155" t="s">
        <v>1</v>
      </c>
      <c r="F189" s="156" t="s">
        <v>1419</v>
      </c>
      <c r="H189" s="157">
        <v>-10.944000000000003</v>
      </c>
      <c r="I189" s="158"/>
      <c r="L189" s="154"/>
      <c r="M189" s="159"/>
      <c r="T189" s="160"/>
      <c r="AT189" s="155" t="s">
        <v>292</v>
      </c>
      <c r="AU189" s="155" t="s">
        <v>91</v>
      </c>
      <c r="AV189" s="12" t="s">
        <v>91</v>
      </c>
      <c r="AW189" s="12" t="s">
        <v>36</v>
      </c>
      <c r="AX189" s="12" t="s">
        <v>78</v>
      </c>
      <c r="AY189" s="155" t="s">
        <v>209</v>
      </c>
    </row>
    <row r="190" spans="2:65" s="13" customFormat="1" x14ac:dyDescent="0.2">
      <c r="B190" s="164"/>
      <c r="D190" s="150" t="s">
        <v>292</v>
      </c>
      <c r="E190" s="165" t="s">
        <v>1</v>
      </c>
      <c r="F190" s="166" t="s">
        <v>351</v>
      </c>
      <c r="H190" s="167">
        <v>109.44000000000001</v>
      </c>
      <c r="I190" s="168"/>
      <c r="L190" s="164"/>
      <c r="M190" s="169"/>
      <c r="T190" s="170"/>
      <c r="AT190" s="165" t="s">
        <v>292</v>
      </c>
      <c r="AU190" s="165" t="s">
        <v>91</v>
      </c>
      <c r="AV190" s="13" t="s">
        <v>156</v>
      </c>
      <c r="AW190" s="13" t="s">
        <v>4</v>
      </c>
      <c r="AX190" s="13" t="s">
        <v>85</v>
      </c>
      <c r="AY190" s="165" t="s">
        <v>209</v>
      </c>
    </row>
    <row r="191" spans="2:65" s="1" customFormat="1" ht="24.2" customHeight="1" x14ac:dyDescent="0.2">
      <c r="B191" s="30"/>
      <c r="C191" s="136" t="s">
        <v>287</v>
      </c>
      <c r="D191" s="136" t="s">
        <v>210</v>
      </c>
      <c r="E191" s="137" t="s">
        <v>510</v>
      </c>
      <c r="F191" s="138" t="s">
        <v>511</v>
      </c>
      <c r="G191" s="139" t="s">
        <v>387</v>
      </c>
      <c r="H191" s="140">
        <v>12.16</v>
      </c>
      <c r="I191" s="141"/>
      <c r="J191" s="142">
        <f>ROUND(I191*H191,2)</f>
        <v>0</v>
      </c>
      <c r="K191" s="143"/>
      <c r="L191" s="30"/>
      <c r="M191" s="144" t="s">
        <v>1</v>
      </c>
      <c r="N191" s="145" t="s">
        <v>43</v>
      </c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AR191" s="148" t="s">
        <v>156</v>
      </c>
      <c r="AT191" s="148" t="s">
        <v>210</v>
      </c>
      <c r="AU191" s="148" t="s">
        <v>91</v>
      </c>
      <c r="AY191" s="15" t="s">
        <v>209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5" t="s">
        <v>85</v>
      </c>
      <c r="BK191" s="149">
        <f>ROUND(I191*H191,2)</f>
        <v>0</v>
      </c>
      <c r="BL191" s="15" t="s">
        <v>156</v>
      </c>
      <c r="BM191" s="148" t="s">
        <v>1420</v>
      </c>
    </row>
    <row r="192" spans="2:65" s="1" customFormat="1" ht="39" x14ac:dyDescent="0.2">
      <c r="B192" s="30"/>
      <c r="D192" s="150" t="s">
        <v>216</v>
      </c>
      <c r="F192" s="151" t="s">
        <v>513</v>
      </c>
      <c r="I192" s="152"/>
      <c r="L192" s="30"/>
      <c r="M192" s="153"/>
      <c r="T192" s="54"/>
      <c r="AT192" s="15" t="s">
        <v>216</v>
      </c>
      <c r="AU192" s="15" t="s">
        <v>91</v>
      </c>
    </row>
    <row r="193" spans="2:65" s="12" customFormat="1" ht="22.5" x14ac:dyDescent="0.2">
      <c r="B193" s="154"/>
      <c r="D193" s="150" t="s">
        <v>292</v>
      </c>
      <c r="E193" s="155" t="s">
        <v>1</v>
      </c>
      <c r="F193" s="156" t="s">
        <v>1421</v>
      </c>
      <c r="H193" s="157">
        <v>13.376000000000001</v>
      </c>
      <c r="I193" s="158"/>
      <c r="L193" s="154"/>
      <c r="M193" s="159"/>
      <c r="T193" s="160"/>
      <c r="AT193" s="155" t="s">
        <v>292</v>
      </c>
      <c r="AU193" s="155" t="s">
        <v>91</v>
      </c>
      <c r="AV193" s="12" t="s">
        <v>91</v>
      </c>
      <c r="AW193" s="12" t="s">
        <v>36</v>
      </c>
      <c r="AX193" s="12" t="s">
        <v>78</v>
      </c>
      <c r="AY193" s="155" t="s">
        <v>209</v>
      </c>
    </row>
    <row r="194" spans="2:65" s="12" customFormat="1" x14ac:dyDescent="0.2">
      <c r="B194" s="154"/>
      <c r="D194" s="150" t="s">
        <v>292</v>
      </c>
      <c r="E194" s="155" t="s">
        <v>1</v>
      </c>
      <c r="F194" s="156" t="s">
        <v>1422</v>
      </c>
      <c r="H194" s="157">
        <v>-1.2160000000000002</v>
      </c>
      <c r="I194" s="158"/>
      <c r="L194" s="154"/>
      <c r="M194" s="159"/>
      <c r="T194" s="160"/>
      <c r="AT194" s="155" t="s">
        <v>292</v>
      </c>
      <c r="AU194" s="155" t="s">
        <v>91</v>
      </c>
      <c r="AV194" s="12" t="s">
        <v>91</v>
      </c>
      <c r="AW194" s="12" t="s">
        <v>36</v>
      </c>
      <c r="AX194" s="12" t="s">
        <v>78</v>
      </c>
      <c r="AY194" s="155" t="s">
        <v>209</v>
      </c>
    </row>
    <row r="195" spans="2:65" s="13" customFormat="1" x14ac:dyDescent="0.2">
      <c r="B195" s="164"/>
      <c r="D195" s="150" t="s">
        <v>292</v>
      </c>
      <c r="E195" s="165" t="s">
        <v>1</v>
      </c>
      <c r="F195" s="166" t="s">
        <v>351</v>
      </c>
      <c r="H195" s="167">
        <v>12.16</v>
      </c>
      <c r="I195" s="168"/>
      <c r="L195" s="164"/>
      <c r="M195" s="169"/>
      <c r="T195" s="170"/>
      <c r="AT195" s="165" t="s">
        <v>292</v>
      </c>
      <c r="AU195" s="165" t="s">
        <v>91</v>
      </c>
      <c r="AV195" s="13" t="s">
        <v>156</v>
      </c>
      <c r="AW195" s="13" t="s">
        <v>4</v>
      </c>
      <c r="AX195" s="13" t="s">
        <v>85</v>
      </c>
      <c r="AY195" s="165" t="s">
        <v>209</v>
      </c>
    </row>
    <row r="196" spans="2:65" s="1" customFormat="1" ht="33" customHeight="1" x14ac:dyDescent="0.2">
      <c r="B196" s="30"/>
      <c r="C196" s="136" t="s">
        <v>295</v>
      </c>
      <c r="D196" s="136" t="s">
        <v>210</v>
      </c>
      <c r="E196" s="137" t="s">
        <v>518</v>
      </c>
      <c r="F196" s="138" t="s">
        <v>519</v>
      </c>
      <c r="G196" s="139" t="s">
        <v>387</v>
      </c>
      <c r="H196" s="140">
        <v>109.44</v>
      </c>
      <c r="I196" s="141"/>
      <c r="J196" s="142">
        <f>ROUND(I196*H196,2)</f>
        <v>0</v>
      </c>
      <c r="K196" s="143"/>
      <c r="L196" s="30"/>
      <c r="M196" s="144" t="s">
        <v>1</v>
      </c>
      <c r="N196" s="145" t="s">
        <v>43</v>
      </c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AR196" s="148" t="s">
        <v>156</v>
      </c>
      <c r="AT196" s="148" t="s">
        <v>210</v>
      </c>
      <c r="AU196" s="148" t="s">
        <v>91</v>
      </c>
      <c r="AY196" s="15" t="s">
        <v>209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5" t="s">
        <v>85</v>
      </c>
      <c r="BK196" s="149">
        <f>ROUND(I196*H196,2)</f>
        <v>0</v>
      </c>
      <c r="BL196" s="15" t="s">
        <v>156</v>
      </c>
      <c r="BM196" s="148" t="s">
        <v>1423</v>
      </c>
    </row>
    <row r="197" spans="2:65" s="1" customFormat="1" ht="39" x14ac:dyDescent="0.2">
      <c r="B197" s="30"/>
      <c r="D197" s="150" t="s">
        <v>216</v>
      </c>
      <c r="F197" s="151" t="s">
        <v>521</v>
      </c>
      <c r="I197" s="152"/>
      <c r="L197" s="30"/>
      <c r="M197" s="153"/>
      <c r="T197" s="54"/>
      <c r="AT197" s="15" t="s">
        <v>216</v>
      </c>
      <c r="AU197" s="15" t="s">
        <v>91</v>
      </c>
    </row>
    <row r="198" spans="2:65" s="12" customFormat="1" ht="22.5" x14ac:dyDescent="0.2">
      <c r="B198" s="154"/>
      <c r="D198" s="150" t="s">
        <v>292</v>
      </c>
      <c r="E198" s="155" t="s">
        <v>1</v>
      </c>
      <c r="F198" s="156" t="s">
        <v>1418</v>
      </c>
      <c r="H198" s="157">
        <v>120.38400000000001</v>
      </c>
      <c r="I198" s="158"/>
      <c r="L198" s="154"/>
      <c r="M198" s="159"/>
      <c r="T198" s="160"/>
      <c r="AT198" s="155" t="s">
        <v>292</v>
      </c>
      <c r="AU198" s="155" t="s">
        <v>91</v>
      </c>
      <c r="AV198" s="12" t="s">
        <v>91</v>
      </c>
      <c r="AW198" s="12" t="s">
        <v>36</v>
      </c>
      <c r="AX198" s="12" t="s">
        <v>78</v>
      </c>
      <c r="AY198" s="155" t="s">
        <v>209</v>
      </c>
    </row>
    <row r="199" spans="2:65" s="12" customFormat="1" x14ac:dyDescent="0.2">
      <c r="B199" s="154"/>
      <c r="D199" s="150" t="s">
        <v>292</v>
      </c>
      <c r="E199" s="155" t="s">
        <v>1</v>
      </c>
      <c r="F199" s="156" t="s">
        <v>1419</v>
      </c>
      <c r="H199" s="157">
        <v>-10.944000000000003</v>
      </c>
      <c r="I199" s="158"/>
      <c r="L199" s="154"/>
      <c r="M199" s="159"/>
      <c r="T199" s="160"/>
      <c r="AT199" s="155" t="s">
        <v>292</v>
      </c>
      <c r="AU199" s="155" t="s">
        <v>91</v>
      </c>
      <c r="AV199" s="12" t="s">
        <v>91</v>
      </c>
      <c r="AW199" s="12" t="s">
        <v>36</v>
      </c>
      <c r="AX199" s="12" t="s">
        <v>78</v>
      </c>
      <c r="AY199" s="155" t="s">
        <v>209</v>
      </c>
    </row>
    <row r="200" spans="2:65" s="13" customFormat="1" x14ac:dyDescent="0.2">
      <c r="B200" s="164"/>
      <c r="D200" s="150" t="s">
        <v>292</v>
      </c>
      <c r="E200" s="165" t="s">
        <v>1</v>
      </c>
      <c r="F200" s="166" t="s">
        <v>351</v>
      </c>
      <c r="H200" s="167">
        <v>109.44000000000001</v>
      </c>
      <c r="I200" s="168"/>
      <c r="L200" s="164"/>
      <c r="M200" s="169"/>
      <c r="T200" s="170"/>
      <c r="AT200" s="165" t="s">
        <v>292</v>
      </c>
      <c r="AU200" s="165" t="s">
        <v>91</v>
      </c>
      <c r="AV200" s="13" t="s">
        <v>156</v>
      </c>
      <c r="AW200" s="13" t="s">
        <v>4</v>
      </c>
      <c r="AX200" s="13" t="s">
        <v>85</v>
      </c>
      <c r="AY200" s="165" t="s">
        <v>209</v>
      </c>
    </row>
    <row r="201" spans="2:65" s="1" customFormat="1" ht="33" customHeight="1" x14ac:dyDescent="0.2">
      <c r="B201" s="30"/>
      <c r="C201" s="136" t="s">
        <v>302</v>
      </c>
      <c r="D201" s="136" t="s">
        <v>210</v>
      </c>
      <c r="E201" s="137" t="s">
        <v>523</v>
      </c>
      <c r="F201" s="138" t="s">
        <v>524</v>
      </c>
      <c r="G201" s="139" t="s">
        <v>387</v>
      </c>
      <c r="H201" s="140">
        <v>12.16</v>
      </c>
      <c r="I201" s="141"/>
      <c r="J201" s="142">
        <f>ROUND(I201*H201,2)</f>
        <v>0</v>
      </c>
      <c r="K201" s="143"/>
      <c r="L201" s="30"/>
      <c r="M201" s="144" t="s">
        <v>1</v>
      </c>
      <c r="N201" s="145" t="s">
        <v>43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156</v>
      </c>
      <c r="AT201" s="148" t="s">
        <v>210</v>
      </c>
      <c r="AU201" s="148" t="s">
        <v>91</v>
      </c>
      <c r="AY201" s="15" t="s">
        <v>209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5" t="s">
        <v>85</v>
      </c>
      <c r="BK201" s="149">
        <f>ROUND(I201*H201,2)</f>
        <v>0</v>
      </c>
      <c r="BL201" s="15" t="s">
        <v>156</v>
      </c>
      <c r="BM201" s="148" t="s">
        <v>1424</v>
      </c>
    </row>
    <row r="202" spans="2:65" s="1" customFormat="1" ht="39" x14ac:dyDescent="0.2">
      <c r="B202" s="30"/>
      <c r="D202" s="150" t="s">
        <v>216</v>
      </c>
      <c r="F202" s="151" t="s">
        <v>526</v>
      </c>
      <c r="I202" s="152"/>
      <c r="L202" s="30"/>
      <c r="M202" s="153"/>
      <c r="T202" s="54"/>
      <c r="AT202" s="15" t="s">
        <v>216</v>
      </c>
      <c r="AU202" s="15" t="s">
        <v>91</v>
      </c>
    </row>
    <row r="203" spans="2:65" s="12" customFormat="1" ht="22.5" x14ac:dyDescent="0.2">
      <c r="B203" s="154"/>
      <c r="D203" s="150" t="s">
        <v>292</v>
      </c>
      <c r="E203" s="155" t="s">
        <v>1</v>
      </c>
      <c r="F203" s="156" t="s">
        <v>1421</v>
      </c>
      <c r="H203" s="157">
        <v>13.376000000000001</v>
      </c>
      <c r="I203" s="158"/>
      <c r="L203" s="154"/>
      <c r="M203" s="159"/>
      <c r="T203" s="160"/>
      <c r="AT203" s="155" t="s">
        <v>292</v>
      </c>
      <c r="AU203" s="155" t="s">
        <v>91</v>
      </c>
      <c r="AV203" s="12" t="s">
        <v>91</v>
      </c>
      <c r="AW203" s="12" t="s">
        <v>36</v>
      </c>
      <c r="AX203" s="12" t="s">
        <v>78</v>
      </c>
      <c r="AY203" s="155" t="s">
        <v>209</v>
      </c>
    </row>
    <row r="204" spans="2:65" s="12" customFormat="1" x14ac:dyDescent="0.2">
      <c r="B204" s="154"/>
      <c r="D204" s="150" t="s">
        <v>292</v>
      </c>
      <c r="E204" s="155" t="s">
        <v>1</v>
      </c>
      <c r="F204" s="156" t="s">
        <v>1422</v>
      </c>
      <c r="H204" s="157">
        <v>-1.2160000000000002</v>
      </c>
      <c r="I204" s="158"/>
      <c r="L204" s="154"/>
      <c r="M204" s="159"/>
      <c r="T204" s="160"/>
      <c r="AT204" s="155" t="s">
        <v>292</v>
      </c>
      <c r="AU204" s="155" t="s">
        <v>91</v>
      </c>
      <c r="AV204" s="12" t="s">
        <v>91</v>
      </c>
      <c r="AW204" s="12" t="s">
        <v>36</v>
      </c>
      <c r="AX204" s="12" t="s">
        <v>78</v>
      </c>
      <c r="AY204" s="155" t="s">
        <v>209</v>
      </c>
    </row>
    <row r="205" spans="2:65" s="13" customFormat="1" x14ac:dyDescent="0.2">
      <c r="B205" s="164"/>
      <c r="D205" s="150" t="s">
        <v>292</v>
      </c>
      <c r="E205" s="165" t="s">
        <v>1</v>
      </c>
      <c r="F205" s="166" t="s">
        <v>351</v>
      </c>
      <c r="H205" s="167">
        <v>12.16</v>
      </c>
      <c r="I205" s="168"/>
      <c r="L205" s="164"/>
      <c r="M205" s="169"/>
      <c r="T205" s="170"/>
      <c r="AT205" s="165" t="s">
        <v>292</v>
      </c>
      <c r="AU205" s="165" t="s">
        <v>91</v>
      </c>
      <c r="AV205" s="13" t="s">
        <v>156</v>
      </c>
      <c r="AW205" s="13" t="s">
        <v>4</v>
      </c>
      <c r="AX205" s="13" t="s">
        <v>85</v>
      </c>
      <c r="AY205" s="165" t="s">
        <v>209</v>
      </c>
    </row>
    <row r="206" spans="2:65" s="1" customFormat="1" ht="37.9" customHeight="1" x14ac:dyDescent="0.2">
      <c r="B206" s="30"/>
      <c r="C206" s="136" t="s">
        <v>307</v>
      </c>
      <c r="D206" s="136" t="s">
        <v>210</v>
      </c>
      <c r="E206" s="137" t="s">
        <v>1023</v>
      </c>
      <c r="F206" s="138" t="s">
        <v>1024</v>
      </c>
      <c r="G206" s="139" t="s">
        <v>387</v>
      </c>
      <c r="H206" s="140">
        <v>23.8</v>
      </c>
      <c r="I206" s="141"/>
      <c r="J206" s="142">
        <f>ROUND(I206*H206,2)</f>
        <v>0</v>
      </c>
      <c r="K206" s="143"/>
      <c r="L206" s="30"/>
      <c r="M206" s="144" t="s">
        <v>1</v>
      </c>
      <c r="N206" s="145" t="s">
        <v>43</v>
      </c>
      <c r="P206" s="146">
        <f>O206*H206</f>
        <v>0</v>
      </c>
      <c r="Q206" s="146">
        <v>0</v>
      </c>
      <c r="R206" s="146">
        <f>Q206*H206</f>
        <v>0</v>
      </c>
      <c r="S206" s="146">
        <v>0</v>
      </c>
      <c r="T206" s="147">
        <f>S206*H206</f>
        <v>0</v>
      </c>
      <c r="AR206" s="148" t="s">
        <v>156</v>
      </c>
      <c r="AT206" s="148" t="s">
        <v>210</v>
      </c>
      <c r="AU206" s="148" t="s">
        <v>91</v>
      </c>
      <c r="AY206" s="15" t="s">
        <v>209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5" t="s">
        <v>85</v>
      </c>
      <c r="BK206" s="149">
        <f>ROUND(I206*H206,2)</f>
        <v>0</v>
      </c>
      <c r="BL206" s="15" t="s">
        <v>156</v>
      </c>
      <c r="BM206" s="148" t="s">
        <v>1425</v>
      </c>
    </row>
    <row r="207" spans="2:65" s="1" customFormat="1" ht="39" x14ac:dyDescent="0.2">
      <c r="B207" s="30"/>
      <c r="D207" s="150" t="s">
        <v>216</v>
      </c>
      <c r="F207" s="151" t="s">
        <v>1026</v>
      </c>
      <c r="I207" s="152"/>
      <c r="L207" s="30"/>
      <c r="M207" s="153"/>
      <c r="T207" s="54"/>
      <c r="AT207" s="15" t="s">
        <v>216</v>
      </c>
      <c r="AU207" s="15" t="s">
        <v>91</v>
      </c>
    </row>
    <row r="208" spans="2:65" s="12" customFormat="1" x14ac:dyDescent="0.2">
      <c r="B208" s="154"/>
      <c r="D208" s="150" t="s">
        <v>292</v>
      </c>
      <c r="E208" s="155" t="s">
        <v>1</v>
      </c>
      <c r="F208" s="156" t="s">
        <v>1426</v>
      </c>
      <c r="H208" s="157">
        <v>23.799999999999997</v>
      </c>
      <c r="I208" s="158"/>
      <c r="L208" s="154"/>
      <c r="M208" s="159"/>
      <c r="T208" s="160"/>
      <c r="AT208" s="155" t="s">
        <v>292</v>
      </c>
      <c r="AU208" s="155" t="s">
        <v>91</v>
      </c>
      <c r="AV208" s="12" t="s">
        <v>91</v>
      </c>
      <c r="AW208" s="12" t="s">
        <v>36</v>
      </c>
      <c r="AX208" s="12" t="s">
        <v>85</v>
      </c>
      <c r="AY208" s="155" t="s">
        <v>209</v>
      </c>
    </row>
    <row r="209" spans="2:65" s="1" customFormat="1" ht="37.9" customHeight="1" x14ac:dyDescent="0.2">
      <c r="B209" s="30"/>
      <c r="C209" s="136" t="s">
        <v>312</v>
      </c>
      <c r="D209" s="136" t="s">
        <v>210</v>
      </c>
      <c r="E209" s="137" t="s">
        <v>1028</v>
      </c>
      <c r="F209" s="138" t="s">
        <v>1029</v>
      </c>
      <c r="G209" s="139" t="s">
        <v>387</v>
      </c>
      <c r="H209" s="140">
        <v>6.08</v>
      </c>
      <c r="I209" s="141"/>
      <c r="J209" s="142">
        <f>ROUND(I209*H209,2)</f>
        <v>0</v>
      </c>
      <c r="K209" s="143"/>
      <c r="L209" s="30"/>
      <c r="M209" s="144" t="s">
        <v>1</v>
      </c>
      <c r="N209" s="145" t="s">
        <v>43</v>
      </c>
      <c r="P209" s="146">
        <f>O209*H209</f>
        <v>0</v>
      </c>
      <c r="Q209" s="146">
        <v>0</v>
      </c>
      <c r="R209" s="146">
        <f>Q209*H209</f>
        <v>0</v>
      </c>
      <c r="S209" s="146">
        <v>0</v>
      </c>
      <c r="T209" s="147">
        <f>S209*H209</f>
        <v>0</v>
      </c>
      <c r="AR209" s="148" t="s">
        <v>156</v>
      </c>
      <c r="AT209" s="148" t="s">
        <v>210</v>
      </c>
      <c r="AU209" s="148" t="s">
        <v>91</v>
      </c>
      <c r="AY209" s="15" t="s">
        <v>209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5" t="s">
        <v>85</v>
      </c>
      <c r="BK209" s="149">
        <f>ROUND(I209*H209,2)</f>
        <v>0</v>
      </c>
      <c r="BL209" s="15" t="s">
        <v>156</v>
      </c>
      <c r="BM209" s="148" t="s">
        <v>1427</v>
      </c>
    </row>
    <row r="210" spans="2:65" s="1" customFormat="1" ht="39" x14ac:dyDescent="0.2">
      <c r="B210" s="30"/>
      <c r="D210" s="150" t="s">
        <v>216</v>
      </c>
      <c r="F210" s="151" t="s">
        <v>1031</v>
      </c>
      <c r="I210" s="152"/>
      <c r="L210" s="30"/>
      <c r="M210" s="153"/>
      <c r="T210" s="54"/>
      <c r="AT210" s="15" t="s">
        <v>216</v>
      </c>
      <c r="AU210" s="15" t="s">
        <v>91</v>
      </c>
    </row>
    <row r="211" spans="2:65" s="12" customFormat="1" ht="22.5" x14ac:dyDescent="0.2">
      <c r="B211" s="154"/>
      <c r="D211" s="150" t="s">
        <v>292</v>
      </c>
      <c r="E211" s="155" t="s">
        <v>1</v>
      </c>
      <c r="F211" s="156" t="s">
        <v>1428</v>
      </c>
      <c r="H211" s="157">
        <v>6.6880000000000006</v>
      </c>
      <c r="I211" s="158"/>
      <c r="L211" s="154"/>
      <c r="M211" s="159"/>
      <c r="T211" s="160"/>
      <c r="AT211" s="155" t="s">
        <v>292</v>
      </c>
      <c r="AU211" s="155" t="s">
        <v>91</v>
      </c>
      <c r="AV211" s="12" t="s">
        <v>91</v>
      </c>
      <c r="AW211" s="12" t="s">
        <v>36</v>
      </c>
      <c r="AX211" s="12" t="s">
        <v>78</v>
      </c>
      <c r="AY211" s="155" t="s">
        <v>209</v>
      </c>
    </row>
    <row r="212" spans="2:65" s="12" customFormat="1" x14ac:dyDescent="0.2">
      <c r="B212" s="154"/>
      <c r="D212" s="150" t="s">
        <v>292</v>
      </c>
      <c r="E212" s="155" t="s">
        <v>1</v>
      </c>
      <c r="F212" s="156" t="s">
        <v>1429</v>
      </c>
      <c r="H212" s="157">
        <v>-0.6080000000000001</v>
      </c>
      <c r="I212" s="158"/>
      <c r="L212" s="154"/>
      <c r="M212" s="159"/>
      <c r="T212" s="160"/>
      <c r="AT212" s="155" t="s">
        <v>292</v>
      </c>
      <c r="AU212" s="155" t="s">
        <v>91</v>
      </c>
      <c r="AV212" s="12" t="s">
        <v>91</v>
      </c>
      <c r="AW212" s="12" t="s">
        <v>36</v>
      </c>
      <c r="AX212" s="12" t="s">
        <v>78</v>
      </c>
      <c r="AY212" s="155" t="s">
        <v>209</v>
      </c>
    </row>
    <row r="213" spans="2:65" s="13" customFormat="1" x14ac:dyDescent="0.2">
      <c r="B213" s="164"/>
      <c r="D213" s="150" t="s">
        <v>292</v>
      </c>
      <c r="E213" s="165" t="s">
        <v>1</v>
      </c>
      <c r="F213" s="166" t="s">
        <v>351</v>
      </c>
      <c r="H213" s="167">
        <v>6.08</v>
      </c>
      <c r="I213" s="168"/>
      <c r="L213" s="164"/>
      <c r="M213" s="169"/>
      <c r="T213" s="170"/>
      <c r="AT213" s="165" t="s">
        <v>292</v>
      </c>
      <c r="AU213" s="165" t="s">
        <v>91</v>
      </c>
      <c r="AV213" s="13" t="s">
        <v>156</v>
      </c>
      <c r="AW213" s="13" t="s">
        <v>4</v>
      </c>
      <c r="AX213" s="13" t="s">
        <v>85</v>
      </c>
      <c r="AY213" s="165" t="s">
        <v>209</v>
      </c>
    </row>
    <row r="214" spans="2:65" s="1" customFormat="1" ht="24.2" customHeight="1" x14ac:dyDescent="0.2">
      <c r="B214" s="30"/>
      <c r="C214" s="136" t="s">
        <v>7</v>
      </c>
      <c r="D214" s="136" t="s">
        <v>210</v>
      </c>
      <c r="E214" s="137" t="s">
        <v>1032</v>
      </c>
      <c r="F214" s="138" t="s">
        <v>1033</v>
      </c>
      <c r="G214" s="139" t="s">
        <v>387</v>
      </c>
      <c r="H214" s="140">
        <v>109.44</v>
      </c>
      <c r="I214" s="141"/>
      <c r="J214" s="142">
        <f>ROUND(I214*H214,2)</f>
        <v>0</v>
      </c>
      <c r="K214" s="143"/>
      <c r="L214" s="30"/>
      <c r="M214" s="144" t="s">
        <v>1</v>
      </c>
      <c r="N214" s="145" t="s">
        <v>43</v>
      </c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AR214" s="148" t="s">
        <v>156</v>
      </c>
      <c r="AT214" s="148" t="s">
        <v>210</v>
      </c>
      <c r="AU214" s="148" t="s">
        <v>91</v>
      </c>
      <c r="AY214" s="15" t="s">
        <v>209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5" t="s">
        <v>85</v>
      </c>
      <c r="BK214" s="149">
        <f>ROUND(I214*H214,2)</f>
        <v>0</v>
      </c>
      <c r="BL214" s="15" t="s">
        <v>156</v>
      </c>
      <c r="BM214" s="148" t="s">
        <v>1430</v>
      </c>
    </row>
    <row r="215" spans="2:65" s="1" customFormat="1" ht="29.25" x14ac:dyDescent="0.2">
      <c r="B215" s="30"/>
      <c r="D215" s="150" t="s">
        <v>216</v>
      </c>
      <c r="F215" s="151" t="s">
        <v>1035</v>
      </c>
      <c r="I215" s="152"/>
      <c r="L215" s="30"/>
      <c r="M215" s="153"/>
      <c r="T215" s="54"/>
      <c r="AT215" s="15" t="s">
        <v>216</v>
      </c>
      <c r="AU215" s="15" t="s">
        <v>91</v>
      </c>
    </row>
    <row r="216" spans="2:65" s="12" customFormat="1" ht="22.5" x14ac:dyDescent="0.2">
      <c r="B216" s="154"/>
      <c r="D216" s="150" t="s">
        <v>292</v>
      </c>
      <c r="E216" s="155" t="s">
        <v>1</v>
      </c>
      <c r="F216" s="156" t="s">
        <v>1418</v>
      </c>
      <c r="H216" s="157">
        <v>120.38400000000001</v>
      </c>
      <c r="I216" s="158"/>
      <c r="L216" s="154"/>
      <c r="M216" s="159"/>
      <c r="T216" s="160"/>
      <c r="AT216" s="155" t="s">
        <v>292</v>
      </c>
      <c r="AU216" s="155" t="s">
        <v>91</v>
      </c>
      <c r="AV216" s="12" t="s">
        <v>91</v>
      </c>
      <c r="AW216" s="12" t="s">
        <v>36</v>
      </c>
      <c r="AX216" s="12" t="s">
        <v>78</v>
      </c>
      <c r="AY216" s="155" t="s">
        <v>209</v>
      </c>
    </row>
    <row r="217" spans="2:65" s="12" customFormat="1" x14ac:dyDescent="0.2">
      <c r="B217" s="154"/>
      <c r="D217" s="150" t="s">
        <v>292</v>
      </c>
      <c r="E217" s="155" t="s">
        <v>1</v>
      </c>
      <c r="F217" s="156" t="s">
        <v>1419</v>
      </c>
      <c r="H217" s="157">
        <v>-10.944000000000003</v>
      </c>
      <c r="I217" s="158"/>
      <c r="L217" s="154"/>
      <c r="M217" s="159"/>
      <c r="T217" s="160"/>
      <c r="AT217" s="155" t="s">
        <v>292</v>
      </c>
      <c r="AU217" s="155" t="s">
        <v>91</v>
      </c>
      <c r="AV217" s="12" t="s">
        <v>91</v>
      </c>
      <c r="AW217" s="12" t="s">
        <v>36</v>
      </c>
      <c r="AX217" s="12" t="s">
        <v>78</v>
      </c>
      <c r="AY217" s="155" t="s">
        <v>209</v>
      </c>
    </row>
    <row r="218" spans="2:65" s="13" customFormat="1" x14ac:dyDescent="0.2">
      <c r="B218" s="164"/>
      <c r="D218" s="150" t="s">
        <v>292</v>
      </c>
      <c r="E218" s="165" t="s">
        <v>1</v>
      </c>
      <c r="F218" s="166" t="s">
        <v>351</v>
      </c>
      <c r="H218" s="167">
        <v>109.44000000000001</v>
      </c>
      <c r="I218" s="168"/>
      <c r="L218" s="164"/>
      <c r="M218" s="169"/>
      <c r="T218" s="170"/>
      <c r="AT218" s="165" t="s">
        <v>292</v>
      </c>
      <c r="AU218" s="165" t="s">
        <v>91</v>
      </c>
      <c r="AV218" s="13" t="s">
        <v>156</v>
      </c>
      <c r="AW218" s="13" t="s">
        <v>4</v>
      </c>
      <c r="AX218" s="13" t="s">
        <v>85</v>
      </c>
      <c r="AY218" s="165" t="s">
        <v>209</v>
      </c>
    </row>
    <row r="219" spans="2:65" s="1" customFormat="1" ht="24.2" customHeight="1" x14ac:dyDescent="0.2">
      <c r="B219" s="30"/>
      <c r="C219" s="136" t="s">
        <v>453</v>
      </c>
      <c r="D219" s="136" t="s">
        <v>210</v>
      </c>
      <c r="E219" s="137" t="s">
        <v>539</v>
      </c>
      <c r="F219" s="138" t="s">
        <v>540</v>
      </c>
      <c r="G219" s="139" t="s">
        <v>387</v>
      </c>
      <c r="H219" s="140">
        <v>12.16</v>
      </c>
      <c r="I219" s="141"/>
      <c r="J219" s="142">
        <f>ROUND(I219*H219,2)</f>
        <v>0</v>
      </c>
      <c r="K219" s="143"/>
      <c r="L219" s="30"/>
      <c r="M219" s="144" t="s">
        <v>1</v>
      </c>
      <c r="N219" s="145" t="s">
        <v>43</v>
      </c>
      <c r="P219" s="146">
        <f>O219*H219</f>
        <v>0</v>
      </c>
      <c r="Q219" s="146">
        <v>0</v>
      </c>
      <c r="R219" s="146">
        <f>Q219*H219</f>
        <v>0</v>
      </c>
      <c r="S219" s="146">
        <v>0</v>
      </c>
      <c r="T219" s="147">
        <f>S219*H219</f>
        <v>0</v>
      </c>
      <c r="AR219" s="148" t="s">
        <v>156</v>
      </c>
      <c r="AT219" s="148" t="s">
        <v>210</v>
      </c>
      <c r="AU219" s="148" t="s">
        <v>91</v>
      </c>
      <c r="AY219" s="15" t="s">
        <v>209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5" t="s">
        <v>85</v>
      </c>
      <c r="BK219" s="149">
        <f>ROUND(I219*H219,2)</f>
        <v>0</v>
      </c>
      <c r="BL219" s="15" t="s">
        <v>156</v>
      </c>
      <c r="BM219" s="148" t="s">
        <v>1431</v>
      </c>
    </row>
    <row r="220" spans="2:65" s="1" customFormat="1" ht="29.25" x14ac:dyDescent="0.2">
      <c r="B220" s="30"/>
      <c r="D220" s="150" t="s">
        <v>216</v>
      </c>
      <c r="F220" s="151" t="s">
        <v>542</v>
      </c>
      <c r="I220" s="152"/>
      <c r="L220" s="30"/>
      <c r="M220" s="153"/>
      <c r="T220" s="54"/>
      <c r="AT220" s="15" t="s">
        <v>216</v>
      </c>
      <c r="AU220" s="15" t="s">
        <v>91</v>
      </c>
    </row>
    <row r="221" spans="2:65" s="12" customFormat="1" ht="22.5" x14ac:dyDescent="0.2">
      <c r="B221" s="154"/>
      <c r="D221" s="150" t="s">
        <v>292</v>
      </c>
      <c r="E221" s="155" t="s">
        <v>1</v>
      </c>
      <c r="F221" s="156" t="s">
        <v>1421</v>
      </c>
      <c r="H221" s="157">
        <v>13.376000000000001</v>
      </c>
      <c r="I221" s="158"/>
      <c r="L221" s="154"/>
      <c r="M221" s="159"/>
      <c r="T221" s="160"/>
      <c r="AT221" s="155" t="s">
        <v>292</v>
      </c>
      <c r="AU221" s="155" t="s">
        <v>91</v>
      </c>
      <c r="AV221" s="12" t="s">
        <v>91</v>
      </c>
      <c r="AW221" s="12" t="s">
        <v>36</v>
      </c>
      <c r="AX221" s="12" t="s">
        <v>78</v>
      </c>
      <c r="AY221" s="155" t="s">
        <v>209</v>
      </c>
    </row>
    <row r="222" spans="2:65" s="12" customFormat="1" x14ac:dyDescent="0.2">
      <c r="B222" s="154"/>
      <c r="D222" s="150" t="s">
        <v>292</v>
      </c>
      <c r="E222" s="155" t="s">
        <v>1</v>
      </c>
      <c r="F222" s="156" t="s">
        <v>1422</v>
      </c>
      <c r="H222" s="157">
        <v>-1.2160000000000002</v>
      </c>
      <c r="I222" s="158"/>
      <c r="L222" s="154"/>
      <c r="M222" s="159"/>
      <c r="T222" s="160"/>
      <c r="AT222" s="155" t="s">
        <v>292</v>
      </c>
      <c r="AU222" s="155" t="s">
        <v>91</v>
      </c>
      <c r="AV222" s="12" t="s">
        <v>91</v>
      </c>
      <c r="AW222" s="12" t="s">
        <v>36</v>
      </c>
      <c r="AX222" s="12" t="s">
        <v>78</v>
      </c>
      <c r="AY222" s="155" t="s">
        <v>209</v>
      </c>
    </row>
    <row r="223" spans="2:65" s="13" customFormat="1" x14ac:dyDescent="0.2">
      <c r="B223" s="164"/>
      <c r="D223" s="150" t="s">
        <v>292</v>
      </c>
      <c r="E223" s="165" t="s">
        <v>1</v>
      </c>
      <c r="F223" s="166" t="s">
        <v>351</v>
      </c>
      <c r="H223" s="167">
        <v>12.16</v>
      </c>
      <c r="I223" s="168"/>
      <c r="L223" s="164"/>
      <c r="M223" s="169"/>
      <c r="T223" s="170"/>
      <c r="AT223" s="165" t="s">
        <v>292</v>
      </c>
      <c r="AU223" s="165" t="s">
        <v>91</v>
      </c>
      <c r="AV223" s="13" t="s">
        <v>156</v>
      </c>
      <c r="AW223" s="13" t="s">
        <v>4</v>
      </c>
      <c r="AX223" s="13" t="s">
        <v>85</v>
      </c>
      <c r="AY223" s="165" t="s">
        <v>209</v>
      </c>
    </row>
    <row r="224" spans="2:65" s="1" customFormat="1" ht="33" customHeight="1" x14ac:dyDescent="0.2">
      <c r="B224" s="30"/>
      <c r="C224" s="136" t="s">
        <v>459</v>
      </c>
      <c r="D224" s="136" t="s">
        <v>210</v>
      </c>
      <c r="E224" s="137" t="s">
        <v>552</v>
      </c>
      <c r="F224" s="138" t="s">
        <v>553</v>
      </c>
      <c r="G224" s="139" t="s">
        <v>554</v>
      </c>
      <c r="H224" s="140">
        <v>59.76</v>
      </c>
      <c r="I224" s="141"/>
      <c r="J224" s="142">
        <f>ROUND(I224*H224,2)</f>
        <v>0</v>
      </c>
      <c r="K224" s="143"/>
      <c r="L224" s="30"/>
      <c r="M224" s="144" t="s">
        <v>1</v>
      </c>
      <c r="N224" s="145" t="s">
        <v>43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156</v>
      </c>
      <c r="AT224" s="148" t="s">
        <v>210</v>
      </c>
      <c r="AU224" s="148" t="s">
        <v>91</v>
      </c>
      <c r="AY224" s="15" t="s">
        <v>209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5" t="s">
        <v>85</v>
      </c>
      <c r="BK224" s="149">
        <f>ROUND(I224*H224,2)</f>
        <v>0</v>
      </c>
      <c r="BL224" s="15" t="s">
        <v>156</v>
      </c>
      <c r="BM224" s="148" t="s">
        <v>1432</v>
      </c>
    </row>
    <row r="225" spans="2:65" s="1" customFormat="1" ht="29.25" x14ac:dyDescent="0.2">
      <c r="B225" s="30"/>
      <c r="D225" s="150" t="s">
        <v>216</v>
      </c>
      <c r="F225" s="151" t="s">
        <v>556</v>
      </c>
      <c r="I225" s="152"/>
      <c r="L225" s="30"/>
      <c r="M225" s="153"/>
      <c r="T225" s="54"/>
      <c r="AT225" s="15" t="s">
        <v>216</v>
      </c>
      <c r="AU225" s="15" t="s">
        <v>91</v>
      </c>
    </row>
    <row r="226" spans="2:65" s="12" customFormat="1" x14ac:dyDescent="0.2">
      <c r="B226" s="154"/>
      <c r="D226" s="150" t="s">
        <v>292</v>
      </c>
      <c r="E226" s="155" t="s">
        <v>1</v>
      </c>
      <c r="F226" s="156" t="s">
        <v>1433</v>
      </c>
      <c r="H226" s="157">
        <v>59.76</v>
      </c>
      <c r="I226" s="158"/>
      <c r="L226" s="154"/>
      <c r="M226" s="159"/>
      <c r="T226" s="160"/>
      <c r="AT226" s="155" t="s">
        <v>292</v>
      </c>
      <c r="AU226" s="155" t="s">
        <v>91</v>
      </c>
      <c r="AV226" s="12" t="s">
        <v>91</v>
      </c>
      <c r="AW226" s="12" t="s">
        <v>36</v>
      </c>
      <c r="AX226" s="12" t="s">
        <v>85</v>
      </c>
      <c r="AY226" s="155" t="s">
        <v>209</v>
      </c>
    </row>
    <row r="227" spans="2:65" s="1" customFormat="1" ht="16.5" customHeight="1" x14ac:dyDescent="0.2">
      <c r="B227" s="30"/>
      <c r="C227" s="136" t="s">
        <v>463</v>
      </c>
      <c r="D227" s="136" t="s">
        <v>210</v>
      </c>
      <c r="E227" s="137" t="s">
        <v>545</v>
      </c>
      <c r="F227" s="138" t="s">
        <v>546</v>
      </c>
      <c r="G227" s="139" t="s">
        <v>387</v>
      </c>
      <c r="H227" s="140">
        <v>29.88</v>
      </c>
      <c r="I227" s="141"/>
      <c r="J227" s="142">
        <f>ROUND(I227*H227,2)</f>
        <v>0</v>
      </c>
      <c r="K227" s="143"/>
      <c r="L227" s="30"/>
      <c r="M227" s="144" t="s">
        <v>1</v>
      </c>
      <c r="N227" s="145" t="s">
        <v>43</v>
      </c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AR227" s="148" t="s">
        <v>156</v>
      </c>
      <c r="AT227" s="148" t="s">
        <v>210</v>
      </c>
      <c r="AU227" s="148" t="s">
        <v>91</v>
      </c>
      <c r="AY227" s="15" t="s">
        <v>209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5" t="s">
        <v>85</v>
      </c>
      <c r="BK227" s="149">
        <f>ROUND(I227*H227,2)</f>
        <v>0</v>
      </c>
      <c r="BL227" s="15" t="s">
        <v>156</v>
      </c>
      <c r="BM227" s="148" t="s">
        <v>1434</v>
      </c>
    </row>
    <row r="228" spans="2:65" s="1" customFormat="1" ht="19.5" x14ac:dyDescent="0.2">
      <c r="B228" s="30"/>
      <c r="D228" s="150" t="s">
        <v>216</v>
      </c>
      <c r="F228" s="151" t="s">
        <v>548</v>
      </c>
      <c r="I228" s="152"/>
      <c r="L228" s="30"/>
      <c r="M228" s="153"/>
      <c r="T228" s="54"/>
      <c r="AT228" s="15" t="s">
        <v>216</v>
      </c>
      <c r="AU228" s="15" t="s">
        <v>91</v>
      </c>
    </row>
    <row r="229" spans="2:65" s="12" customFormat="1" ht="33.75" x14ac:dyDescent="0.2">
      <c r="B229" s="154"/>
      <c r="D229" s="150" t="s">
        <v>292</v>
      </c>
      <c r="E229" s="155" t="s">
        <v>1</v>
      </c>
      <c r="F229" s="156" t="s">
        <v>1435</v>
      </c>
      <c r="H229" s="157">
        <v>29.880000000000006</v>
      </c>
      <c r="I229" s="158"/>
      <c r="L229" s="154"/>
      <c r="M229" s="159"/>
      <c r="T229" s="160"/>
      <c r="AT229" s="155" t="s">
        <v>292</v>
      </c>
      <c r="AU229" s="155" t="s">
        <v>91</v>
      </c>
      <c r="AV229" s="12" t="s">
        <v>91</v>
      </c>
      <c r="AW229" s="12" t="s">
        <v>36</v>
      </c>
      <c r="AX229" s="12" t="s">
        <v>85</v>
      </c>
      <c r="AY229" s="155" t="s">
        <v>209</v>
      </c>
    </row>
    <row r="230" spans="2:65" s="1" customFormat="1" ht="24.2" customHeight="1" x14ac:dyDescent="0.2">
      <c r="B230" s="30"/>
      <c r="C230" s="136" t="s">
        <v>469</v>
      </c>
      <c r="D230" s="136" t="s">
        <v>210</v>
      </c>
      <c r="E230" s="137" t="s">
        <v>559</v>
      </c>
      <c r="F230" s="138" t="s">
        <v>560</v>
      </c>
      <c r="G230" s="139" t="s">
        <v>387</v>
      </c>
      <c r="H230" s="140">
        <v>37.5</v>
      </c>
      <c r="I230" s="141"/>
      <c r="J230" s="142">
        <f>ROUND(I230*H230,2)</f>
        <v>0</v>
      </c>
      <c r="K230" s="143"/>
      <c r="L230" s="30"/>
      <c r="M230" s="144" t="s">
        <v>1</v>
      </c>
      <c r="N230" s="145" t="s">
        <v>43</v>
      </c>
      <c r="P230" s="146">
        <f>O230*H230</f>
        <v>0</v>
      </c>
      <c r="Q230" s="146">
        <v>0</v>
      </c>
      <c r="R230" s="146">
        <f>Q230*H230</f>
        <v>0</v>
      </c>
      <c r="S230" s="146">
        <v>0</v>
      </c>
      <c r="T230" s="147">
        <f>S230*H230</f>
        <v>0</v>
      </c>
      <c r="AR230" s="148" t="s">
        <v>156</v>
      </c>
      <c r="AT230" s="148" t="s">
        <v>210</v>
      </c>
      <c r="AU230" s="148" t="s">
        <v>91</v>
      </c>
      <c r="AY230" s="15" t="s">
        <v>209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5" t="s">
        <v>85</v>
      </c>
      <c r="BK230" s="149">
        <f>ROUND(I230*H230,2)</f>
        <v>0</v>
      </c>
      <c r="BL230" s="15" t="s">
        <v>156</v>
      </c>
      <c r="BM230" s="148" t="s">
        <v>1436</v>
      </c>
    </row>
    <row r="231" spans="2:65" s="1" customFormat="1" ht="29.25" x14ac:dyDescent="0.2">
      <c r="B231" s="30"/>
      <c r="D231" s="150" t="s">
        <v>216</v>
      </c>
      <c r="F231" s="151" t="s">
        <v>562</v>
      </c>
      <c r="I231" s="152"/>
      <c r="L231" s="30"/>
      <c r="M231" s="153"/>
      <c r="T231" s="54"/>
      <c r="AT231" s="15" t="s">
        <v>216</v>
      </c>
      <c r="AU231" s="15" t="s">
        <v>91</v>
      </c>
    </row>
    <row r="232" spans="2:65" s="12" customFormat="1" ht="22.5" x14ac:dyDescent="0.2">
      <c r="B232" s="154"/>
      <c r="D232" s="150" t="s">
        <v>292</v>
      </c>
      <c r="E232" s="155" t="s">
        <v>1</v>
      </c>
      <c r="F232" s="156" t="s">
        <v>1437</v>
      </c>
      <c r="H232" s="157">
        <v>66.88000000000001</v>
      </c>
      <c r="I232" s="158"/>
      <c r="L232" s="154"/>
      <c r="M232" s="159"/>
      <c r="T232" s="160"/>
      <c r="AT232" s="155" t="s">
        <v>292</v>
      </c>
      <c r="AU232" s="155" t="s">
        <v>91</v>
      </c>
      <c r="AV232" s="12" t="s">
        <v>91</v>
      </c>
      <c r="AW232" s="12" t="s">
        <v>36</v>
      </c>
      <c r="AX232" s="12" t="s">
        <v>78</v>
      </c>
      <c r="AY232" s="155" t="s">
        <v>209</v>
      </c>
    </row>
    <row r="233" spans="2:65" s="12" customFormat="1" x14ac:dyDescent="0.2">
      <c r="B233" s="154"/>
      <c r="D233" s="150" t="s">
        <v>292</v>
      </c>
      <c r="E233" s="155" t="s">
        <v>1</v>
      </c>
      <c r="F233" s="156" t="s">
        <v>1438</v>
      </c>
      <c r="H233" s="157">
        <v>-6.080000000000001</v>
      </c>
      <c r="I233" s="158"/>
      <c r="L233" s="154"/>
      <c r="M233" s="159"/>
      <c r="T233" s="160"/>
      <c r="AT233" s="155" t="s">
        <v>292</v>
      </c>
      <c r="AU233" s="155" t="s">
        <v>91</v>
      </c>
      <c r="AV233" s="12" t="s">
        <v>91</v>
      </c>
      <c r="AW233" s="12" t="s">
        <v>36</v>
      </c>
      <c r="AX233" s="12" t="s">
        <v>78</v>
      </c>
      <c r="AY233" s="155" t="s">
        <v>209</v>
      </c>
    </row>
    <row r="234" spans="2:65" s="12" customFormat="1" x14ac:dyDescent="0.2">
      <c r="B234" s="154"/>
      <c r="D234" s="150" t="s">
        <v>292</v>
      </c>
      <c r="E234" s="155" t="s">
        <v>1</v>
      </c>
      <c r="F234" s="156" t="s">
        <v>1439</v>
      </c>
      <c r="H234" s="157">
        <v>-22.800000000000004</v>
      </c>
      <c r="I234" s="158"/>
      <c r="L234" s="154"/>
      <c r="M234" s="159"/>
      <c r="T234" s="160"/>
      <c r="AT234" s="155" t="s">
        <v>292</v>
      </c>
      <c r="AU234" s="155" t="s">
        <v>91</v>
      </c>
      <c r="AV234" s="12" t="s">
        <v>91</v>
      </c>
      <c r="AW234" s="12" t="s">
        <v>36</v>
      </c>
      <c r="AX234" s="12" t="s">
        <v>78</v>
      </c>
      <c r="AY234" s="155" t="s">
        <v>209</v>
      </c>
    </row>
    <row r="235" spans="2:65" s="12" customFormat="1" x14ac:dyDescent="0.2">
      <c r="B235" s="154"/>
      <c r="D235" s="150" t="s">
        <v>292</v>
      </c>
      <c r="E235" s="155" t="s">
        <v>1</v>
      </c>
      <c r="F235" s="156" t="s">
        <v>1334</v>
      </c>
      <c r="H235" s="157">
        <v>-0.5</v>
      </c>
      <c r="I235" s="158"/>
      <c r="L235" s="154"/>
      <c r="M235" s="159"/>
      <c r="T235" s="160"/>
      <c r="AT235" s="155" t="s">
        <v>292</v>
      </c>
      <c r="AU235" s="155" t="s">
        <v>91</v>
      </c>
      <c r="AV235" s="12" t="s">
        <v>91</v>
      </c>
      <c r="AW235" s="12" t="s">
        <v>36</v>
      </c>
      <c r="AX235" s="12" t="s">
        <v>78</v>
      </c>
      <c r="AY235" s="155" t="s">
        <v>209</v>
      </c>
    </row>
    <row r="236" spans="2:65" s="13" customFormat="1" x14ac:dyDescent="0.2">
      <c r="B236" s="164"/>
      <c r="D236" s="150" t="s">
        <v>292</v>
      </c>
      <c r="E236" s="165" t="s">
        <v>1</v>
      </c>
      <c r="F236" s="166" t="s">
        <v>351</v>
      </c>
      <c r="H236" s="167">
        <v>37.500000000000007</v>
      </c>
      <c r="I236" s="168"/>
      <c r="L236" s="164"/>
      <c r="M236" s="169"/>
      <c r="T236" s="170"/>
      <c r="AT236" s="165" t="s">
        <v>292</v>
      </c>
      <c r="AU236" s="165" t="s">
        <v>91</v>
      </c>
      <c r="AV236" s="13" t="s">
        <v>156</v>
      </c>
      <c r="AW236" s="13" t="s">
        <v>4</v>
      </c>
      <c r="AX236" s="13" t="s">
        <v>85</v>
      </c>
      <c r="AY236" s="165" t="s">
        <v>209</v>
      </c>
    </row>
    <row r="237" spans="2:65" s="1" customFormat="1" ht="24.2" customHeight="1" x14ac:dyDescent="0.2">
      <c r="B237" s="30"/>
      <c r="C237" s="136" t="s">
        <v>474</v>
      </c>
      <c r="D237" s="136" t="s">
        <v>210</v>
      </c>
      <c r="E237" s="137" t="s">
        <v>569</v>
      </c>
      <c r="F237" s="138" t="s">
        <v>570</v>
      </c>
      <c r="G237" s="139" t="s">
        <v>387</v>
      </c>
      <c r="H237" s="140">
        <v>12.823</v>
      </c>
      <c r="I237" s="141"/>
      <c r="J237" s="142">
        <f>ROUND(I237*H237,2)</f>
        <v>0</v>
      </c>
      <c r="K237" s="143"/>
      <c r="L237" s="30"/>
      <c r="M237" s="144" t="s">
        <v>1</v>
      </c>
      <c r="N237" s="145" t="s">
        <v>43</v>
      </c>
      <c r="P237" s="146">
        <f>O237*H237</f>
        <v>0</v>
      </c>
      <c r="Q237" s="146">
        <v>0</v>
      </c>
      <c r="R237" s="146">
        <f>Q237*H237</f>
        <v>0</v>
      </c>
      <c r="S237" s="146">
        <v>0</v>
      </c>
      <c r="T237" s="147">
        <f>S237*H237</f>
        <v>0</v>
      </c>
      <c r="AR237" s="148" t="s">
        <v>156</v>
      </c>
      <c r="AT237" s="148" t="s">
        <v>210</v>
      </c>
      <c r="AU237" s="148" t="s">
        <v>91</v>
      </c>
      <c r="AY237" s="15" t="s">
        <v>209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5" t="s">
        <v>85</v>
      </c>
      <c r="BK237" s="149">
        <f>ROUND(I237*H237,2)</f>
        <v>0</v>
      </c>
      <c r="BL237" s="15" t="s">
        <v>156</v>
      </c>
      <c r="BM237" s="148" t="s">
        <v>1440</v>
      </c>
    </row>
    <row r="238" spans="2:65" s="1" customFormat="1" ht="39" x14ac:dyDescent="0.2">
      <c r="B238" s="30"/>
      <c r="D238" s="150" t="s">
        <v>216</v>
      </c>
      <c r="F238" s="151" t="s">
        <v>572</v>
      </c>
      <c r="I238" s="152"/>
      <c r="L238" s="30"/>
      <c r="M238" s="153"/>
      <c r="T238" s="54"/>
      <c r="AT238" s="15" t="s">
        <v>216</v>
      </c>
      <c r="AU238" s="15" t="s">
        <v>91</v>
      </c>
    </row>
    <row r="239" spans="2:65" s="12" customFormat="1" x14ac:dyDescent="0.2">
      <c r="B239" s="154"/>
      <c r="D239" s="150" t="s">
        <v>292</v>
      </c>
      <c r="E239" s="155" t="s">
        <v>1</v>
      </c>
      <c r="F239" s="156" t="s">
        <v>1441</v>
      </c>
      <c r="H239" s="157">
        <v>-5.4167376000000012</v>
      </c>
      <c r="I239" s="158"/>
      <c r="L239" s="154"/>
      <c r="M239" s="159"/>
      <c r="T239" s="160"/>
      <c r="AT239" s="155" t="s">
        <v>292</v>
      </c>
      <c r="AU239" s="155" t="s">
        <v>91</v>
      </c>
      <c r="AV239" s="12" t="s">
        <v>91</v>
      </c>
      <c r="AW239" s="12" t="s">
        <v>36</v>
      </c>
      <c r="AX239" s="12" t="s">
        <v>78</v>
      </c>
      <c r="AY239" s="155" t="s">
        <v>209</v>
      </c>
    </row>
    <row r="240" spans="2:65" s="12" customFormat="1" x14ac:dyDescent="0.2">
      <c r="B240" s="154"/>
      <c r="D240" s="150" t="s">
        <v>292</v>
      </c>
      <c r="E240" s="155" t="s">
        <v>1</v>
      </c>
      <c r="F240" s="156" t="s">
        <v>1442</v>
      </c>
      <c r="H240" s="157">
        <v>18.240000000000002</v>
      </c>
      <c r="I240" s="158"/>
      <c r="L240" s="154"/>
      <c r="M240" s="159"/>
      <c r="T240" s="160"/>
      <c r="AT240" s="155" t="s">
        <v>292</v>
      </c>
      <c r="AU240" s="155" t="s">
        <v>91</v>
      </c>
      <c r="AV240" s="12" t="s">
        <v>91</v>
      </c>
      <c r="AW240" s="12" t="s">
        <v>36</v>
      </c>
      <c r="AX240" s="12" t="s">
        <v>78</v>
      </c>
      <c r="AY240" s="155" t="s">
        <v>209</v>
      </c>
    </row>
    <row r="241" spans="2:65" s="13" customFormat="1" x14ac:dyDescent="0.2">
      <c r="B241" s="164"/>
      <c r="D241" s="150" t="s">
        <v>292</v>
      </c>
      <c r="E241" s="165" t="s">
        <v>1</v>
      </c>
      <c r="F241" s="166" t="s">
        <v>351</v>
      </c>
      <c r="H241" s="167">
        <v>12.823262400000001</v>
      </c>
      <c r="I241" s="168"/>
      <c r="L241" s="164"/>
      <c r="M241" s="169"/>
      <c r="T241" s="170"/>
      <c r="AT241" s="165" t="s">
        <v>292</v>
      </c>
      <c r="AU241" s="165" t="s">
        <v>91</v>
      </c>
      <c r="AV241" s="13" t="s">
        <v>156</v>
      </c>
      <c r="AW241" s="13" t="s">
        <v>4</v>
      </c>
      <c r="AX241" s="13" t="s">
        <v>85</v>
      </c>
      <c r="AY241" s="165" t="s">
        <v>209</v>
      </c>
    </row>
    <row r="242" spans="2:65" s="1" customFormat="1" ht="16.5" customHeight="1" x14ac:dyDescent="0.2">
      <c r="B242" s="30"/>
      <c r="C242" s="171" t="s">
        <v>480</v>
      </c>
      <c r="D242" s="171" t="s">
        <v>449</v>
      </c>
      <c r="E242" s="172" t="s">
        <v>577</v>
      </c>
      <c r="F242" s="173" t="s">
        <v>578</v>
      </c>
      <c r="G242" s="174" t="s">
        <v>554</v>
      </c>
      <c r="H242" s="175">
        <v>25.646999999999998</v>
      </c>
      <c r="I242" s="176"/>
      <c r="J242" s="177">
        <f>ROUND(I242*H242,2)</f>
        <v>0</v>
      </c>
      <c r="K242" s="178"/>
      <c r="L242" s="179"/>
      <c r="M242" s="180" t="s">
        <v>1</v>
      </c>
      <c r="N242" s="181" t="s">
        <v>43</v>
      </c>
      <c r="P242" s="146">
        <f>O242*H242</f>
        <v>0</v>
      </c>
      <c r="Q242" s="146">
        <v>1</v>
      </c>
      <c r="R242" s="146">
        <f>Q242*H242</f>
        <v>25.646999999999998</v>
      </c>
      <c r="S242" s="146">
        <v>0</v>
      </c>
      <c r="T242" s="147">
        <f>S242*H242</f>
        <v>0</v>
      </c>
      <c r="AR242" s="148" t="s">
        <v>244</v>
      </c>
      <c r="AT242" s="148" t="s">
        <v>449</v>
      </c>
      <c r="AU242" s="148" t="s">
        <v>91</v>
      </c>
      <c r="AY242" s="15" t="s">
        <v>209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5" t="s">
        <v>85</v>
      </c>
      <c r="BK242" s="149">
        <f>ROUND(I242*H242,2)</f>
        <v>0</v>
      </c>
      <c r="BL242" s="15" t="s">
        <v>156</v>
      </c>
      <c r="BM242" s="148" t="s">
        <v>1443</v>
      </c>
    </row>
    <row r="243" spans="2:65" s="1" customFormat="1" x14ac:dyDescent="0.2">
      <c r="B243" s="30"/>
      <c r="D243" s="150" t="s">
        <v>216</v>
      </c>
      <c r="F243" s="151" t="s">
        <v>578</v>
      </c>
      <c r="I243" s="152"/>
      <c r="L243" s="30"/>
      <c r="M243" s="153"/>
      <c r="T243" s="54"/>
      <c r="AT243" s="15" t="s">
        <v>216</v>
      </c>
      <c r="AU243" s="15" t="s">
        <v>91</v>
      </c>
    </row>
    <row r="244" spans="2:65" s="12" customFormat="1" x14ac:dyDescent="0.2">
      <c r="B244" s="154"/>
      <c r="D244" s="150" t="s">
        <v>292</v>
      </c>
      <c r="E244" s="155" t="s">
        <v>1</v>
      </c>
      <c r="F244" s="156" t="s">
        <v>1444</v>
      </c>
      <c r="H244" s="157">
        <v>-10.833475200000002</v>
      </c>
      <c r="I244" s="158"/>
      <c r="L244" s="154"/>
      <c r="M244" s="159"/>
      <c r="T244" s="160"/>
      <c r="AT244" s="155" t="s">
        <v>292</v>
      </c>
      <c r="AU244" s="155" t="s">
        <v>91</v>
      </c>
      <c r="AV244" s="12" t="s">
        <v>91</v>
      </c>
      <c r="AW244" s="12" t="s">
        <v>36</v>
      </c>
      <c r="AX244" s="12" t="s">
        <v>78</v>
      </c>
      <c r="AY244" s="155" t="s">
        <v>209</v>
      </c>
    </row>
    <row r="245" spans="2:65" s="12" customFormat="1" x14ac:dyDescent="0.2">
      <c r="B245" s="154"/>
      <c r="D245" s="150" t="s">
        <v>292</v>
      </c>
      <c r="E245" s="155" t="s">
        <v>1</v>
      </c>
      <c r="F245" s="156" t="s">
        <v>1445</v>
      </c>
      <c r="H245" s="157">
        <v>36.480000000000004</v>
      </c>
      <c r="I245" s="158"/>
      <c r="L245" s="154"/>
      <c r="M245" s="159"/>
      <c r="T245" s="160"/>
      <c r="AT245" s="155" t="s">
        <v>292</v>
      </c>
      <c r="AU245" s="155" t="s">
        <v>91</v>
      </c>
      <c r="AV245" s="12" t="s">
        <v>91</v>
      </c>
      <c r="AW245" s="12" t="s">
        <v>36</v>
      </c>
      <c r="AX245" s="12" t="s">
        <v>78</v>
      </c>
      <c r="AY245" s="155" t="s">
        <v>209</v>
      </c>
    </row>
    <row r="246" spans="2:65" s="13" customFormat="1" x14ac:dyDescent="0.2">
      <c r="B246" s="164"/>
      <c r="D246" s="150" t="s">
        <v>292</v>
      </c>
      <c r="E246" s="165" t="s">
        <v>1</v>
      </c>
      <c r="F246" s="166" t="s">
        <v>351</v>
      </c>
      <c r="H246" s="167">
        <v>25.646524800000002</v>
      </c>
      <c r="I246" s="168"/>
      <c r="L246" s="164"/>
      <c r="M246" s="169"/>
      <c r="T246" s="170"/>
      <c r="AT246" s="165" t="s">
        <v>292</v>
      </c>
      <c r="AU246" s="165" t="s">
        <v>91</v>
      </c>
      <c r="AV246" s="13" t="s">
        <v>156</v>
      </c>
      <c r="AW246" s="13" t="s">
        <v>4</v>
      </c>
      <c r="AX246" s="13" t="s">
        <v>85</v>
      </c>
      <c r="AY246" s="165" t="s">
        <v>209</v>
      </c>
    </row>
    <row r="247" spans="2:65" s="11" customFormat="1" ht="22.9" customHeight="1" x14ac:dyDescent="0.2">
      <c r="B247" s="124"/>
      <c r="D247" s="125" t="s">
        <v>77</v>
      </c>
      <c r="E247" s="134" t="s">
        <v>91</v>
      </c>
      <c r="F247" s="134" t="s">
        <v>582</v>
      </c>
      <c r="I247" s="127"/>
      <c r="J247" s="135">
        <f>BK247</f>
        <v>0</v>
      </c>
      <c r="L247" s="124"/>
      <c r="M247" s="129"/>
      <c r="P247" s="130">
        <f>SUM(P248:P250)</f>
        <v>0</v>
      </c>
      <c r="R247" s="130">
        <f>SUM(R248:R250)</f>
        <v>0</v>
      </c>
      <c r="T247" s="131">
        <f>SUM(T248:T250)</f>
        <v>0</v>
      </c>
      <c r="AR247" s="125" t="s">
        <v>85</v>
      </c>
      <c r="AT247" s="132" t="s">
        <v>77</v>
      </c>
      <c r="AU247" s="132" t="s">
        <v>85</v>
      </c>
      <c r="AY247" s="125" t="s">
        <v>209</v>
      </c>
      <c r="BK247" s="133">
        <f>SUM(BK248:BK250)</f>
        <v>0</v>
      </c>
    </row>
    <row r="248" spans="2:65" s="1" customFormat="1" ht="16.5" customHeight="1" x14ac:dyDescent="0.2">
      <c r="B248" s="30"/>
      <c r="C248" s="136" t="s">
        <v>485</v>
      </c>
      <c r="D248" s="136" t="s">
        <v>210</v>
      </c>
      <c r="E248" s="137" t="s">
        <v>584</v>
      </c>
      <c r="F248" s="138" t="s">
        <v>585</v>
      </c>
      <c r="G248" s="139" t="s">
        <v>387</v>
      </c>
      <c r="H248" s="140">
        <v>4.4400000000000004</v>
      </c>
      <c r="I248" s="141"/>
      <c r="J248" s="142">
        <f>ROUND(I248*H248,2)</f>
        <v>0</v>
      </c>
      <c r="K248" s="143"/>
      <c r="L248" s="30"/>
      <c r="M248" s="144" t="s">
        <v>1</v>
      </c>
      <c r="N248" s="145" t="s">
        <v>43</v>
      </c>
      <c r="P248" s="146">
        <f>O248*H248</f>
        <v>0</v>
      </c>
      <c r="Q248" s="146">
        <v>0</v>
      </c>
      <c r="R248" s="146">
        <f>Q248*H248</f>
        <v>0</v>
      </c>
      <c r="S248" s="146">
        <v>0</v>
      </c>
      <c r="T248" s="147">
        <f>S248*H248</f>
        <v>0</v>
      </c>
      <c r="AR248" s="148" t="s">
        <v>156</v>
      </c>
      <c r="AT248" s="148" t="s">
        <v>210</v>
      </c>
      <c r="AU248" s="148" t="s">
        <v>91</v>
      </c>
      <c r="AY248" s="15" t="s">
        <v>209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5" t="s">
        <v>85</v>
      </c>
      <c r="BK248" s="149">
        <f>ROUND(I248*H248,2)</f>
        <v>0</v>
      </c>
      <c r="BL248" s="15" t="s">
        <v>156</v>
      </c>
      <c r="BM248" s="148" t="s">
        <v>1446</v>
      </c>
    </row>
    <row r="249" spans="2:65" s="1" customFormat="1" x14ac:dyDescent="0.2">
      <c r="B249" s="30"/>
      <c r="D249" s="150" t="s">
        <v>216</v>
      </c>
      <c r="F249" s="151" t="s">
        <v>587</v>
      </c>
      <c r="I249" s="152"/>
      <c r="L249" s="30"/>
      <c r="M249" s="153"/>
      <c r="T249" s="54"/>
      <c r="AT249" s="15" t="s">
        <v>216</v>
      </c>
      <c r="AU249" s="15" t="s">
        <v>91</v>
      </c>
    </row>
    <row r="250" spans="2:65" s="12" customFormat="1" x14ac:dyDescent="0.2">
      <c r="B250" s="154"/>
      <c r="D250" s="150" t="s">
        <v>292</v>
      </c>
      <c r="E250" s="155" t="s">
        <v>1</v>
      </c>
      <c r="F250" s="156" t="s">
        <v>1447</v>
      </c>
      <c r="H250" s="157">
        <v>4.4400000000000004</v>
      </c>
      <c r="I250" s="158"/>
      <c r="L250" s="154"/>
      <c r="M250" s="159"/>
      <c r="T250" s="160"/>
      <c r="AT250" s="155" t="s">
        <v>292</v>
      </c>
      <c r="AU250" s="155" t="s">
        <v>91</v>
      </c>
      <c r="AV250" s="12" t="s">
        <v>91</v>
      </c>
      <c r="AW250" s="12" t="s">
        <v>36</v>
      </c>
      <c r="AX250" s="12" t="s">
        <v>85</v>
      </c>
      <c r="AY250" s="155" t="s">
        <v>209</v>
      </c>
    </row>
    <row r="251" spans="2:65" s="11" customFormat="1" ht="22.9" customHeight="1" x14ac:dyDescent="0.2">
      <c r="B251" s="124"/>
      <c r="D251" s="125" t="s">
        <v>77</v>
      </c>
      <c r="E251" s="134" t="s">
        <v>148</v>
      </c>
      <c r="F251" s="134" t="s">
        <v>595</v>
      </c>
      <c r="I251" s="127"/>
      <c r="J251" s="135">
        <f>BK251</f>
        <v>0</v>
      </c>
      <c r="L251" s="124"/>
      <c r="M251" s="129"/>
      <c r="P251" s="130">
        <f>SUM(P252:P254)</f>
        <v>0</v>
      </c>
      <c r="R251" s="130">
        <f>SUM(R252:R254)</f>
        <v>0</v>
      </c>
      <c r="T251" s="131">
        <f>SUM(T252:T254)</f>
        <v>0</v>
      </c>
      <c r="AR251" s="125" t="s">
        <v>85</v>
      </c>
      <c r="AT251" s="132" t="s">
        <v>77</v>
      </c>
      <c r="AU251" s="132" t="s">
        <v>85</v>
      </c>
      <c r="AY251" s="125" t="s">
        <v>209</v>
      </c>
      <c r="BK251" s="133">
        <f>SUM(BK252:BK254)</f>
        <v>0</v>
      </c>
    </row>
    <row r="252" spans="2:65" s="1" customFormat="1" ht="21.75" customHeight="1" x14ac:dyDescent="0.2">
      <c r="B252" s="30"/>
      <c r="C252" s="136" t="s">
        <v>491</v>
      </c>
      <c r="D252" s="136" t="s">
        <v>210</v>
      </c>
      <c r="E252" s="137" t="s">
        <v>597</v>
      </c>
      <c r="F252" s="138" t="s">
        <v>598</v>
      </c>
      <c r="G252" s="139" t="s">
        <v>359</v>
      </c>
      <c r="H252" s="140">
        <v>29.6</v>
      </c>
      <c r="I252" s="141"/>
      <c r="J252" s="142">
        <f>ROUND(I252*H252,2)</f>
        <v>0</v>
      </c>
      <c r="K252" s="143"/>
      <c r="L252" s="30"/>
      <c r="M252" s="144" t="s">
        <v>1</v>
      </c>
      <c r="N252" s="145" t="s">
        <v>43</v>
      </c>
      <c r="P252" s="146">
        <f>O252*H252</f>
        <v>0</v>
      </c>
      <c r="Q252" s="146">
        <v>0</v>
      </c>
      <c r="R252" s="146">
        <f>Q252*H252</f>
        <v>0</v>
      </c>
      <c r="S252" s="146">
        <v>0</v>
      </c>
      <c r="T252" s="147">
        <f>S252*H252</f>
        <v>0</v>
      </c>
      <c r="AR252" s="148" t="s">
        <v>156</v>
      </c>
      <c r="AT252" s="148" t="s">
        <v>210</v>
      </c>
      <c r="AU252" s="148" t="s">
        <v>91</v>
      </c>
      <c r="AY252" s="15" t="s">
        <v>209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5" t="s">
        <v>85</v>
      </c>
      <c r="BK252" s="149">
        <f>ROUND(I252*H252,2)</f>
        <v>0</v>
      </c>
      <c r="BL252" s="15" t="s">
        <v>156</v>
      </c>
      <c r="BM252" s="148" t="s">
        <v>1448</v>
      </c>
    </row>
    <row r="253" spans="2:65" s="1" customFormat="1" x14ac:dyDescent="0.2">
      <c r="B253" s="30"/>
      <c r="D253" s="150" t="s">
        <v>216</v>
      </c>
      <c r="F253" s="151" t="s">
        <v>600</v>
      </c>
      <c r="I253" s="152"/>
      <c r="L253" s="30"/>
      <c r="M253" s="153"/>
      <c r="T253" s="54"/>
      <c r="AT253" s="15" t="s">
        <v>216</v>
      </c>
      <c r="AU253" s="15" t="s">
        <v>91</v>
      </c>
    </row>
    <row r="254" spans="2:65" s="12" customFormat="1" x14ac:dyDescent="0.2">
      <c r="B254" s="154"/>
      <c r="D254" s="150" t="s">
        <v>292</v>
      </c>
      <c r="E254" s="155" t="s">
        <v>1</v>
      </c>
      <c r="F254" s="156" t="s">
        <v>1449</v>
      </c>
      <c r="H254" s="157">
        <v>29.6</v>
      </c>
      <c r="I254" s="158"/>
      <c r="L254" s="154"/>
      <c r="M254" s="159"/>
      <c r="T254" s="160"/>
      <c r="AT254" s="155" t="s">
        <v>292</v>
      </c>
      <c r="AU254" s="155" t="s">
        <v>91</v>
      </c>
      <c r="AV254" s="12" t="s">
        <v>91</v>
      </c>
      <c r="AW254" s="12" t="s">
        <v>36</v>
      </c>
      <c r="AX254" s="12" t="s">
        <v>85</v>
      </c>
      <c r="AY254" s="155" t="s">
        <v>209</v>
      </c>
    </row>
    <row r="255" spans="2:65" s="11" customFormat="1" ht="22.9" customHeight="1" x14ac:dyDescent="0.2">
      <c r="B255" s="124"/>
      <c r="D255" s="125" t="s">
        <v>77</v>
      </c>
      <c r="E255" s="134" t="s">
        <v>156</v>
      </c>
      <c r="F255" s="134" t="s">
        <v>602</v>
      </c>
      <c r="I255" s="127"/>
      <c r="J255" s="135">
        <f>BK255</f>
        <v>0</v>
      </c>
      <c r="L255" s="124"/>
      <c r="M255" s="129"/>
      <c r="P255" s="130">
        <f>SUM(P256:P258)</f>
        <v>0</v>
      </c>
      <c r="R255" s="130">
        <f>SUM(R256:R258)</f>
        <v>0</v>
      </c>
      <c r="T255" s="131">
        <f>SUM(T256:T258)</f>
        <v>0</v>
      </c>
      <c r="AR255" s="125" t="s">
        <v>85</v>
      </c>
      <c r="AT255" s="132" t="s">
        <v>77</v>
      </c>
      <c r="AU255" s="132" t="s">
        <v>85</v>
      </c>
      <c r="AY255" s="125" t="s">
        <v>209</v>
      </c>
      <c r="BK255" s="133">
        <f>SUM(BK256:BK258)</f>
        <v>0</v>
      </c>
    </row>
    <row r="256" spans="2:65" s="1" customFormat="1" ht="16.5" customHeight="1" x14ac:dyDescent="0.2">
      <c r="B256" s="30"/>
      <c r="C256" s="136" t="s">
        <v>374</v>
      </c>
      <c r="D256" s="136" t="s">
        <v>210</v>
      </c>
      <c r="E256" s="137" t="s">
        <v>604</v>
      </c>
      <c r="F256" s="138" t="s">
        <v>605</v>
      </c>
      <c r="G256" s="139" t="s">
        <v>359</v>
      </c>
      <c r="H256" s="140">
        <v>29.6</v>
      </c>
      <c r="I256" s="141"/>
      <c r="J256" s="142">
        <f>ROUND(I256*H256,2)</f>
        <v>0</v>
      </c>
      <c r="K256" s="143"/>
      <c r="L256" s="30"/>
      <c r="M256" s="144" t="s">
        <v>1</v>
      </c>
      <c r="N256" s="145" t="s">
        <v>43</v>
      </c>
      <c r="P256" s="146">
        <f>O256*H256</f>
        <v>0</v>
      </c>
      <c r="Q256" s="146">
        <v>0</v>
      </c>
      <c r="R256" s="146">
        <f>Q256*H256</f>
        <v>0</v>
      </c>
      <c r="S256" s="146">
        <v>0</v>
      </c>
      <c r="T256" s="147">
        <f>S256*H256</f>
        <v>0</v>
      </c>
      <c r="AR256" s="148" t="s">
        <v>156</v>
      </c>
      <c r="AT256" s="148" t="s">
        <v>210</v>
      </c>
      <c r="AU256" s="148" t="s">
        <v>91</v>
      </c>
      <c r="AY256" s="15" t="s">
        <v>209</v>
      </c>
      <c r="BE256" s="149">
        <f>IF(N256="základní",J256,0)</f>
        <v>0</v>
      </c>
      <c r="BF256" s="149">
        <f>IF(N256="snížená",J256,0)</f>
        <v>0</v>
      </c>
      <c r="BG256" s="149">
        <f>IF(N256="zákl. přenesená",J256,0)</f>
        <v>0</v>
      </c>
      <c r="BH256" s="149">
        <f>IF(N256="sníž. přenesená",J256,0)</f>
        <v>0</v>
      </c>
      <c r="BI256" s="149">
        <f>IF(N256="nulová",J256,0)</f>
        <v>0</v>
      </c>
      <c r="BJ256" s="15" t="s">
        <v>85</v>
      </c>
      <c r="BK256" s="149">
        <f>ROUND(I256*H256,2)</f>
        <v>0</v>
      </c>
      <c r="BL256" s="15" t="s">
        <v>156</v>
      </c>
      <c r="BM256" s="148" t="s">
        <v>1450</v>
      </c>
    </row>
    <row r="257" spans="2:65" s="1" customFormat="1" x14ac:dyDescent="0.2">
      <c r="B257" s="30"/>
      <c r="D257" s="150" t="s">
        <v>216</v>
      </c>
      <c r="F257" s="151" t="s">
        <v>607</v>
      </c>
      <c r="I257" s="152"/>
      <c r="L257" s="30"/>
      <c r="M257" s="153"/>
      <c r="T257" s="54"/>
      <c r="AT257" s="15" t="s">
        <v>216</v>
      </c>
      <c r="AU257" s="15" t="s">
        <v>91</v>
      </c>
    </row>
    <row r="258" spans="2:65" s="12" customFormat="1" x14ac:dyDescent="0.2">
      <c r="B258" s="154"/>
      <c r="D258" s="150" t="s">
        <v>292</v>
      </c>
      <c r="E258" s="155" t="s">
        <v>1</v>
      </c>
      <c r="F258" s="156" t="s">
        <v>1449</v>
      </c>
      <c r="H258" s="157">
        <v>29.6</v>
      </c>
      <c r="I258" s="158"/>
      <c r="L258" s="154"/>
      <c r="M258" s="159"/>
      <c r="T258" s="160"/>
      <c r="AT258" s="155" t="s">
        <v>292</v>
      </c>
      <c r="AU258" s="155" t="s">
        <v>91</v>
      </c>
      <c r="AV258" s="12" t="s">
        <v>91</v>
      </c>
      <c r="AW258" s="12" t="s">
        <v>36</v>
      </c>
      <c r="AX258" s="12" t="s">
        <v>85</v>
      </c>
      <c r="AY258" s="155" t="s">
        <v>209</v>
      </c>
    </row>
    <row r="259" spans="2:65" s="11" customFormat="1" ht="22.9" customHeight="1" x14ac:dyDescent="0.2">
      <c r="B259" s="124"/>
      <c r="D259" s="125" t="s">
        <v>77</v>
      </c>
      <c r="E259" s="134" t="s">
        <v>208</v>
      </c>
      <c r="F259" s="134" t="s">
        <v>620</v>
      </c>
      <c r="I259" s="127"/>
      <c r="J259" s="135">
        <f>BK259</f>
        <v>0</v>
      </c>
      <c r="L259" s="124"/>
      <c r="M259" s="129"/>
      <c r="P259" s="130">
        <f>SUM(P260:P268)</f>
        <v>0</v>
      </c>
      <c r="R259" s="130">
        <f>SUM(R260:R268)</f>
        <v>7.4198000000000004</v>
      </c>
      <c r="T259" s="131">
        <f>SUM(T260:T268)</f>
        <v>0</v>
      </c>
      <c r="AR259" s="125" t="s">
        <v>85</v>
      </c>
      <c r="AT259" s="132" t="s">
        <v>77</v>
      </c>
      <c r="AU259" s="132" t="s">
        <v>85</v>
      </c>
      <c r="AY259" s="125" t="s">
        <v>209</v>
      </c>
      <c r="BK259" s="133">
        <f>SUM(BK260:BK268)</f>
        <v>0</v>
      </c>
    </row>
    <row r="260" spans="2:65" s="1" customFormat="1" ht="24.2" customHeight="1" x14ac:dyDescent="0.2">
      <c r="B260" s="30"/>
      <c r="C260" s="136" t="s">
        <v>501</v>
      </c>
      <c r="D260" s="136" t="s">
        <v>210</v>
      </c>
      <c r="E260" s="137" t="s">
        <v>622</v>
      </c>
      <c r="F260" s="138" t="s">
        <v>623</v>
      </c>
      <c r="G260" s="139" t="s">
        <v>342</v>
      </c>
      <c r="H260" s="140">
        <v>59.2</v>
      </c>
      <c r="I260" s="141"/>
      <c r="J260" s="142">
        <f>ROUND(I260*H260,2)</f>
        <v>0</v>
      </c>
      <c r="K260" s="143"/>
      <c r="L260" s="30"/>
      <c r="M260" s="144" t="s">
        <v>1</v>
      </c>
      <c r="N260" s="145" t="s">
        <v>43</v>
      </c>
      <c r="P260" s="146">
        <f>O260*H260</f>
        <v>0</v>
      </c>
      <c r="Q260" s="146">
        <v>0</v>
      </c>
      <c r="R260" s="146">
        <f>Q260*H260</f>
        <v>0</v>
      </c>
      <c r="S260" s="146">
        <v>0</v>
      </c>
      <c r="T260" s="147">
        <f>S260*H260</f>
        <v>0</v>
      </c>
      <c r="AR260" s="148" t="s">
        <v>156</v>
      </c>
      <c r="AT260" s="148" t="s">
        <v>210</v>
      </c>
      <c r="AU260" s="148" t="s">
        <v>91</v>
      </c>
      <c r="AY260" s="15" t="s">
        <v>209</v>
      </c>
      <c r="BE260" s="149">
        <f>IF(N260="základní",J260,0)</f>
        <v>0</v>
      </c>
      <c r="BF260" s="149">
        <f>IF(N260="snížená",J260,0)</f>
        <v>0</v>
      </c>
      <c r="BG260" s="149">
        <f>IF(N260="zákl. přenesená",J260,0)</f>
        <v>0</v>
      </c>
      <c r="BH260" s="149">
        <f>IF(N260="sníž. přenesená",J260,0)</f>
        <v>0</v>
      </c>
      <c r="BI260" s="149">
        <f>IF(N260="nulová",J260,0)</f>
        <v>0</v>
      </c>
      <c r="BJ260" s="15" t="s">
        <v>85</v>
      </c>
      <c r="BK260" s="149">
        <f>ROUND(I260*H260,2)</f>
        <v>0</v>
      </c>
      <c r="BL260" s="15" t="s">
        <v>156</v>
      </c>
      <c r="BM260" s="148" t="s">
        <v>1451</v>
      </c>
    </row>
    <row r="261" spans="2:65" s="1" customFormat="1" ht="19.5" x14ac:dyDescent="0.2">
      <c r="B261" s="30"/>
      <c r="D261" s="150" t="s">
        <v>216</v>
      </c>
      <c r="F261" s="151" t="s">
        <v>625</v>
      </c>
      <c r="I261" s="152"/>
      <c r="L261" s="30"/>
      <c r="M261" s="153"/>
      <c r="T261" s="54"/>
      <c r="AT261" s="15" t="s">
        <v>216</v>
      </c>
      <c r="AU261" s="15" t="s">
        <v>91</v>
      </c>
    </row>
    <row r="262" spans="2:65" s="12" customFormat="1" x14ac:dyDescent="0.2">
      <c r="B262" s="154"/>
      <c r="D262" s="150" t="s">
        <v>292</v>
      </c>
      <c r="E262" s="155" t="s">
        <v>1</v>
      </c>
      <c r="F262" s="156" t="s">
        <v>1452</v>
      </c>
      <c r="H262" s="157">
        <v>59.2</v>
      </c>
      <c r="I262" s="158"/>
      <c r="L262" s="154"/>
      <c r="M262" s="159"/>
      <c r="T262" s="160"/>
      <c r="AT262" s="155" t="s">
        <v>292</v>
      </c>
      <c r="AU262" s="155" t="s">
        <v>91</v>
      </c>
      <c r="AV262" s="12" t="s">
        <v>91</v>
      </c>
      <c r="AW262" s="12" t="s">
        <v>36</v>
      </c>
      <c r="AX262" s="12" t="s">
        <v>85</v>
      </c>
      <c r="AY262" s="155" t="s">
        <v>209</v>
      </c>
    </row>
    <row r="263" spans="2:65" s="1" customFormat="1" ht="24.2" customHeight="1" x14ac:dyDescent="0.2">
      <c r="B263" s="30"/>
      <c r="C263" s="136" t="s">
        <v>509</v>
      </c>
      <c r="D263" s="136" t="s">
        <v>210</v>
      </c>
      <c r="E263" s="137" t="s">
        <v>633</v>
      </c>
      <c r="F263" s="138" t="s">
        <v>634</v>
      </c>
      <c r="G263" s="139" t="s">
        <v>342</v>
      </c>
      <c r="H263" s="140">
        <v>14.5</v>
      </c>
      <c r="I263" s="141"/>
      <c r="J263" s="142">
        <f>ROUND(I263*H263,2)</f>
        <v>0</v>
      </c>
      <c r="K263" s="143"/>
      <c r="L263" s="30"/>
      <c r="M263" s="144" t="s">
        <v>1</v>
      </c>
      <c r="N263" s="145" t="s">
        <v>43</v>
      </c>
      <c r="P263" s="146">
        <f>O263*H263</f>
        <v>0</v>
      </c>
      <c r="Q263" s="146">
        <v>0.23</v>
      </c>
      <c r="R263" s="146">
        <f>Q263*H263</f>
        <v>3.335</v>
      </c>
      <c r="S263" s="146">
        <v>0</v>
      </c>
      <c r="T263" s="147">
        <f>S263*H263</f>
        <v>0</v>
      </c>
      <c r="AR263" s="148" t="s">
        <v>156</v>
      </c>
      <c r="AT263" s="148" t="s">
        <v>210</v>
      </c>
      <c r="AU263" s="148" t="s">
        <v>91</v>
      </c>
      <c r="AY263" s="15" t="s">
        <v>209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5" t="s">
        <v>85</v>
      </c>
      <c r="BK263" s="149">
        <f>ROUND(I263*H263,2)</f>
        <v>0</v>
      </c>
      <c r="BL263" s="15" t="s">
        <v>156</v>
      </c>
      <c r="BM263" s="148" t="s">
        <v>1453</v>
      </c>
    </row>
    <row r="264" spans="2:65" s="1" customFormat="1" ht="29.25" x14ac:dyDescent="0.2">
      <c r="B264" s="30"/>
      <c r="D264" s="150" t="s">
        <v>216</v>
      </c>
      <c r="F264" s="151" t="s">
        <v>636</v>
      </c>
      <c r="I264" s="152"/>
      <c r="L264" s="30"/>
      <c r="M264" s="153"/>
      <c r="T264" s="54"/>
      <c r="AT264" s="15" t="s">
        <v>216</v>
      </c>
      <c r="AU264" s="15" t="s">
        <v>91</v>
      </c>
    </row>
    <row r="265" spans="2:65" s="12" customFormat="1" x14ac:dyDescent="0.2">
      <c r="B265" s="154"/>
      <c r="D265" s="150" t="s">
        <v>292</v>
      </c>
      <c r="E265" s="155" t="s">
        <v>1</v>
      </c>
      <c r="F265" s="156" t="s">
        <v>1454</v>
      </c>
      <c r="H265" s="157">
        <v>14.5</v>
      </c>
      <c r="I265" s="158"/>
      <c r="L265" s="154"/>
      <c r="M265" s="159"/>
      <c r="T265" s="160"/>
      <c r="AT265" s="155" t="s">
        <v>292</v>
      </c>
      <c r="AU265" s="155" t="s">
        <v>91</v>
      </c>
      <c r="AV265" s="12" t="s">
        <v>91</v>
      </c>
      <c r="AW265" s="12" t="s">
        <v>36</v>
      </c>
      <c r="AX265" s="12" t="s">
        <v>85</v>
      </c>
      <c r="AY265" s="155" t="s">
        <v>209</v>
      </c>
    </row>
    <row r="266" spans="2:65" s="1" customFormat="1" ht="24.2" customHeight="1" x14ac:dyDescent="0.2">
      <c r="B266" s="30"/>
      <c r="C266" s="136" t="s">
        <v>711</v>
      </c>
      <c r="D266" s="136" t="s">
        <v>210</v>
      </c>
      <c r="E266" s="137" t="s">
        <v>639</v>
      </c>
      <c r="F266" s="138" t="s">
        <v>640</v>
      </c>
      <c r="G266" s="139" t="s">
        <v>342</v>
      </c>
      <c r="H266" s="140">
        <v>29.6</v>
      </c>
      <c r="I266" s="141"/>
      <c r="J266" s="142">
        <f>ROUND(I266*H266,2)</f>
        <v>0</v>
      </c>
      <c r="K266" s="143"/>
      <c r="L266" s="30"/>
      <c r="M266" s="144" t="s">
        <v>1</v>
      </c>
      <c r="N266" s="145" t="s">
        <v>43</v>
      </c>
      <c r="P266" s="146">
        <f>O266*H266</f>
        <v>0</v>
      </c>
      <c r="Q266" s="146">
        <v>0.13800000000000001</v>
      </c>
      <c r="R266" s="146">
        <f>Q266*H266</f>
        <v>4.0848000000000004</v>
      </c>
      <c r="S266" s="146">
        <v>0</v>
      </c>
      <c r="T266" s="147">
        <f>S266*H266</f>
        <v>0</v>
      </c>
      <c r="AR266" s="148" t="s">
        <v>156</v>
      </c>
      <c r="AT266" s="148" t="s">
        <v>210</v>
      </c>
      <c r="AU266" s="148" t="s">
        <v>91</v>
      </c>
      <c r="AY266" s="15" t="s">
        <v>209</v>
      </c>
      <c r="BE266" s="149">
        <f>IF(N266="základní",J266,0)</f>
        <v>0</v>
      </c>
      <c r="BF266" s="149">
        <f>IF(N266="snížená",J266,0)</f>
        <v>0</v>
      </c>
      <c r="BG266" s="149">
        <f>IF(N266="zákl. přenesená",J266,0)</f>
        <v>0</v>
      </c>
      <c r="BH266" s="149">
        <f>IF(N266="sníž. přenesená",J266,0)</f>
        <v>0</v>
      </c>
      <c r="BI266" s="149">
        <f>IF(N266="nulová",J266,0)</f>
        <v>0</v>
      </c>
      <c r="BJ266" s="15" t="s">
        <v>85</v>
      </c>
      <c r="BK266" s="149">
        <f>ROUND(I266*H266,2)</f>
        <v>0</v>
      </c>
      <c r="BL266" s="15" t="s">
        <v>156</v>
      </c>
      <c r="BM266" s="148" t="s">
        <v>1455</v>
      </c>
    </row>
    <row r="267" spans="2:65" s="1" customFormat="1" ht="19.5" x14ac:dyDescent="0.2">
      <c r="B267" s="30"/>
      <c r="D267" s="150" t="s">
        <v>216</v>
      </c>
      <c r="F267" s="151" t="s">
        <v>640</v>
      </c>
      <c r="I267" s="152"/>
      <c r="L267" s="30"/>
      <c r="M267" s="153"/>
      <c r="T267" s="54"/>
      <c r="AT267" s="15" t="s">
        <v>216</v>
      </c>
      <c r="AU267" s="15" t="s">
        <v>91</v>
      </c>
    </row>
    <row r="268" spans="2:65" s="12" customFormat="1" x14ac:dyDescent="0.2">
      <c r="B268" s="154"/>
      <c r="D268" s="150" t="s">
        <v>292</v>
      </c>
      <c r="E268" s="155" t="s">
        <v>1</v>
      </c>
      <c r="F268" s="156" t="s">
        <v>1395</v>
      </c>
      <c r="H268" s="157">
        <v>29.6</v>
      </c>
      <c r="I268" s="158"/>
      <c r="L268" s="154"/>
      <c r="M268" s="159"/>
      <c r="T268" s="160"/>
      <c r="AT268" s="155" t="s">
        <v>292</v>
      </c>
      <c r="AU268" s="155" t="s">
        <v>91</v>
      </c>
      <c r="AV268" s="12" t="s">
        <v>91</v>
      </c>
      <c r="AW268" s="12" t="s">
        <v>36</v>
      </c>
      <c r="AX268" s="12" t="s">
        <v>85</v>
      </c>
      <c r="AY268" s="155" t="s">
        <v>209</v>
      </c>
    </row>
    <row r="269" spans="2:65" s="11" customFormat="1" ht="22.9" customHeight="1" x14ac:dyDescent="0.2">
      <c r="B269" s="124"/>
      <c r="D269" s="125" t="s">
        <v>77</v>
      </c>
      <c r="E269" s="134" t="s">
        <v>234</v>
      </c>
      <c r="F269" s="134" t="s">
        <v>676</v>
      </c>
      <c r="I269" s="127"/>
      <c r="J269" s="135">
        <f>BK269</f>
        <v>0</v>
      </c>
      <c r="L269" s="124"/>
      <c r="M269" s="129"/>
      <c r="P269" s="130">
        <f>SUM(P270:P272)</f>
        <v>0</v>
      </c>
      <c r="R269" s="130">
        <f>SUM(R270:R272)</f>
        <v>8.0000000000000002E-3</v>
      </c>
      <c r="T269" s="131">
        <f>SUM(T270:T272)</f>
        <v>0</v>
      </c>
      <c r="AR269" s="125" t="s">
        <v>85</v>
      </c>
      <c r="AT269" s="132" t="s">
        <v>77</v>
      </c>
      <c r="AU269" s="132" t="s">
        <v>85</v>
      </c>
      <c r="AY269" s="125" t="s">
        <v>209</v>
      </c>
      <c r="BK269" s="133">
        <f>SUM(BK270:BK272)</f>
        <v>0</v>
      </c>
    </row>
    <row r="270" spans="2:65" s="1" customFormat="1" ht="16.5" customHeight="1" x14ac:dyDescent="0.2">
      <c r="B270" s="30"/>
      <c r="C270" s="136" t="s">
        <v>517</v>
      </c>
      <c r="D270" s="136" t="s">
        <v>210</v>
      </c>
      <c r="E270" s="137" t="s">
        <v>678</v>
      </c>
      <c r="F270" s="138" t="s">
        <v>679</v>
      </c>
      <c r="G270" s="139" t="s">
        <v>680</v>
      </c>
      <c r="H270" s="140">
        <v>1</v>
      </c>
      <c r="I270" s="141"/>
      <c r="J270" s="142">
        <f>ROUND(I270*H270,2)</f>
        <v>0</v>
      </c>
      <c r="K270" s="143"/>
      <c r="L270" s="30"/>
      <c r="M270" s="144" t="s">
        <v>1</v>
      </c>
      <c r="N270" s="145" t="s">
        <v>43</v>
      </c>
      <c r="P270" s="146">
        <f>O270*H270</f>
        <v>0</v>
      </c>
      <c r="Q270" s="146">
        <v>8.0000000000000002E-3</v>
      </c>
      <c r="R270" s="146">
        <f>Q270*H270</f>
        <v>8.0000000000000002E-3</v>
      </c>
      <c r="S270" s="146">
        <v>0</v>
      </c>
      <c r="T270" s="147">
        <f>S270*H270</f>
        <v>0</v>
      </c>
      <c r="AR270" s="148" t="s">
        <v>156</v>
      </c>
      <c r="AT270" s="148" t="s">
        <v>210</v>
      </c>
      <c r="AU270" s="148" t="s">
        <v>91</v>
      </c>
      <c r="AY270" s="15" t="s">
        <v>209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5" t="s">
        <v>85</v>
      </c>
      <c r="BK270" s="149">
        <f>ROUND(I270*H270,2)</f>
        <v>0</v>
      </c>
      <c r="BL270" s="15" t="s">
        <v>156</v>
      </c>
      <c r="BM270" s="148" t="s">
        <v>1456</v>
      </c>
    </row>
    <row r="271" spans="2:65" s="1" customFormat="1" ht="39" x14ac:dyDescent="0.2">
      <c r="B271" s="30"/>
      <c r="D271" s="150" t="s">
        <v>216</v>
      </c>
      <c r="F271" s="151" t="s">
        <v>682</v>
      </c>
      <c r="I271" s="152"/>
      <c r="L271" s="30"/>
      <c r="M271" s="153"/>
      <c r="T271" s="54"/>
      <c r="AT271" s="15" t="s">
        <v>216</v>
      </c>
      <c r="AU271" s="15" t="s">
        <v>91</v>
      </c>
    </row>
    <row r="272" spans="2:65" s="12" customFormat="1" x14ac:dyDescent="0.2">
      <c r="B272" s="154"/>
      <c r="D272" s="150" t="s">
        <v>292</v>
      </c>
      <c r="E272" s="155" t="s">
        <v>1</v>
      </c>
      <c r="F272" s="156" t="s">
        <v>85</v>
      </c>
      <c r="H272" s="157">
        <v>1</v>
      </c>
      <c r="I272" s="158"/>
      <c r="L272" s="154"/>
      <c r="M272" s="159"/>
      <c r="T272" s="160"/>
      <c r="AT272" s="155" t="s">
        <v>292</v>
      </c>
      <c r="AU272" s="155" t="s">
        <v>91</v>
      </c>
      <c r="AV272" s="12" t="s">
        <v>91</v>
      </c>
      <c r="AW272" s="12" t="s">
        <v>36</v>
      </c>
      <c r="AX272" s="12" t="s">
        <v>85</v>
      </c>
      <c r="AY272" s="155" t="s">
        <v>209</v>
      </c>
    </row>
    <row r="273" spans="2:65" s="11" customFormat="1" ht="22.9" customHeight="1" x14ac:dyDescent="0.2">
      <c r="B273" s="124"/>
      <c r="D273" s="125" t="s">
        <v>77</v>
      </c>
      <c r="E273" s="134" t="s">
        <v>244</v>
      </c>
      <c r="F273" s="134" t="s">
        <v>1229</v>
      </c>
      <c r="I273" s="127"/>
      <c r="J273" s="135">
        <f>BK273</f>
        <v>0</v>
      </c>
      <c r="L273" s="124"/>
      <c r="M273" s="129"/>
      <c r="P273" s="130">
        <f>SUM(P274:P334)</f>
        <v>0</v>
      </c>
      <c r="R273" s="130">
        <f>SUM(R274:R334)</f>
        <v>7.0802959999999997</v>
      </c>
      <c r="T273" s="131">
        <f>SUM(T274:T334)</f>
        <v>0</v>
      </c>
      <c r="AR273" s="125" t="s">
        <v>85</v>
      </c>
      <c r="AT273" s="132" t="s">
        <v>77</v>
      </c>
      <c r="AU273" s="132" t="s">
        <v>85</v>
      </c>
      <c r="AY273" s="125" t="s">
        <v>209</v>
      </c>
      <c r="BK273" s="133">
        <f>SUM(BK274:BK334)</f>
        <v>0</v>
      </c>
    </row>
    <row r="274" spans="2:65" s="1" customFormat="1" ht="24.2" customHeight="1" x14ac:dyDescent="0.2">
      <c r="B274" s="30"/>
      <c r="C274" s="136" t="s">
        <v>522</v>
      </c>
      <c r="D274" s="136" t="s">
        <v>210</v>
      </c>
      <c r="E274" s="137" t="s">
        <v>754</v>
      </c>
      <c r="F274" s="138" t="s">
        <v>755</v>
      </c>
      <c r="G274" s="139" t="s">
        <v>456</v>
      </c>
      <c r="H274" s="140">
        <v>1</v>
      </c>
      <c r="I274" s="141"/>
      <c r="J274" s="142">
        <f>ROUND(I274*H274,2)</f>
        <v>0</v>
      </c>
      <c r="K274" s="143"/>
      <c r="L274" s="30"/>
      <c r="M274" s="144" t="s">
        <v>1</v>
      </c>
      <c r="N274" s="145" t="s">
        <v>43</v>
      </c>
      <c r="P274" s="146">
        <f>O274*H274</f>
        <v>0</v>
      </c>
      <c r="Q274" s="146">
        <v>8.7419999999999998E-2</v>
      </c>
      <c r="R274" s="146">
        <f>Q274*H274</f>
        <v>8.7419999999999998E-2</v>
      </c>
      <c r="S274" s="146">
        <v>0</v>
      </c>
      <c r="T274" s="147">
        <f>S274*H274</f>
        <v>0</v>
      </c>
      <c r="AR274" s="148" t="s">
        <v>156</v>
      </c>
      <c r="AT274" s="148" t="s">
        <v>210</v>
      </c>
      <c r="AU274" s="148" t="s">
        <v>91</v>
      </c>
      <c r="AY274" s="15" t="s">
        <v>209</v>
      </c>
      <c r="BE274" s="149">
        <f>IF(N274="základní",J274,0)</f>
        <v>0</v>
      </c>
      <c r="BF274" s="149">
        <f>IF(N274="snížená",J274,0)</f>
        <v>0</v>
      </c>
      <c r="BG274" s="149">
        <f>IF(N274="zákl. přenesená",J274,0)</f>
        <v>0</v>
      </c>
      <c r="BH274" s="149">
        <f>IF(N274="sníž. přenesená",J274,0)</f>
        <v>0</v>
      </c>
      <c r="BI274" s="149">
        <f>IF(N274="nulová",J274,0)</f>
        <v>0</v>
      </c>
      <c r="BJ274" s="15" t="s">
        <v>85</v>
      </c>
      <c r="BK274" s="149">
        <f>ROUND(I274*H274,2)</f>
        <v>0</v>
      </c>
      <c r="BL274" s="15" t="s">
        <v>156</v>
      </c>
      <c r="BM274" s="148" t="s">
        <v>1457</v>
      </c>
    </row>
    <row r="275" spans="2:65" s="1" customFormat="1" ht="19.5" x14ac:dyDescent="0.2">
      <c r="B275" s="30"/>
      <c r="D275" s="150" t="s">
        <v>216</v>
      </c>
      <c r="F275" s="151" t="s">
        <v>757</v>
      </c>
      <c r="I275" s="152"/>
      <c r="L275" s="30"/>
      <c r="M275" s="153"/>
      <c r="T275" s="54"/>
      <c r="AT275" s="15" t="s">
        <v>216</v>
      </c>
      <c r="AU275" s="15" t="s">
        <v>91</v>
      </c>
    </row>
    <row r="276" spans="2:65" s="1" customFormat="1" ht="16.5" customHeight="1" x14ac:dyDescent="0.2">
      <c r="B276" s="30"/>
      <c r="C276" s="171" t="s">
        <v>527</v>
      </c>
      <c r="D276" s="171" t="s">
        <v>449</v>
      </c>
      <c r="E276" s="172" t="s">
        <v>767</v>
      </c>
      <c r="F276" s="173" t="s">
        <v>768</v>
      </c>
      <c r="G276" s="174" t="s">
        <v>456</v>
      </c>
      <c r="H276" s="175">
        <v>1</v>
      </c>
      <c r="I276" s="176"/>
      <c r="J276" s="177">
        <f>ROUND(I276*H276,2)</f>
        <v>0</v>
      </c>
      <c r="K276" s="178"/>
      <c r="L276" s="179"/>
      <c r="M276" s="180" t="s">
        <v>1</v>
      </c>
      <c r="N276" s="181" t="s">
        <v>43</v>
      </c>
      <c r="P276" s="146">
        <f>O276*H276</f>
        <v>0</v>
      </c>
      <c r="Q276" s="146">
        <v>2.8000000000000001E-2</v>
      </c>
      <c r="R276" s="146">
        <f>Q276*H276</f>
        <v>2.8000000000000001E-2</v>
      </c>
      <c r="S276" s="146">
        <v>0</v>
      </c>
      <c r="T276" s="147">
        <f>S276*H276</f>
        <v>0</v>
      </c>
      <c r="AR276" s="148" t="s">
        <v>244</v>
      </c>
      <c r="AT276" s="148" t="s">
        <v>449</v>
      </c>
      <c r="AU276" s="148" t="s">
        <v>91</v>
      </c>
      <c r="AY276" s="15" t="s">
        <v>209</v>
      </c>
      <c r="BE276" s="149">
        <f>IF(N276="základní",J276,0)</f>
        <v>0</v>
      </c>
      <c r="BF276" s="149">
        <f>IF(N276="snížená",J276,0)</f>
        <v>0</v>
      </c>
      <c r="BG276" s="149">
        <f>IF(N276="zákl. přenesená",J276,0)</f>
        <v>0</v>
      </c>
      <c r="BH276" s="149">
        <f>IF(N276="sníž. přenesená",J276,0)</f>
        <v>0</v>
      </c>
      <c r="BI276" s="149">
        <f>IF(N276="nulová",J276,0)</f>
        <v>0</v>
      </c>
      <c r="BJ276" s="15" t="s">
        <v>85</v>
      </c>
      <c r="BK276" s="149">
        <f>ROUND(I276*H276,2)</f>
        <v>0</v>
      </c>
      <c r="BL276" s="15" t="s">
        <v>156</v>
      </c>
      <c r="BM276" s="148" t="s">
        <v>1458</v>
      </c>
    </row>
    <row r="277" spans="2:65" s="1" customFormat="1" x14ac:dyDescent="0.2">
      <c r="B277" s="30"/>
      <c r="D277" s="150" t="s">
        <v>216</v>
      </c>
      <c r="F277" s="151" t="s">
        <v>768</v>
      </c>
      <c r="I277" s="152"/>
      <c r="L277" s="30"/>
      <c r="M277" s="153"/>
      <c r="T277" s="54"/>
      <c r="AT277" s="15" t="s">
        <v>216</v>
      </c>
      <c r="AU277" s="15" t="s">
        <v>91</v>
      </c>
    </row>
    <row r="278" spans="2:65" s="1" customFormat="1" ht="33" customHeight="1" x14ac:dyDescent="0.2">
      <c r="B278" s="30"/>
      <c r="C278" s="136" t="s">
        <v>533</v>
      </c>
      <c r="D278" s="136" t="s">
        <v>210</v>
      </c>
      <c r="E278" s="137" t="s">
        <v>700</v>
      </c>
      <c r="F278" s="138" t="s">
        <v>701</v>
      </c>
      <c r="G278" s="139" t="s">
        <v>359</v>
      </c>
      <c r="H278" s="140">
        <v>29.6</v>
      </c>
      <c r="I278" s="141"/>
      <c r="J278" s="142">
        <f>ROUND(I278*H278,2)</f>
        <v>0</v>
      </c>
      <c r="K278" s="143"/>
      <c r="L278" s="30"/>
      <c r="M278" s="144" t="s">
        <v>1</v>
      </c>
      <c r="N278" s="145" t="s">
        <v>43</v>
      </c>
      <c r="P278" s="146">
        <f>O278*H278</f>
        <v>0</v>
      </c>
      <c r="Q278" s="146">
        <v>8.0000000000000007E-5</v>
      </c>
      <c r="R278" s="146">
        <f>Q278*H278</f>
        <v>2.3680000000000003E-3</v>
      </c>
      <c r="S278" s="146">
        <v>0</v>
      </c>
      <c r="T278" s="147">
        <f>S278*H278</f>
        <v>0</v>
      </c>
      <c r="AR278" s="148" t="s">
        <v>156</v>
      </c>
      <c r="AT278" s="148" t="s">
        <v>210</v>
      </c>
      <c r="AU278" s="148" t="s">
        <v>91</v>
      </c>
      <c r="AY278" s="15" t="s">
        <v>209</v>
      </c>
      <c r="BE278" s="149">
        <f>IF(N278="základní",J278,0)</f>
        <v>0</v>
      </c>
      <c r="BF278" s="149">
        <f>IF(N278="snížená",J278,0)</f>
        <v>0</v>
      </c>
      <c r="BG278" s="149">
        <f>IF(N278="zákl. přenesená",J278,0)</f>
        <v>0</v>
      </c>
      <c r="BH278" s="149">
        <f>IF(N278="sníž. přenesená",J278,0)</f>
        <v>0</v>
      </c>
      <c r="BI278" s="149">
        <f>IF(N278="nulová",J278,0)</f>
        <v>0</v>
      </c>
      <c r="BJ278" s="15" t="s">
        <v>85</v>
      </c>
      <c r="BK278" s="149">
        <f>ROUND(I278*H278,2)</f>
        <v>0</v>
      </c>
      <c r="BL278" s="15" t="s">
        <v>156</v>
      </c>
      <c r="BM278" s="148" t="s">
        <v>1459</v>
      </c>
    </row>
    <row r="279" spans="2:65" s="1" customFormat="1" ht="19.5" x14ac:dyDescent="0.2">
      <c r="B279" s="30"/>
      <c r="D279" s="150" t="s">
        <v>216</v>
      </c>
      <c r="F279" s="151" t="s">
        <v>703</v>
      </c>
      <c r="I279" s="152"/>
      <c r="L279" s="30"/>
      <c r="M279" s="153"/>
      <c r="T279" s="54"/>
      <c r="AT279" s="15" t="s">
        <v>216</v>
      </c>
      <c r="AU279" s="15" t="s">
        <v>91</v>
      </c>
    </row>
    <row r="280" spans="2:65" s="12" customFormat="1" x14ac:dyDescent="0.2">
      <c r="B280" s="154"/>
      <c r="D280" s="150" t="s">
        <v>292</v>
      </c>
      <c r="E280" s="155" t="s">
        <v>1</v>
      </c>
      <c r="F280" s="156" t="s">
        <v>1449</v>
      </c>
      <c r="H280" s="157">
        <v>29.6</v>
      </c>
      <c r="I280" s="158"/>
      <c r="L280" s="154"/>
      <c r="M280" s="159"/>
      <c r="T280" s="160"/>
      <c r="AT280" s="155" t="s">
        <v>292</v>
      </c>
      <c r="AU280" s="155" t="s">
        <v>91</v>
      </c>
      <c r="AV280" s="12" t="s">
        <v>91</v>
      </c>
      <c r="AW280" s="12" t="s">
        <v>36</v>
      </c>
      <c r="AX280" s="12" t="s">
        <v>85</v>
      </c>
      <c r="AY280" s="155" t="s">
        <v>209</v>
      </c>
    </row>
    <row r="281" spans="2:65" s="1" customFormat="1" ht="24.2" customHeight="1" x14ac:dyDescent="0.2">
      <c r="B281" s="30"/>
      <c r="C281" s="171" t="s">
        <v>538</v>
      </c>
      <c r="D281" s="171" t="s">
        <v>449</v>
      </c>
      <c r="E281" s="172" t="s">
        <v>706</v>
      </c>
      <c r="F281" s="173" t="s">
        <v>707</v>
      </c>
      <c r="G281" s="174" t="s">
        <v>359</v>
      </c>
      <c r="H281" s="175">
        <v>29.547000000000001</v>
      </c>
      <c r="I281" s="176"/>
      <c r="J281" s="177">
        <f>ROUND(I281*H281,2)</f>
        <v>0</v>
      </c>
      <c r="K281" s="178"/>
      <c r="L281" s="179"/>
      <c r="M281" s="180" t="s">
        <v>1</v>
      </c>
      <c r="N281" s="181" t="s">
        <v>43</v>
      </c>
      <c r="P281" s="146">
        <f>O281*H281</f>
        <v>0</v>
      </c>
      <c r="Q281" s="146">
        <v>0.1</v>
      </c>
      <c r="R281" s="146">
        <f>Q281*H281</f>
        <v>2.9547000000000003</v>
      </c>
      <c r="S281" s="146">
        <v>0</v>
      </c>
      <c r="T281" s="147">
        <f>S281*H281</f>
        <v>0</v>
      </c>
      <c r="AR281" s="148" t="s">
        <v>244</v>
      </c>
      <c r="AT281" s="148" t="s">
        <v>449</v>
      </c>
      <c r="AU281" s="148" t="s">
        <v>91</v>
      </c>
      <c r="AY281" s="15" t="s">
        <v>209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5" t="s">
        <v>85</v>
      </c>
      <c r="BK281" s="149">
        <f>ROUND(I281*H281,2)</f>
        <v>0</v>
      </c>
      <c r="BL281" s="15" t="s">
        <v>156</v>
      </c>
      <c r="BM281" s="148" t="s">
        <v>1460</v>
      </c>
    </row>
    <row r="282" spans="2:65" s="1" customFormat="1" ht="19.5" x14ac:dyDescent="0.2">
      <c r="B282" s="30"/>
      <c r="D282" s="150" t="s">
        <v>216</v>
      </c>
      <c r="F282" s="151" t="s">
        <v>707</v>
      </c>
      <c r="I282" s="152"/>
      <c r="L282" s="30"/>
      <c r="M282" s="153"/>
      <c r="T282" s="54"/>
      <c r="AT282" s="15" t="s">
        <v>216</v>
      </c>
      <c r="AU282" s="15" t="s">
        <v>91</v>
      </c>
    </row>
    <row r="283" spans="2:65" s="12" customFormat="1" x14ac:dyDescent="0.2">
      <c r="B283" s="154"/>
      <c r="D283" s="150" t="s">
        <v>292</v>
      </c>
      <c r="E283" s="155" t="s">
        <v>1</v>
      </c>
      <c r="F283" s="156" t="s">
        <v>1461</v>
      </c>
      <c r="H283" s="157">
        <v>29.11</v>
      </c>
      <c r="I283" s="158"/>
      <c r="L283" s="154"/>
      <c r="M283" s="159"/>
      <c r="T283" s="160"/>
      <c r="AT283" s="155" t="s">
        <v>292</v>
      </c>
      <c r="AU283" s="155" t="s">
        <v>91</v>
      </c>
      <c r="AV283" s="12" t="s">
        <v>91</v>
      </c>
      <c r="AW283" s="12" t="s">
        <v>36</v>
      </c>
      <c r="AX283" s="12" t="s">
        <v>78</v>
      </c>
      <c r="AY283" s="155" t="s">
        <v>209</v>
      </c>
    </row>
    <row r="284" spans="2:65" s="12" customFormat="1" x14ac:dyDescent="0.2">
      <c r="B284" s="154"/>
      <c r="D284" s="150" t="s">
        <v>292</v>
      </c>
      <c r="E284" s="155" t="s">
        <v>1</v>
      </c>
      <c r="F284" s="156" t="s">
        <v>1462</v>
      </c>
      <c r="H284" s="157">
        <v>29.546649999999996</v>
      </c>
      <c r="I284" s="158"/>
      <c r="L284" s="154"/>
      <c r="M284" s="159"/>
      <c r="T284" s="160"/>
      <c r="AT284" s="155" t="s">
        <v>292</v>
      </c>
      <c r="AU284" s="155" t="s">
        <v>91</v>
      </c>
      <c r="AV284" s="12" t="s">
        <v>91</v>
      </c>
      <c r="AW284" s="12" t="s">
        <v>36</v>
      </c>
      <c r="AX284" s="12" t="s">
        <v>85</v>
      </c>
      <c r="AY284" s="155" t="s">
        <v>209</v>
      </c>
    </row>
    <row r="285" spans="2:65" s="1" customFormat="1" ht="24.2" customHeight="1" x14ac:dyDescent="0.2">
      <c r="B285" s="30"/>
      <c r="C285" s="171" t="s">
        <v>544</v>
      </c>
      <c r="D285" s="171" t="s">
        <v>449</v>
      </c>
      <c r="E285" s="172" t="s">
        <v>717</v>
      </c>
      <c r="F285" s="173" t="s">
        <v>718</v>
      </c>
      <c r="G285" s="174" t="s">
        <v>456</v>
      </c>
      <c r="H285" s="175">
        <v>1</v>
      </c>
      <c r="I285" s="176"/>
      <c r="J285" s="177">
        <f>ROUND(I285*H285,2)</f>
        <v>0</v>
      </c>
      <c r="K285" s="178"/>
      <c r="L285" s="179"/>
      <c r="M285" s="180" t="s">
        <v>1</v>
      </c>
      <c r="N285" s="181" t="s">
        <v>43</v>
      </c>
      <c r="P285" s="146">
        <f>O285*H285</f>
        <v>0</v>
      </c>
      <c r="Q285" s="146">
        <v>4.4999999999999998E-2</v>
      </c>
      <c r="R285" s="146">
        <f>Q285*H285</f>
        <v>4.4999999999999998E-2</v>
      </c>
      <c r="S285" s="146">
        <v>0</v>
      </c>
      <c r="T285" s="147">
        <f>S285*H285</f>
        <v>0</v>
      </c>
      <c r="AR285" s="148" t="s">
        <v>244</v>
      </c>
      <c r="AT285" s="148" t="s">
        <v>449</v>
      </c>
      <c r="AU285" s="148" t="s">
        <v>91</v>
      </c>
      <c r="AY285" s="15" t="s">
        <v>209</v>
      </c>
      <c r="BE285" s="149">
        <f>IF(N285="základní",J285,0)</f>
        <v>0</v>
      </c>
      <c r="BF285" s="149">
        <f>IF(N285="snížená",J285,0)</f>
        <v>0</v>
      </c>
      <c r="BG285" s="149">
        <f>IF(N285="zákl. přenesená",J285,0)</f>
        <v>0</v>
      </c>
      <c r="BH285" s="149">
        <f>IF(N285="sníž. přenesená",J285,0)</f>
        <v>0</v>
      </c>
      <c r="BI285" s="149">
        <f>IF(N285="nulová",J285,0)</f>
        <v>0</v>
      </c>
      <c r="BJ285" s="15" t="s">
        <v>85</v>
      </c>
      <c r="BK285" s="149">
        <f>ROUND(I285*H285,2)</f>
        <v>0</v>
      </c>
      <c r="BL285" s="15" t="s">
        <v>156</v>
      </c>
      <c r="BM285" s="148" t="s">
        <v>1463</v>
      </c>
    </row>
    <row r="286" spans="2:65" s="1" customFormat="1" x14ac:dyDescent="0.2">
      <c r="B286" s="30"/>
      <c r="D286" s="150" t="s">
        <v>216</v>
      </c>
      <c r="F286" s="151" t="s">
        <v>718</v>
      </c>
      <c r="I286" s="152"/>
      <c r="L286" s="30"/>
      <c r="M286" s="153"/>
      <c r="T286" s="54"/>
      <c r="AT286" s="15" t="s">
        <v>216</v>
      </c>
      <c r="AU286" s="15" t="s">
        <v>91</v>
      </c>
    </row>
    <row r="287" spans="2:65" s="12" customFormat="1" x14ac:dyDescent="0.2">
      <c r="B287" s="154"/>
      <c r="D287" s="150" t="s">
        <v>292</v>
      </c>
      <c r="E287" s="155" t="s">
        <v>1</v>
      </c>
      <c r="F287" s="156" t="s">
        <v>85</v>
      </c>
      <c r="H287" s="157">
        <v>1</v>
      </c>
      <c r="I287" s="158"/>
      <c r="L287" s="154"/>
      <c r="M287" s="159"/>
      <c r="T287" s="160"/>
      <c r="AT287" s="155" t="s">
        <v>292</v>
      </c>
      <c r="AU287" s="155" t="s">
        <v>91</v>
      </c>
      <c r="AV287" s="12" t="s">
        <v>91</v>
      </c>
      <c r="AW287" s="12" t="s">
        <v>36</v>
      </c>
      <c r="AX287" s="12" t="s">
        <v>85</v>
      </c>
      <c r="AY287" s="155" t="s">
        <v>209</v>
      </c>
    </row>
    <row r="288" spans="2:65" s="1" customFormat="1" ht="24.2" customHeight="1" x14ac:dyDescent="0.2">
      <c r="B288" s="30"/>
      <c r="C288" s="171" t="s">
        <v>551</v>
      </c>
      <c r="D288" s="171" t="s">
        <v>449</v>
      </c>
      <c r="E288" s="172" t="s">
        <v>721</v>
      </c>
      <c r="F288" s="173" t="s">
        <v>722</v>
      </c>
      <c r="G288" s="174" t="s">
        <v>456</v>
      </c>
      <c r="H288" s="175">
        <v>1</v>
      </c>
      <c r="I288" s="176"/>
      <c r="J288" s="177">
        <f>ROUND(I288*H288,2)</f>
        <v>0</v>
      </c>
      <c r="K288" s="178"/>
      <c r="L288" s="179"/>
      <c r="M288" s="180" t="s">
        <v>1</v>
      </c>
      <c r="N288" s="181" t="s">
        <v>43</v>
      </c>
      <c r="P288" s="146">
        <f>O288*H288</f>
        <v>0</v>
      </c>
      <c r="Q288" s="146">
        <v>5.6000000000000001E-2</v>
      </c>
      <c r="R288" s="146">
        <f>Q288*H288</f>
        <v>5.6000000000000001E-2</v>
      </c>
      <c r="S288" s="146">
        <v>0</v>
      </c>
      <c r="T288" s="147">
        <f>S288*H288</f>
        <v>0</v>
      </c>
      <c r="AR288" s="148" t="s">
        <v>244</v>
      </c>
      <c r="AT288" s="148" t="s">
        <v>449</v>
      </c>
      <c r="AU288" s="148" t="s">
        <v>91</v>
      </c>
      <c r="AY288" s="15" t="s">
        <v>209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5" t="s">
        <v>85</v>
      </c>
      <c r="BK288" s="149">
        <f>ROUND(I288*H288,2)</f>
        <v>0</v>
      </c>
      <c r="BL288" s="15" t="s">
        <v>156</v>
      </c>
      <c r="BM288" s="148" t="s">
        <v>1464</v>
      </c>
    </row>
    <row r="289" spans="2:65" s="1" customFormat="1" x14ac:dyDescent="0.2">
      <c r="B289" s="30"/>
      <c r="D289" s="150" t="s">
        <v>216</v>
      </c>
      <c r="F289" s="151" t="s">
        <v>722</v>
      </c>
      <c r="I289" s="152"/>
      <c r="L289" s="30"/>
      <c r="M289" s="153"/>
      <c r="T289" s="54"/>
      <c r="AT289" s="15" t="s">
        <v>216</v>
      </c>
      <c r="AU289" s="15" t="s">
        <v>91</v>
      </c>
    </row>
    <row r="290" spans="2:65" s="12" customFormat="1" x14ac:dyDescent="0.2">
      <c r="B290" s="154"/>
      <c r="D290" s="150" t="s">
        <v>292</v>
      </c>
      <c r="E290" s="155" t="s">
        <v>1</v>
      </c>
      <c r="F290" s="156" t="s">
        <v>85</v>
      </c>
      <c r="H290" s="157">
        <v>1</v>
      </c>
      <c r="I290" s="158"/>
      <c r="L290" s="154"/>
      <c r="M290" s="159"/>
      <c r="T290" s="160"/>
      <c r="AT290" s="155" t="s">
        <v>292</v>
      </c>
      <c r="AU290" s="155" t="s">
        <v>91</v>
      </c>
      <c r="AV290" s="12" t="s">
        <v>91</v>
      </c>
      <c r="AW290" s="12" t="s">
        <v>36</v>
      </c>
      <c r="AX290" s="12" t="s">
        <v>85</v>
      </c>
      <c r="AY290" s="155" t="s">
        <v>209</v>
      </c>
    </row>
    <row r="291" spans="2:65" s="1" customFormat="1" ht="24.2" customHeight="1" x14ac:dyDescent="0.2">
      <c r="B291" s="30"/>
      <c r="C291" s="171" t="s">
        <v>558</v>
      </c>
      <c r="D291" s="171" t="s">
        <v>449</v>
      </c>
      <c r="E291" s="172" t="s">
        <v>725</v>
      </c>
      <c r="F291" s="173" t="s">
        <v>726</v>
      </c>
      <c r="G291" s="174" t="s">
        <v>456</v>
      </c>
      <c r="H291" s="175">
        <v>2</v>
      </c>
      <c r="I291" s="176"/>
      <c r="J291" s="177">
        <f>ROUND(I291*H291,2)</f>
        <v>0</v>
      </c>
      <c r="K291" s="178"/>
      <c r="L291" s="179"/>
      <c r="M291" s="180" t="s">
        <v>1</v>
      </c>
      <c r="N291" s="181" t="s">
        <v>43</v>
      </c>
      <c r="P291" s="146">
        <f>O291*H291</f>
        <v>0</v>
      </c>
      <c r="Q291" s="146">
        <v>1.0999999999999999E-2</v>
      </c>
      <c r="R291" s="146">
        <f>Q291*H291</f>
        <v>2.1999999999999999E-2</v>
      </c>
      <c r="S291" s="146">
        <v>0</v>
      </c>
      <c r="T291" s="147">
        <f>S291*H291</f>
        <v>0</v>
      </c>
      <c r="AR291" s="148" t="s">
        <v>244</v>
      </c>
      <c r="AT291" s="148" t="s">
        <v>449</v>
      </c>
      <c r="AU291" s="148" t="s">
        <v>91</v>
      </c>
      <c r="AY291" s="15" t="s">
        <v>209</v>
      </c>
      <c r="BE291" s="149">
        <f>IF(N291="základní",J291,0)</f>
        <v>0</v>
      </c>
      <c r="BF291" s="149">
        <f>IF(N291="snížená",J291,0)</f>
        <v>0</v>
      </c>
      <c r="BG291" s="149">
        <f>IF(N291="zákl. přenesená",J291,0)</f>
        <v>0</v>
      </c>
      <c r="BH291" s="149">
        <f>IF(N291="sníž. přenesená",J291,0)</f>
        <v>0</v>
      </c>
      <c r="BI291" s="149">
        <f>IF(N291="nulová",J291,0)</f>
        <v>0</v>
      </c>
      <c r="BJ291" s="15" t="s">
        <v>85</v>
      </c>
      <c r="BK291" s="149">
        <f>ROUND(I291*H291,2)</f>
        <v>0</v>
      </c>
      <c r="BL291" s="15" t="s">
        <v>156</v>
      </c>
      <c r="BM291" s="148" t="s">
        <v>1465</v>
      </c>
    </row>
    <row r="292" spans="2:65" s="1" customFormat="1" ht="19.5" x14ac:dyDescent="0.2">
      <c r="B292" s="30"/>
      <c r="D292" s="150" t="s">
        <v>216</v>
      </c>
      <c r="F292" s="151" t="s">
        <v>726</v>
      </c>
      <c r="I292" s="152"/>
      <c r="L292" s="30"/>
      <c r="M292" s="153"/>
      <c r="T292" s="54"/>
      <c r="AT292" s="15" t="s">
        <v>216</v>
      </c>
      <c r="AU292" s="15" t="s">
        <v>91</v>
      </c>
    </row>
    <row r="293" spans="2:65" s="12" customFormat="1" x14ac:dyDescent="0.2">
      <c r="B293" s="154"/>
      <c r="D293" s="150" t="s">
        <v>292</v>
      </c>
      <c r="E293" s="155" t="s">
        <v>1</v>
      </c>
      <c r="F293" s="156" t="s">
        <v>1365</v>
      </c>
      <c r="H293" s="157">
        <v>2</v>
      </c>
      <c r="I293" s="158"/>
      <c r="L293" s="154"/>
      <c r="M293" s="159"/>
      <c r="T293" s="160"/>
      <c r="AT293" s="155" t="s">
        <v>292</v>
      </c>
      <c r="AU293" s="155" t="s">
        <v>91</v>
      </c>
      <c r="AV293" s="12" t="s">
        <v>91</v>
      </c>
      <c r="AW293" s="12" t="s">
        <v>36</v>
      </c>
      <c r="AX293" s="12" t="s">
        <v>85</v>
      </c>
      <c r="AY293" s="155" t="s">
        <v>209</v>
      </c>
    </row>
    <row r="294" spans="2:65" s="1" customFormat="1" ht="24.2" customHeight="1" x14ac:dyDescent="0.2">
      <c r="B294" s="30"/>
      <c r="C294" s="136" t="s">
        <v>568</v>
      </c>
      <c r="D294" s="136" t="s">
        <v>210</v>
      </c>
      <c r="E294" s="137" t="s">
        <v>734</v>
      </c>
      <c r="F294" s="138" t="s">
        <v>735</v>
      </c>
      <c r="G294" s="139" t="s">
        <v>456</v>
      </c>
      <c r="H294" s="140">
        <v>1</v>
      </c>
      <c r="I294" s="141"/>
      <c r="J294" s="142">
        <f>ROUND(I294*H294,2)</f>
        <v>0</v>
      </c>
      <c r="K294" s="143"/>
      <c r="L294" s="30"/>
      <c r="M294" s="144" t="s">
        <v>1</v>
      </c>
      <c r="N294" s="145" t="s">
        <v>43</v>
      </c>
      <c r="P294" s="146">
        <f>O294*H294</f>
        <v>0</v>
      </c>
      <c r="Q294" s="146">
        <v>1.6000000000000001E-4</v>
      </c>
      <c r="R294" s="146">
        <f>Q294*H294</f>
        <v>1.6000000000000001E-4</v>
      </c>
      <c r="S294" s="146">
        <v>0</v>
      </c>
      <c r="T294" s="147">
        <f>S294*H294</f>
        <v>0</v>
      </c>
      <c r="AR294" s="148" t="s">
        <v>156</v>
      </c>
      <c r="AT294" s="148" t="s">
        <v>210</v>
      </c>
      <c r="AU294" s="148" t="s">
        <v>91</v>
      </c>
      <c r="AY294" s="15" t="s">
        <v>209</v>
      </c>
      <c r="BE294" s="149">
        <f>IF(N294="základní",J294,0)</f>
        <v>0</v>
      </c>
      <c r="BF294" s="149">
        <f>IF(N294="snížená",J294,0)</f>
        <v>0</v>
      </c>
      <c r="BG294" s="149">
        <f>IF(N294="zákl. přenesená",J294,0)</f>
        <v>0</v>
      </c>
      <c r="BH294" s="149">
        <f>IF(N294="sníž. přenesená",J294,0)</f>
        <v>0</v>
      </c>
      <c r="BI294" s="149">
        <f>IF(N294="nulová",J294,0)</f>
        <v>0</v>
      </c>
      <c r="BJ294" s="15" t="s">
        <v>85</v>
      </c>
      <c r="BK294" s="149">
        <f>ROUND(I294*H294,2)</f>
        <v>0</v>
      </c>
      <c r="BL294" s="15" t="s">
        <v>156</v>
      </c>
      <c r="BM294" s="148" t="s">
        <v>1466</v>
      </c>
    </row>
    <row r="295" spans="2:65" s="1" customFormat="1" ht="19.5" x14ac:dyDescent="0.2">
      <c r="B295" s="30"/>
      <c r="D295" s="150" t="s">
        <v>216</v>
      </c>
      <c r="F295" s="151" t="s">
        <v>737</v>
      </c>
      <c r="I295" s="152"/>
      <c r="L295" s="30"/>
      <c r="M295" s="153"/>
      <c r="T295" s="54"/>
      <c r="AT295" s="15" t="s">
        <v>216</v>
      </c>
      <c r="AU295" s="15" t="s">
        <v>91</v>
      </c>
    </row>
    <row r="296" spans="2:65" s="12" customFormat="1" x14ac:dyDescent="0.2">
      <c r="B296" s="154"/>
      <c r="D296" s="150" t="s">
        <v>292</v>
      </c>
      <c r="E296" s="155" t="s">
        <v>1</v>
      </c>
      <c r="F296" s="156" t="s">
        <v>1467</v>
      </c>
      <c r="H296" s="157">
        <v>1</v>
      </c>
      <c r="I296" s="158"/>
      <c r="L296" s="154"/>
      <c r="M296" s="159"/>
      <c r="T296" s="160"/>
      <c r="AT296" s="155" t="s">
        <v>292</v>
      </c>
      <c r="AU296" s="155" t="s">
        <v>91</v>
      </c>
      <c r="AV296" s="12" t="s">
        <v>91</v>
      </c>
      <c r="AW296" s="12" t="s">
        <v>36</v>
      </c>
      <c r="AX296" s="12" t="s">
        <v>85</v>
      </c>
      <c r="AY296" s="155" t="s">
        <v>209</v>
      </c>
    </row>
    <row r="297" spans="2:65" s="1" customFormat="1" ht="33" customHeight="1" x14ac:dyDescent="0.2">
      <c r="B297" s="30"/>
      <c r="C297" s="171" t="s">
        <v>576</v>
      </c>
      <c r="D297" s="171" t="s">
        <v>449</v>
      </c>
      <c r="E297" s="172" t="s">
        <v>739</v>
      </c>
      <c r="F297" s="173" t="s">
        <v>740</v>
      </c>
      <c r="G297" s="174" t="s">
        <v>456</v>
      </c>
      <c r="H297" s="175">
        <v>1</v>
      </c>
      <c r="I297" s="176"/>
      <c r="J297" s="177">
        <f>ROUND(I297*H297,2)</f>
        <v>0</v>
      </c>
      <c r="K297" s="178"/>
      <c r="L297" s="179"/>
      <c r="M297" s="180" t="s">
        <v>1</v>
      </c>
      <c r="N297" s="181" t="s">
        <v>43</v>
      </c>
      <c r="P297" s="146">
        <f>O297*H297</f>
        <v>0</v>
      </c>
      <c r="Q297" s="146">
        <v>7.2999999999999995E-2</v>
      </c>
      <c r="R297" s="146">
        <f>Q297*H297</f>
        <v>7.2999999999999995E-2</v>
      </c>
      <c r="S297" s="146">
        <v>0</v>
      </c>
      <c r="T297" s="147">
        <f>S297*H297</f>
        <v>0</v>
      </c>
      <c r="AR297" s="148" t="s">
        <v>244</v>
      </c>
      <c r="AT297" s="148" t="s">
        <v>449</v>
      </c>
      <c r="AU297" s="148" t="s">
        <v>91</v>
      </c>
      <c r="AY297" s="15" t="s">
        <v>209</v>
      </c>
      <c r="BE297" s="149">
        <f>IF(N297="základní",J297,0)</f>
        <v>0</v>
      </c>
      <c r="BF297" s="149">
        <f>IF(N297="snížená",J297,0)</f>
        <v>0</v>
      </c>
      <c r="BG297" s="149">
        <f>IF(N297="zákl. přenesená",J297,0)</f>
        <v>0</v>
      </c>
      <c r="BH297" s="149">
        <f>IF(N297="sníž. přenesená",J297,0)</f>
        <v>0</v>
      </c>
      <c r="BI297" s="149">
        <f>IF(N297="nulová",J297,0)</f>
        <v>0</v>
      </c>
      <c r="BJ297" s="15" t="s">
        <v>85</v>
      </c>
      <c r="BK297" s="149">
        <f>ROUND(I297*H297,2)</f>
        <v>0</v>
      </c>
      <c r="BL297" s="15" t="s">
        <v>156</v>
      </c>
      <c r="BM297" s="148" t="s">
        <v>1468</v>
      </c>
    </row>
    <row r="298" spans="2:65" s="1" customFormat="1" ht="19.5" x14ac:dyDescent="0.2">
      <c r="B298" s="30"/>
      <c r="D298" s="150" t="s">
        <v>216</v>
      </c>
      <c r="F298" s="151" t="s">
        <v>740</v>
      </c>
      <c r="I298" s="152"/>
      <c r="L298" s="30"/>
      <c r="M298" s="153"/>
      <c r="T298" s="54"/>
      <c r="AT298" s="15" t="s">
        <v>216</v>
      </c>
      <c r="AU298" s="15" t="s">
        <v>91</v>
      </c>
    </row>
    <row r="299" spans="2:65" s="1" customFormat="1" ht="24.2" customHeight="1" x14ac:dyDescent="0.2">
      <c r="B299" s="30"/>
      <c r="C299" s="171" t="s">
        <v>583</v>
      </c>
      <c r="D299" s="171" t="s">
        <v>449</v>
      </c>
      <c r="E299" s="172" t="s">
        <v>784</v>
      </c>
      <c r="F299" s="173" t="s">
        <v>785</v>
      </c>
      <c r="G299" s="174" t="s">
        <v>456</v>
      </c>
      <c r="H299" s="175">
        <v>3</v>
      </c>
      <c r="I299" s="176"/>
      <c r="J299" s="177">
        <f>ROUND(I299*H299,2)</f>
        <v>0</v>
      </c>
      <c r="K299" s="178"/>
      <c r="L299" s="179"/>
      <c r="M299" s="180" t="s">
        <v>1</v>
      </c>
      <c r="N299" s="181" t="s">
        <v>43</v>
      </c>
      <c r="P299" s="146">
        <f>O299*H299</f>
        <v>0</v>
      </c>
      <c r="Q299" s="146">
        <v>2E-3</v>
      </c>
      <c r="R299" s="146">
        <f>Q299*H299</f>
        <v>6.0000000000000001E-3</v>
      </c>
      <c r="S299" s="146">
        <v>0</v>
      </c>
      <c r="T299" s="147">
        <f>S299*H299</f>
        <v>0</v>
      </c>
      <c r="AR299" s="148" t="s">
        <v>244</v>
      </c>
      <c r="AT299" s="148" t="s">
        <v>449</v>
      </c>
      <c r="AU299" s="148" t="s">
        <v>91</v>
      </c>
      <c r="AY299" s="15" t="s">
        <v>209</v>
      </c>
      <c r="BE299" s="149">
        <f>IF(N299="základní",J299,0)</f>
        <v>0</v>
      </c>
      <c r="BF299" s="149">
        <f>IF(N299="snížená",J299,0)</f>
        <v>0</v>
      </c>
      <c r="BG299" s="149">
        <f>IF(N299="zákl. přenesená",J299,0)</f>
        <v>0</v>
      </c>
      <c r="BH299" s="149">
        <f>IF(N299="sníž. přenesená",J299,0)</f>
        <v>0</v>
      </c>
      <c r="BI299" s="149">
        <f>IF(N299="nulová",J299,0)</f>
        <v>0</v>
      </c>
      <c r="BJ299" s="15" t="s">
        <v>85</v>
      </c>
      <c r="BK299" s="149">
        <f>ROUND(I299*H299,2)</f>
        <v>0</v>
      </c>
      <c r="BL299" s="15" t="s">
        <v>156</v>
      </c>
      <c r="BM299" s="148" t="s">
        <v>1469</v>
      </c>
    </row>
    <row r="300" spans="2:65" s="1" customFormat="1" x14ac:dyDescent="0.2">
      <c r="B300" s="30"/>
      <c r="D300" s="150" t="s">
        <v>216</v>
      </c>
      <c r="F300" s="151" t="s">
        <v>785</v>
      </c>
      <c r="I300" s="152"/>
      <c r="L300" s="30"/>
      <c r="M300" s="153"/>
      <c r="T300" s="54"/>
      <c r="AT300" s="15" t="s">
        <v>216</v>
      </c>
      <c r="AU300" s="15" t="s">
        <v>91</v>
      </c>
    </row>
    <row r="301" spans="2:65" s="12" customFormat="1" x14ac:dyDescent="0.2">
      <c r="B301" s="154"/>
      <c r="D301" s="150" t="s">
        <v>292</v>
      </c>
      <c r="E301" s="155" t="s">
        <v>1</v>
      </c>
      <c r="F301" s="156" t="s">
        <v>148</v>
      </c>
      <c r="H301" s="157">
        <v>3</v>
      </c>
      <c r="I301" s="158"/>
      <c r="L301" s="154"/>
      <c r="M301" s="159"/>
      <c r="T301" s="160"/>
      <c r="AT301" s="155" t="s">
        <v>292</v>
      </c>
      <c r="AU301" s="155" t="s">
        <v>91</v>
      </c>
      <c r="AV301" s="12" t="s">
        <v>91</v>
      </c>
      <c r="AW301" s="12" t="s">
        <v>36</v>
      </c>
      <c r="AX301" s="12" t="s">
        <v>85</v>
      </c>
      <c r="AY301" s="155" t="s">
        <v>209</v>
      </c>
    </row>
    <row r="302" spans="2:65" s="1" customFormat="1" ht="24.2" customHeight="1" x14ac:dyDescent="0.2">
      <c r="B302" s="30"/>
      <c r="C302" s="136" t="s">
        <v>589</v>
      </c>
      <c r="D302" s="136" t="s">
        <v>210</v>
      </c>
      <c r="E302" s="137" t="s">
        <v>793</v>
      </c>
      <c r="F302" s="138" t="s">
        <v>794</v>
      </c>
      <c r="G302" s="139" t="s">
        <v>456</v>
      </c>
      <c r="H302" s="140">
        <v>2</v>
      </c>
      <c r="I302" s="141"/>
      <c r="J302" s="142">
        <f>ROUND(I302*H302,2)</f>
        <v>0</v>
      </c>
      <c r="K302" s="143"/>
      <c r="L302" s="30"/>
      <c r="M302" s="144" t="s">
        <v>1</v>
      </c>
      <c r="N302" s="145" t="s">
        <v>43</v>
      </c>
      <c r="P302" s="146">
        <f>O302*H302</f>
        <v>0</v>
      </c>
      <c r="Q302" s="146">
        <v>1.0189999999999999E-2</v>
      </c>
      <c r="R302" s="146">
        <f>Q302*H302</f>
        <v>2.0379999999999999E-2</v>
      </c>
      <c r="S302" s="146">
        <v>0</v>
      </c>
      <c r="T302" s="147">
        <f>S302*H302</f>
        <v>0</v>
      </c>
      <c r="AR302" s="148" t="s">
        <v>156</v>
      </c>
      <c r="AT302" s="148" t="s">
        <v>210</v>
      </c>
      <c r="AU302" s="148" t="s">
        <v>91</v>
      </c>
      <c r="AY302" s="15" t="s">
        <v>209</v>
      </c>
      <c r="BE302" s="149">
        <f>IF(N302="základní",J302,0)</f>
        <v>0</v>
      </c>
      <c r="BF302" s="149">
        <f>IF(N302="snížená",J302,0)</f>
        <v>0</v>
      </c>
      <c r="BG302" s="149">
        <f>IF(N302="zákl. přenesená",J302,0)</f>
        <v>0</v>
      </c>
      <c r="BH302" s="149">
        <f>IF(N302="sníž. přenesená",J302,0)</f>
        <v>0</v>
      </c>
      <c r="BI302" s="149">
        <f>IF(N302="nulová",J302,0)</f>
        <v>0</v>
      </c>
      <c r="BJ302" s="15" t="s">
        <v>85</v>
      </c>
      <c r="BK302" s="149">
        <f>ROUND(I302*H302,2)</f>
        <v>0</v>
      </c>
      <c r="BL302" s="15" t="s">
        <v>156</v>
      </c>
      <c r="BM302" s="148" t="s">
        <v>1470</v>
      </c>
    </row>
    <row r="303" spans="2:65" s="1" customFormat="1" x14ac:dyDescent="0.2">
      <c r="B303" s="30"/>
      <c r="D303" s="150" t="s">
        <v>216</v>
      </c>
      <c r="F303" s="151" t="s">
        <v>794</v>
      </c>
      <c r="I303" s="152"/>
      <c r="L303" s="30"/>
      <c r="M303" s="153"/>
      <c r="T303" s="54"/>
      <c r="AT303" s="15" t="s">
        <v>216</v>
      </c>
      <c r="AU303" s="15" t="s">
        <v>91</v>
      </c>
    </row>
    <row r="304" spans="2:65" s="12" customFormat="1" x14ac:dyDescent="0.2">
      <c r="B304" s="154"/>
      <c r="D304" s="150" t="s">
        <v>292</v>
      </c>
      <c r="E304" s="155" t="s">
        <v>1</v>
      </c>
      <c r="F304" s="156" t="s">
        <v>1471</v>
      </c>
      <c r="H304" s="157">
        <v>2</v>
      </c>
      <c r="I304" s="158"/>
      <c r="L304" s="154"/>
      <c r="M304" s="159"/>
      <c r="T304" s="160"/>
      <c r="AT304" s="155" t="s">
        <v>292</v>
      </c>
      <c r="AU304" s="155" t="s">
        <v>91</v>
      </c>
      <c r="AV304" s="12" t="s">
        <v>91</v>
      </c>
      <c r="AW304" s="12" t="s">
        <v>36</v>
      </c>
      <c r="AX304" s="12" t="s">
        <v>85</v>
      </c>
      <c r="AY304" s="155" t="s">
        <v>209</v>
      </c>
    </row>
    <row r="305" spans="2:65" s="1" customFormat="1" ht="16.5" customHeight="1" x14ac:dyDescent="0.2">
      <c r="B305" s="30"/>
      <c r="C305" s="171" t="s">
        <v>596</v>
      </c>
      <c r="D305" s="171" t="s">
        <v>449</v>
      </c>
      <c r="E305" s="172" t="s">
        <v>797</v>
      </c>
      <c r="F305" s="173" t="s">
        <v>798</v>
      </c>
      <c r="G305" s="174" t="s">
        <v>456</v>
      </c>
      <c r="H305" s="175">
        <v>1</v>
      </c>
      <c r="I305" s="176"/>
      <c r="J305" s="177">
        <f>ROUND(I305*H305,2)</f>
        <v>0</v>
      </c>
      <c r="K305" s="178"/>
      <c r="L305" s="179"/>
      <c r="M305" s="180" t="s">
        <v>1</v>
      </c>
      <c r="N305" s="181" t="s">
        <v>43</v>
      </c>
      <c r="P305" s="146">
        <f>O305*H305</f>
        <v>0</v>
      </c>
      <c r="Q305" s="146">
        <v>0.52600000000000002</v>
      </c>
      <c r="R305" s="146">
        <f>Q305*H305</f>
        <v>0.52600000000000002</v>
      </c>
      <c r="S305" s="146">
        <v>0</v>
      </c>
      <c r="T305" s="147">
        <f>S305*H305</f>
        <v>0</v>
      </c>
      <c r="AR305" s="148" t="s">
        <v>244</v>
      </c>
      <c r="AT305" s="148" t="s">
        <v>449</v>
      </c>
      <c r="AU305" s="148" t="s">
        <v>91</v>
      </c>
      <c r="AY305" s="15" t="s">
        <v>209</v>
      </c>
      <c r="BE305" s="149">
        <f>IF(N305="základní",J305,0)</f>
        <v>0</v>
      </c>
      <c r="BF305" s="149">
        <f>IF(N305="snížená",J305,0)</f>
        <v>0</v>
      </c>
      <c r="BG305" s="149">
        <f>IF(N305="zákl. přenesená",J305,0)</f>
        <v>0</v>
      </c>
      <c r="BH305" s="149">
        <f>IF(N305="sníž. přenesená",J305,0)</f>
        <v>0</v>
      </c>
      <c r="BI305" s="149">
        <f>IF(N305="nulová",J305,0)</f>
        <v>0</v>
      </c>
      <c r="BJ305" s="15" t="s">
        <v>85</v>
      </c>
      <c r="BK305" s="149">
        <f>ROUND(I305*H305,2)</f>
        <v>0</v>
      </c>
      <c r="BL305" s="15" t="s">
        <v>156</v>
      </c>
      <c r="BM305" s="148" t="s">
        <v>1472</v>
      </c>
    </row>
    <row r="306" spans="2:65" s="1" customFormat="1" x14ac:dyDescent="0.2">
      <c r="B306" s="30"/>
      <c r="D306" s="150" t="s">
        <v>216</v>
      </c>
      <c r="F306" s="151" t="s">
        <v>798</v>
      </c>
      <c r="I306" s="152"/>
      <c r="L306" s="30"/>
      <c r="M306" s="153"/>
      <c r="T306" s="54"/>
      <c r="AT306" s="15" t="s">
        <v>216</v>
      </c>
      <c r="AU306" s="15" t="s">
        <v>91</v>
      </c>
    </row>
    <row r="307" spans="2:65" s="12" customFormat="1" x14ac:dyDescent="0.2">
      <c r="B307" s="154"/>
      <c r="D307" s="150" t="s">
        <v>292</v>
      </c>
      <c r="E307" s="155" t="s">
        <v>1</v>
      </c>
      <c r="F307" s="156" t="s">
        <v>85</v>
      </c>
      <c r="H307" s="157">
        <v>1</v>
      </c>
      <c r="I307" s="158"/>
      <c r="L307" s="154"/>
      <c r="M307" s="159"/>
      <c r="T307" s="160"/>
      <c r="AT307" s="155" t="s">
        <v>292</v>
      </c>
      <c r="AU307" s="155" t="s">
        <v>91</v>
      </c>
      <c r="AV307" s="12" t="s">
        <v>91</v>
      </c>
      <c r="AW307" s="12" t="s">
        <v>36</v>
      </c>
      <c r="AX307" s="12" t="s">
        <v>85</v>
      </c>
      <c r="AY307" s="155" t="s">
        <v>209</v>
      </c>
    </row>
    <row r="308" spans="2:65" s="1" customFormat="1" ht="16.5" customHeight="1" x14ac:dyDescent="0.2">
      <c r="B308" s="30"/>
      <c r="C308" s="171" t="s">
        <v>603</v>
      </c>
      <c r="D308" s="171" t="s">
        <v>449</v>
      </c>
      <c r="E308" s="172" t="s">
        <v>804</v>
      </c>
      <c r="F308" s="173" t="s">
        <v>805</v>
      </c>
      <c r="G308" s="174" t="s">
        <v>456</v>
      </c>
      <c r="H308" s="175">
        <v>1</v>
      </c>
      <c r="I308" s="176"/>
      <c r="J308" s="177">
        <f>ROUND(I308*H308,2)</f>
        <v>0</v>
      </c>
      <c r="K308" s="178"/>
      <c r="L308" s="179"/>
      <c r="M308" s="180" t="s">
        <v>1</v>
      </c>
      <c r="N308" s="181" t="s">
        <v>43</v>
      </c>
      <c r="P308" s="146">
        <f>O308*H308</f>
        <v>0</v>
      </c>
      <c r="Q308" s="146">
        <v>0.26200000000000001</v>
      </c>
      <c r="R308" s="146">
        <f>Q308*H308</f>
        <v>0.26200000000000001</v>
      </c>
      <c r="S308" s="146">
        <v>0</v>
      </c>
      <c r="T308" s="147">
        <f>S308*H308</f>
        <v>0</v>
      </c>
      <c r="AR308" s="148" t="s">
        <v>244</v>
      </c>
      <c r="AT308" s="148" t="s">
        <v>449</v>
      </c>
      <c r="AU308" s="148" t="s">
        <v>91</v>
      </c>
      <c r="AY308" s="15" t="s">
        <v>209</v>
      </c>
      <c r="BE308" s="149">
        <f>IF(N308="základní",J308,0)</f>
        <v>0</v>
      </c>
      <c r="BF308" s="149">
        <f>IF(N308="snížená",J308,0)</f>
        <v>0</v>
      </c>
      <c r="BG308" s="149">
        <f>IF(N308="zákl. přenesená",J308,0)</f>
        <v>0</v>
      </c>
      <c r="BH308" s="149">
        <f>IF(N308="sníž. přenesená",J308,0)</f>
        <v>0</v>
      </c>
      <c r="BI308" s="149">
        <f>IF(N308="nulová",J308,0)</f>
        <v>0</v>
      </c>
      <c r="BJ308" s="15" t="s">
        <v>85</v>
      </c>
      <c r="BK308" s="149">
        <f>ROUND(I308*H308,2)</f>
        <v>0</v>
      </c>
      <c r="BL308" s="15" t="s">
        <v>156</v>
      </c>
      <c r="BM308" s="148" t="s">
        <v>1473</v>
      </c>
    </row>
    <row r="309" spans="2:65" s="1" customFormat="1" x14ac:dyDescent="0.2">
      <c r="B309" s="30"/>
      <c r="D309" s="150" t="s">
        <v>216</v>
      </c>
      <c r="F309" s="151" t="s">
        <v>805</v>
      </c>
      <c r="I309" s="152"/>
      <c r="L309" s="30"/>
      <c r="M309" s="153"/>
      <c r="T309" s="54"/>
      <c r="AT309" s="15" t="s">
        <v>216</v>
      </c>
      <c r="AU309" s="15" t="s">
        <v>91</v>
      </c>
    </row>
    <row r="310" spans="2:65" s="12" customFormat="1" x14ac:dyDescent="0.2">
      <c r="B310" s="154"/>
      <c r="D310" s="150" t="s">
        <v>292</v>
      </c>
      <c r="E310" s="155" t="s">
        <v>1</v>
      </c>
      <c r="F310" s="156" t="s">
        <v>85</v>
      </c>
      <c r="H310" s="157">
        <v>1</v>
      </c>
      <c r="I310" s="158"/>
      <c r="L310" s="154"/>
      <c r="M310" s="159"/>
      <c r="T310" s="160"/>
      <c r="AT310" s="155" t="s">
        <v>292</v>
      </c>
      <c r="AU310" s="155" t="s">
        <v>91</v>
      </c>
      <c r="AV310" s="12" t="s">
        <v>91</v>
      </c>
      <c r="AW310" s="12" t="s">
        <v>36</v>
      </c>
      <c r="AX310" s="12" t="s">
        <v>85</v>
      </c>
      <c r="AY310" s="155" t="s">
        <v>209</v>
      </c>
    </row>
    <row r="311" spans="2:65" s="1" customFormat="1" ht="24.2" customHeight="1" x14ac:dyDescent="0.2">
      <c r="B311" s="30"/>
      <c r="C311" s="136" t="s">
        <v>608</v>
      </c>
      <c r="D311" s="136" t="s">
        <v>210</v>
      </c>
      <c r="E311" s="137" t="s">
        <v>820</v>
      </c>
      <c r="F311" s="138" t="s">
        <v>821</v>
      </c>
      <c r="G311" s="139" t="s">
        <v>456</v>
      </c>
      <c r="H311" s="140">
        <v>1</v>
      </c>
      <c r="I311" s="141"/>
      <c r="J311" s="142">
        <f>ROUND(I311*H311,2)</f>
        <v>0</v>
      </c>
      <c r="K311" s="143"/>
      <c r="L311" s="30"/>
      <c r="M311" s="144" t="s">
        <v>1</v>
      </c>
      <c r="N311" s="145" t="s">
        <v>43</v>
      </c>
      <c r="P311" s="146">
        <f>O311*H311</f>
        <v>0</v>
      </c>
      <c r="Q311" s="146">
        <v>1.248E-2</v>
      </c>
      <c r="R311" s="146">
        <f>Q311*H311</f>
        <v>1.248E-2</v>
      </c>
      <c r="S311" s="146">
        <v>0</v>
      </c>
      <c r="T311" s="147">
        <f>S311*H311</f>
        <v>0</v>
      </c>
      <c r="AR311" s="148" t="s">
        <v>156</v>
      </c>
      <c r="AT311" s="148" t="s">
        <v>210</v>
      </c>
      <c r="AU311" s="148" t="s">
        <v>91</v>
      </c>
      <c r="AY311" s="15" t="s">
        <v>209</v>
      </c>
      <c r="BE311" s="149">
        <f>IF(N311="základní",J311,0)</f>
        <v>0</v>
      </c>
      <c r="BF311" s="149">
        <f>IF(N311="snížená",J311,0)</f>
        <v>0</v>
      </c>
      <c r="BG311" s="149">
        <f>IF(N311="zákl. přenesená",J311,0)</f>
        <v>0</v>
      </c>
      <c r="BH311" s="149">
        <f>IF(N311="sníž. přenesená",J311,0)</f>
        <v>0</v>
      </c>
      <c r="BI311" s="149">
        <f>IF(N311="nulová",J311,0)</f>
        <v>0</v>
      </c>
      <c r="BJ311" s="15" t="s">
        <v>85</v>
      </c>
      <c r="BK311" s="149">
        <f>ROUND(I311*H311,2)</f>
        <v>0</v>
      </c>
      <c r="BL311" s="15" t="s">
        <v>156</v>
      </c>
      <c r="BM311" s="148" t="s">
        <v>1474</v>
      </c>
    </row>
    <row r="312" spans="2:65" s="1" customFormat="1" x14ac:dyDescent="0.2">
      <c r="B312" s="30"/>
      <c r="D312" s="150" t="s">
        <v>216</v>
      </c>
      <c r="F312" s="151" t="s">
        <v>821</v>
      </c>
      <c r="I312" s="152"/>
      <c r="L312" s="30"/>
      <c r="M312" s="153"/>
      <c r="T312" s="54"/>
      <c r="AT312" s="15" t="s">
        <v>216</v>
      </c>
      <c r="AU312" s="15" t="s">
        <v>91</v>
      </c>
    </row>
    <row r="313" spans="2:65" s="12" customFormat="1" x14ac:dyDescent="0.2">
      <c r="B313" s="154"/>
      <c r="D313" s="150" t="s">
        <v>292</v>
      </c>
      <c r="E313" s="155" t="s">
        <v>1</v>
      </c>
      <c r="F313" s="156" t="s">
        <v>85</v>
      </c>
      <c r="H313" s="157">
        <v>1</v>
      </c>
      <c r="I313" s="158"/>
      <c r="L313" s="154"/>
      <c r="M313" s="159"/>
      <c r="T313" s="160"/>
      <c r="AT313" s="155" t="s">
        <v>292</v>
      </c>
      <c r="AU313" s="155" t="s">
        <v>91</v>
      </c>
      <c r="AV313" s="12" t="s">
        <v>91</v>
      </c>
      <c r="AW313" s="12" t="s">
        <v>36</v>
      </c>
      <c r="AX313" s="12" t="s">
        <v>85</v>
      </c>
      <c r="AY313" s="155" t="s">
        <v>209</v>
      </c>
    </row>
    <row r="314" spans="2:65" s="1" customFormat="1" ht="24.2" customHeight="1" x14ac:dyDescent="0.2">
      <c r="B314" s="30"/>
      <c r="C314" s="171" t="s">
        <v>614</v>
      </c>
      <c r="D314" s="171" t="s">
        <v>449</v>
      </c>
      <c r="E314" s="172" t="s">
        <v>824</v>
      </c>
      <c r="F314" s="173" t="s">
        <v>825</v>
      </c>
      <c r="G314" s="174" t="s">
        <v>456</v>
      </c>
      <c r="H314" s="175">
        <v>1</v>
      </c>
      <c r="I314" s="176"/>
      <c r="J314" s="177">
        <f>ROUND(I314*H314,2)</f>
        <v>0</v>
      </c>
      <c r="K314" s="178"/>
      <c r="L314" s="179"/>
      <c r="M314" s="180" t="s">
        <v>1</v>
      </c>
      <c r="N314" s="181" t="s">
        <v>43</v>
      </c>
      <c r="P314" s="146">
        <f>O314*H314</f>
        <v>0</v>
      </c>
      <c r="Q314" s="146">
        <v>0.56999999999999995</v>
      </c>
      <c r="R314" s="146">
        <f>Q314*H314</f>
        <v>0.56999999999999995</v>
      </c>
      <c r="S314" s="146">
        <v>0</v>
      </c>
      <c r="T314" s="147">
        <f>S314*H314</f>
        <v>0</v>
      </c>
      <c r="AR314" s="148" t="s">
        <v>244</v>
      </c>
      <c r="AT314" s="148" t="s">
        <v>449</v>
      </c>
      <c r="AU314" s="148" t="s">
        <v>91</v>
      </c>
      <c r="AY314" s="15" t="s">
        <v>209</v>
      </c>
      <c r="BE314" s="149">
        <f>IF(N314="základní",J314,0)</f>
        <v>0</v>
      </c>
      <c r="BF314" s="149">
        <f>IF(N314="snížená",J314,0)</f>
        <v>0</v>
      </c>
      <c r="BG314" s="149">
        <f>IF(N314="zákl. přenesená",J314,0)</f>
        <v>0</v>
      </c>
      <c r="BH314" s="149">
        <f>IF(N314="sníž. přenesená",J314,0)</f>
        <v>0</v>
      </c>
      <c r="BI314" s="149">
        <f>IF(N314="nulová",J314,0)</f>
        <v>0</v>
      </c>
      <c r="BJ314" s="15" t="s">
        <v>85</v>
      </c>
      <c r="BK314" s="149">
        <f>ROUND(I314*H314,2)</f>
        <v>0</v>
      </c>
      <c r="BL314" s="15" t="s">
        <v>156</v>
      </c>
      <c r="BM314" s="148" t="s">
        <v>1475</v>
      </c>
    </row>
    <row r="315" spans="2:65" s="1" customFormat="1" ht="19.5" x14ac:dyDescent="0.2">
      <c r="B315" s="30"/>
      <c r="D315" s="150" t="s">
        <v>216</v>
      </c>
      <c r="F315" s="151" t="s">
        <v>825</v>
      </c>
      <c r="I315" s="152"/>
      <c r="L315" s="30"/>
      <c r="M315" s="153"/>
      <c r="T315" s="54"/>
      <c r="AT315" s="15" t="s">
        <v>216</v>
      </c>
      <c r="AU315" s="15" t="s">
        <v>91</v>
      </c>
    </row>
    <row r="316" spans="2:65" s="12" customFormat="1" x14ac:dyDescent="0.2">
      <c r="B316" s="154"/>
      <c r="D316" s="150" t="s">
        <v>292</v>
      </c>
      <c r="E316" s="155" t="s">
        <v>1</v>
      </c>
      <c r="F316" s="156" t="s">
        <v>85</v>
      </c>
      <c r="H316" s="157">
        <v>1</v>
      </c>
      <c r="I316" s="158"/>
      <c r="L316" s="154"/>
      <c r="M316" s="159"/>
      <c r="T316" s="160"/>
      <c r="AT316" s="155" t="s">
        <v>292</v>
      </c>
      <c r="AU316" s="155" t="s">
        <v>91</v>
      </c>
      <c r="AV316" s="12" t="s">
        <v>91</v>
      </c>
      <c r="AW316" s="12" t="s">
        <v>36</v>
      </c>
      <c r="AX316" s="12" t="s">
        <v>85</v>
      </c>
      <c r="AY316" s="155" t="s">
        <v>209</v>
      </c>
    </row>
    <row r="317" spans="2:65" s="1" customFormat="1" ht="24.2" customHeight="1" x14ac:dyDescent="0.2">
      <c r="B317" s="30"/>
      <c r="C317" s="136" t="s">
        <v>621</v>
      </c>
      <c r="D317" s="136" t="s">
        <v>210</v>
      </c>
      <c r="E317" s="137" t="s">
        <v>828</v>
      </c>
      <c r="F317" s="138" t="s">
        <v>829</v>
      </c>
      <c r="G317" s="139" t="s">
        <v>456</v>
      </c>
      <c r="H317" s="140">
        <v>1</v>
      </c>
      <c r="I317" s="141"/>
      <c r="J317" s="142">
        <f>ROUND(I317*H317,2)</f>
        <v>0</v>
      </c>
      <c r="K317" s="143"/>
      <c r="L317" s="30"/>
      <c r="M317" s="144" t="s">
        <v>1</v>
      </c>
      <c r="N317" s="145" t="s">
        <v>43</v>
      </c>
      <c r="P317" s="146">
        <f>O317*H317</f>
        <v>0</v>
      </c>
      <c r="Q317" s="146">
        <v>2.8539999999999999E-2</v>
      </c>
      <c r="R317" s="146">
        <f>Q317*H317</f>
        <v>2.8539999999999999E-2</v>
      </c>
      <c r="S317" s="146">
        <v>0</v>
      </c>
      <c r="T317" s="147">
        <f>S317*H317</f>
        <v>0</v>
      </c>
      <c r="AR317" s="148" t="s">
        <v>156</v>
      </c>
      <c r="AT317" s="148" t="s">
        <v>210</v>
      </c>
      <c r="AU317" s="148" t="s">
        <v>91</v>
      </c>
      <c r="AY317" s="15" t="s">
        <v>209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5" t="s">
        <v>85</v>
      </c>
      <c r="BK317" s="149">
        <f>ROUND(I317*H317,2)</f>
        <v>0</v>
      </c>
      <c r="BL317" s="15" t="s">
        <v>156</v>
      </c>
      <c r="BM317" s="148" t="s">
        <v>1476</v>
      </c>
    </row>
    <row r="318" spans="2:65" s="1" customFormat="1" ht="19.5" x14ac:dyDescent="0.2">
      <c r="B318" s="30"/>
      <c r="D318" s="150" t="s">
        <v>216</v>
      </c>
      <c r="F318" s="151" t="s">
        <v>829</v>
      </c>
      <c r="I318" s="152"/>
      <c r="L318" s="30"/>
      <c r="M318" s="153"/>
      <c r="T318" s="54"/>
      <c r="AT318" s="15" t="s">
        <v>216</v>
      </c>
      <c r="AU318" s="15" t="s">
        <v>91</v>
      </c>
    </row>
    <row r="319" spans="2:65" s="12" customFormat="1" x14ac:dyDescent="0.2">
      <c r="B319" s="154"/>
      <c r="D319" s="150" t="s">
        <v>292</v>
      </c>
      <c r="E319" s="155" t="s">
        <v>1</v>
      </c>
      <c r="F319" s="156" t="s">
        <v>85</v>
      </c>
      <c r="H319" s="157">
        <v>1</v>
      </c>
      <c r="I319" s="158"/>
      <c r="L319" s="154"/>
      <c r="M319" s="159"/>
      <c r="T319" s="160"/>
      <c r="AT319" s="155" t="s">
        <v>292</v>
      </c>
      <c r="AU319" s="155" t="s">
        <v>91</v>
      </c>
      <c r="AV319" s="12" t="s">
        <v>91</v>
      </c>
      <c r="AW319" s="12" t="s">
        <v>36</v>
      </c>
      <c r="AX319" s="12" t="s">
        <v>85</v>
      </c>
      <c r="AY319" s="155" t="s">
        <v>209</v>
      </c>
    </row>
    <row r="320" spans="2:65" s="1" customFormat="1" ht="16.5" customHeight="1" x14ac:dyDescent="0.2">
      <c r="B320" s="30"/>
      <c r="C320" s="171" t="s">
        <v>432</v>
      </c>
      <c r="D320" s="171" t="s">
        <v>449</v>
      </c>
      <c r="E320" s="172" t="s">
        <v>832</v>
      </c>
      <c r="F320" s="173" t="s">
        <v>1111</v>
      </c>
      <c r="G320" s="174" t="s">
        <v>456</v>
      </c>
      <c r="H320" s="175">
        <v>1</v>
      </c>
      <c r="I320" s="176"/>
      <c r="J320" s="177">
        <f>ROUND(I320*H320,2)</f>
        <v>0</v>
      </c>
      <c r="K320" s="178"/>
      <c r="L320" s="179"/>
      <c r="M320" s="180" t="s">
        <v>1</v>
      </c>
      <c r="N320" s="181" t="s">
        <v>43</v>
      </c>
      <c r="P320" s="146">
        <f>O320*H320</f>
        <v>0</v>
      </c>
      <c r="Q320" s="146">
        <v>1.8169999999999999</v>
      </c>
      <c r="R320" s="146">
        <f>Q320*H320</f>
        <v>1.8169999999999999</v>
      </c>
      <c r="S320" s="146">
        <v>0</v>
      </c>
      <c r="T320" s="147">
        <f>S320*H320</f>
        <v>0</v>
      </c>
      <c r="AR320" s="148" t="s">
        <v>244</v>
      </c>
      <c r="AT320" s="148" t="s">
        <v>449</v>
      </c>
      <c r="AU320" s="148" t="s">
        <v>91</v>
      </c>
      <c r="AY320" s="15" t="s">
        <v>209</v>
      </c>
      <c r="BE320" s="149">
        <f>IF(N320="základní",J320,0)</f>
        <v>0</v>
      </c>
      <c r="BF320" s="149">
        <f>IF(N320="snížená",J320,0)</f>
        <v>0</v>
      </c>
      <c r="BG320" s="149">
        <f>IF(N320="zákl. přenesená",J320,0)</f>
        <v>0</v>
      </c>
      <c r="BH320" s="149">
        <f>IF(N320="sníž. přenesená",J320,0)</f>
        <v>0</v>
      </c>
      <c r="BI320" s="149">
        <f>IF(N320="nulová",J320,0)</f>
        <v>0</v>
      </c>
      <c r="BJ320" s="15" t="s">
        <v>85</v>
      </c>
      <c r="BK320" s="149">
        <f>ROUND(I320*H320,2)</f>
        <v>0</v>
      </c>
      <c r="BL320" s="15" t="s">
        <v>156</v>
      </c>
      <c r="BM320" s="148" t="s">
        <v>1477</v>
      </c>
    </row>
    <row r="321" spans="2:65" s="1" customFormat="1" x14ac:dyDescent="0.2">
      <c r="B321" s="30"/>
      <c r="D321" s="150" t="s">
        <v>216</v>
      </c>
      <c r="F321" s="151" t="s">
        <v>835</v>
      </c>
      <c r="I321" s="152"/>
      <c r="L321" s="30"/>
      <c r="M321" s="153"/>
      <c r="T321" s="54"/>
      <c r="AT321" s="15" t="s">
        <v>216</v>
      </c>
      <c r="AU321" s="15" t="s">
        <v>91</v>
      </c>
    </row>
    <row r="322" spans="2:65" s="12" customFormat="1" x14ac:dyDescent="0.2">
      <c r="B322" s="154"/>
      <c r="D322" s="150" t="s">
        <v>292</v>
      </c>
      <c r="E322" s="155" t="s">
        <v>1</v>
      </c>
      <c r="F322" s="156" t="s">
        <v>85</v>
      </c>
      <c r="H322" s="157">
        <v>1</v>
      </c>
      <c r="I322" s="158"/>
      <c r="L322" s="154"/>
      <c r="M322" s="159"/>
      <c r="T322" s="160"/>
      <c r="AT322" s="155" t="s">
        <v>292</v>
      </c>
      <c r="AU322" s="155" t="s">
        <v>91</v>
      </c>
      <c r="AV322" s="12" t="s">
        <v>91</v>
      </c>
      <c r="AW322" s="12" t="s">
        <v>36</v>
      </c>
      <c r="AX322" s="12" t="s">
        <v>85</v>
      </c>
      <c r="AY322" s="155" t="s">
        <v>209</v>
      </c>
    </row>
    <row r="323" spans="2:65" s="1" customFormat="1" ht="24.2" customHeight="1" x14ac:dyDescent="0.2">
      <c r="B323" s="30"/>
      <c r="C323" s="171" t="s">
        <v>632</v>
      </c>
      <c r="D323" s="171" t="s">
        <v>449</v>
      </c>
      <c r="E323" s="172" t="s">
        <v>847</v>
      </c>
      <c r="F323" s="173" t="s">
        <v>848</v>
      </c>
      <c r="G323" s="174" t="s">
        <v>456</v>
      </c>
      <c r="H323" s="175">
        <v>1</v>
      </c>
      <c r="I323" s="176"/>
      <c r="J323" s="177">
        <f>ROUND(I323*H323,2)</f>
        <v>0</v>
      </c>
      <c r="K323" s="178"/>
      <c r="L323" s="179"/>
      <c r="M323" s="180" t="s">
        <v>1</v>
      </c>
      <c r="N323" s="181" t="s">
        <v>43</v>
      </c>
      <c r="P323" s="146">
        <f>O323*H323</f>
        <v>0</v>
      </c>
      <c r="Q323" s="146">
        <v>5.4600000000000003E-2</v>
      </c>
      <c r="R323" s="146">
        <f>Q323*H323</f>
        <v>5.4600000000000003E-2</v>
      </c>
      <c r="S323" s="146">
        <v>0</v>
      </c>
      <c r="T323" s="147">
        <f>S323*H323</f>
        <v>0</v>
      </c>
      <c r="AR323" s="148" t="s">
        <v>244</v>
      </c>
      <c r="AT323" s="148" t="s">
        <v>449</v>
      </c>
      <c r="AU323" s="148" t="s">
        <v>91</v>
      </c>
      <c r="AY323" s="15" t="s">
        <v>209</v>
      </c>
      <c r="BE323" s="149">
        <f>IF(N323="základní",J323,0)</f>
        <v>0</v>
      </c>
      <c r="BF323" s="149">
        <f>IF(N323="snížená",J323,0)</f>
        <v>0</v>
      </c>
      <c r="BG323" s="149">
        <f>IF(N323="zákl. přenesená",J323,0)</f>
        <v>0</v>
      </c>
      <c r="BH323" s="149">
        <f>IF(N323="sníž. přenesená",J323,0)</f>
        <v>0</v>
      </c>
      <c r="BI323" s="149">
        <f>IF(N323="nulová",J323,0)</f>
        <v>0</v>
      </c>
      <c r="BJ323" s="15" t="s">
        <v>85</v>
      </c>
      <c r="BK323" s="149">
        <f>ROUND(I323*H323,2)</f>
        <v>0</v>
      </c>
      <c r="BL323" s="15" t="s">
        <v>156</v>
      </c>
      <c r="BM323" s="148" t="s">
        <v>1478</v>
      </c>
    </row>
    <row r="324" spans="2:65" s="1" customFormat="1" ht="19.5" x14ac:dyDescent="0.2">
      <c r="B324" s="30"/>
      <c r="D324" s="150" t="s">
        <v>216</v>
      </c>
      <c r="F324" s="151" t="s">
        <v>848</v>
      </c>
      <c r="I324" s="152"/>
      <c r="L324" s="30"/>
      <c r="M324" s="153"/>
      <c r="T324" s="54"/>
      <c r="AT324" s="15" t="s">
        <v>216</v>
      </c>
      <c r="AU324" s="15" t="s">
        <v>91</v>
      </c>
    </row>
    <row r="325" spans="2:65" s="12" customFormat="1" x14ac:dyDescent="0.2">
      <c r="B325" s="154"/>
      <c r="D325" s="150" t="s">
        <v>292</v>
      </c>
      <c r="E325" s="155" t="s">
        <v>1</v>
      </c>
      <c r="F325" s="156" t="s">
        <v>85</v>
      </c>
      <c r="H325" s="157">
        <v>1</v>
      </c>
      <c r="I325" s="158"/>
      <c r="L325" s="154"/>
      <c r="M325" s="159"/>
      <c r="T325" s="160"/>
      <c r="AT325" s="155" t="s">
        <v>292</v>
      </c>
      <c r="AU325" s="155" t="s">
        <v>91</v>
      </c>
      <c r="AV325" s="12" t="s">
        <v>91</v>
      </c>
      <c r="AW325" s="12" t="s">
        <v>36</v>
      </c>
      <c r="AX325" s="12" t="s">
        <v>85</v>
      </c>
      <c r="AY325" s="155" t="s">
        <v>209</v>
      </c>
    </row>
    <row r="326" spans="2:65" s="1" customFormat="1" ht="24.2" customHeight="1" x14ac:dyDescent="0.2">
      <c r="B326" s="30"/>
      <c r="C326" s="136" t="s">
        <v>638</v>
      </c>
      <c r="D326" s="136" t="s">
        <v>210</v>
      </c>
      <c r="E326" s="137" t="s">
        <v>841</v>
      </c>
      <c r="F326" s="138" t="s">
        <v>842</v>
      </c>
      <c r="G326" s="139" t="s">
        <v>456</v>
      </c>
      <c r="H326" s="140">
        <v>1</v>
      </c>
      <c r="I326" s="141"/>
      <c r="J326" s="142">
        <f>ROUND(I326*H326,2)</f>
        <v>0</v>
      </c>
      <c r="K326" s="143"/>
      <c r="L326" s="30"/>
      <c r="M326" s="144" t="s">
        <v>1</v>
      </c>
      <c r="N326" s="145" t="s">
        <v>43</v>
      </c>
      <c r="P326" s="146">
        <f>O326*H326</f>
        <v>0</v>
      </c>
      <c r="Q326" s="146">
        <v>0.09</v>
      </c>
      <c r="R326" s="146">
        <f>Q326*H326</f>
        <v>0.09</v>
      </c>
      <c r="S326" s="146">
        <v>0</v>
      </c>
      <c r="T326" s="147">
        <f>S326*H326</f>
        <v>0</v>
      </c>
      <c r="AR326" s="148" t="s">
        <v>156</v>
      </c>
      <c r="AT326" s="148" t="s">
        <v>210</v>
      </c>
      <c r="AU326" s="148" t="s">
        <v>91</v>
      </c>
      <c r="AY326" s="15" t="s">
        <v>209</v>
      </c>
      <c r="BE326" s="149">
        <f>IF(N326="základní",J326,0)</f>
        <v>0</v>
      </c>
      <c r="BF326" s="149">
        <f>IF(N326="snížená",J326,0)</f>
        <v>0</v>
      </c>
      <c r="BG326" s="149">
        <f>IF(N326="zákl. přenesená",J326,0)</f>
        <v>0</v>
      </c>
      <c r="BH326" s="149">
        <f>IF(N326="sníž. přenesená",J326,0)</f>
        <v>0</v>
      </c>
      <c r="BI326" s="149">
        <f>IF(N326="nulová",J326,0)</f>
        <v>0</v>
      </c>
      <c r="BJ326" s="15" t="s">
        <v>85</v>
      </c>
      <c r="BK326" s="149">
        <f>ROUND(I326*H326,2)</f>
        <v>0</v>
      </c>
      <c r="BL326" s="15" t="s">
        <v>156</v>
      </c>
      <c r="BM326" s="148" t="s">
        <v>1479</v>
      </c>
    </row>
    <row r="327" spans="2:65" s="1" customFormat="1" ht="19.5" x14ac:dyDescent="0.2">
      <c r="B327" s="30"/>
      <c r="D327" s="150" t="s">
        <v>216</v>
      </c>
      <c r="F327" s="151" t="s">
        <v>844</v>
      </c>
      <c r="I327" s="152"/>
      <c r="L327" s="30"/>
      <c r="M327" s="153"/>
      <c r="T327" s="54"/>
      <c r="AT327" s="15" t="s">
        <v>216</v>
      </c>
      <c r="AU327" s="15" t="s">
        <v>91</v>
      </c>
    </row>
    <row r="328" spans="2:65" s="12" customFormat="1" x14ac:dyDescent="0.2">
      <c r="B328" s="154"/>
      <c r="D328" s="150" t="s">
        <v>292</v>
      </c>
      <c r="E328" s="155" t="s">
        <v>1</v>
      </c>
      <c r="F328" s="156" t="s">
        <v>85</v>
      </c>
      <c r="H328" s="157">
        <v>1</v>
      </c>
      <c r="I328" s="158"/>
      <c r="L328" s="154"/>
      <c r="M328" s="159"/>
      <c r="T328" s="160"/>
      <c r="AT328" s="155" t="s">
        <v>292</v>
      </c>
      <c r="AU328" s="155" t="s">
        <v>91</v>
      </c>
      <c r="AV328" s="12" t="s">
        <v>91</v>
      </c>
      <c r="AW328" s="12" t="s">
        <v>36</v>
      </c>
      <c r="AX328" s="12" t="s">
        <v>85</v>
      </c>
      <c r="AY328" s="155" t="s">
        <v>209</v>
      </c>
    </row>
    <row r="329" spans="2:65" s="1" customFormat="1" ht="24.2" customHeight="1" x14ac:dyDescent="0.2">
      <c r="B329" s="30"/>
      <c r="C329" s="136" t="s">
        <v>643</v>
      </c>
      <c r="D329" s="136" t="s">
        <v>210</v>
      </c>
      <c r="E329" s="137" t="s">
        <v>851</v>
      </c>
      <c r="F329" s="138" t="s">
        <v>852</v>
      </c>
      <c r="G329" s="139" t="s">
        <v>456</v>
      </c>
      <c r="H329" s="140">
        <v>1</v>
      </c>
      <c r="I329" s="141"/>
      <c r="J329" s="142">
        <f>ROUND(I329*H329,2)</f>
        <v>0</v>
      </c>
      <c r="K329" s="143"/>
      <c r="L329" s="30"/>
      <c r="M329" s="144" t="s">
        <v>1</v>
      </c>
      <c r="N329" s="145" t="s">
        <v>43</v>
      </c>
      <c r="P329" s="146">
        <f>O329*H329</f>
        <v>0</v>
      </c>
      <c r="Q329" s="146">
        <v>0.42080000000000001</v>
      </c>
      <c r="R329" s="146">
        <f>Q329*H329</f>
        <v>0.42080000000000001</v>
      </c>
      <c r="S329" s="146">
        <v>0</v>
      </c>
      <c r="T329" s="147">
        <f>S329*H329</f>
        <v>0</v>
      </c>
      <c r="AR329" s="148" t="s">
        <v>156</v>
      </c>
      <c r="AT329" s="148" t="s">
        <v>210</v>
      </c>
      <c r="AU329" s="148" t="s">
        <v>91</v>
      </c>
      <c r="AY329" s="15" t="s">
        <v>209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5" t="s">
        <v>85</v>
      </c>
      <c r="BK329" s="149">
        <f>ROUND(I329*H329,2)</f>
        <v>0</v>
      </c>
      <c r="BL329" s="15" t="s">
        <v>156</v>
      </c>
      <c r="BM329" s="148" t="s">
        <v>1480</v>
      </c>
    </row>
    <row r="330" spans="2:65" s="1" customFormat="1" ht="19.5" x14ac:dyDescent="0.2">
      <c r="B330" s="30"/>
      <c r="D330" s="150" t="s">
        <v>216</v>
      </c>
      <c r="F330" s="151" t="s">
        <v>854</v>
      </c>
      <c r="I330" s="152"/>
      <c r="L330" s="30"/>
      <c r="M330" s="153"/>
      <c r="T330" s="54"/>
      <c r="AT330" s="15" t="s">
        <v>216</v>
      </c>
      <c r="AU330" s="15" t="s">
        <v>91</v>
      </c>
    </row>
    <row r="331" spans="2:65" s="12" customFormat="1" x14ac:dyDescent="0.2">
      <c r="B331" s="154"/>
      <c r="D331" s="150" t="s">
        <v>292</v>
      </c>
      <c r="E331" s="155" t="s">
        <v>1</v>
      </c>
      <c r="F331" s="156" t="s">
        <v>85</v>
      </c>
      <c r="H331" s="157">
        <v>1</v>
      </c>
      <c r="I331" s="158"/>
      <c r="L331" s="154"/>
      <c r="M331" s="159"/>
      <c r="T331" s="160"/>
      <c r="AT331" s="155" t="s">
        <v>292</v>
      </c>
      <c r="AU331" s="155" t="s">
        <v>91</v>
      </c>
      <c r="AV331" s="12" t="s">
        <v>91</v>
      </c>
      <c r="AW331" s="12" t="s">
        <v>36</v>
      </c>
      <c r="AX331" s="12" t="s">
        <v>85</v>
      </c>
      <c r="AY331" s="155" t="s">
        <v>209</v>
      </c>
    </row>
    <row r="332" spans="2:65" s="1" customFormat="1" ht="21.75" customHeight="1" x14ac:dyDescent="0.2">
      <c r="B332" s="30"/>
      <c r="C332" s="136" t="s">
        <v>649</v>
      </c>
      <c r="D332" s="136" t="s">
        <v>210</v>
      </c>
      <c r="E332" s="137" t="s">
        <v>861</v>
      </c>
      <c r="F332" s="138" t="s">
        <v>862</v>
      </c>
      <c r="G332" s="139" t="s">
        <v>359</v>
      </c>
      <c r="H332" s="140">
        <v>29.6</v>
      </c>
      <c r="I332" s="141"/>
      <c r="J332" s="142">
        <f>ROUND(I332*H332,2)</f>
        <v>0</v>
      </c>
      <c r="K332" s="143"/>
      <c r="L332" s="30"/>
      <c r="M332" s="144" t="s">
        <v>1</v>
      </c>
      <c r="N332" s="145" t="s">
        <v>43</v>
      </c>
      <c r="P332" s="146">
        <f>O332*H332</f>
        <v>0</v>
      </c>
      <c r="Q332" s="146">
        <v>1.2999999999999999E-4</v>
      </c>
      <c r="R332" s="146">
        <f>Q332*H332</f>
        <v>3.8479999999999999E-3</v>
      </c>
      <c r="S332" s="146">
        <v>0</v>
      </c>
      <c r="T332" s="147">
        <f>S332*H332</f>
        <v>0</v>
      </c>
      <c r="AR332" s="148" t="s">
        <v>156</v>
      </c>
      <c r="AT332" s="148" t="s">
        <v>210</v>
      </c>
      <c r="AU332" s="148" t="s">
        <v>91</v>
      </c>
      <c r="AY332" s="15" t="s">
        <v>209</v>
      </c>
      <c r="BE332" s="149">
        <f>IF(N332="základní",J332,0)</f>
        <v>0</v>
      </c>
      <c r="BF332" s="149">
        <f>IF(N332="snížená",J332,0)</f>
        <v>0</v>
      </c>
      <c r="BG332" s="149">
        <f>IF(N332="zákl. přenesená",J332,0)</f>
        <v>0</v>
      </c>
      <c r="BH332" s="149">
        <f>IF(N332="sníž. přenesená",J332,0)</f>
        <v>0</v>
      </c>
      <c r="BI332" s="149">
        <f>IF(N332="nulová",J332,0)</f>
        <v>0</v>
      </c>
      <c r="BJ332" s="15" t="s">
        <v>85</v>
      </c>
      <c r="BK332" s="149">
        <f>ROUND(I332*H332,2)</f>
        <v>0</v>
      </c>
      <c r="BL332" s="15" t="s">
        <v>156</v>
      </c>
      <c r="BM332" s="148" t="s">
        <v>1481</v>
      </c>
    </row>
    <row r="333" spans="2:65" s="1" customFormat="1" x14ac:dyDescent="0.2">
      <c r="B333" s="30"/>
      <c r="D333" s="150" t="s">
        <v>216</v>
      </c>
      <c r="F333" s="151" t="s">
        <v>864</v>
      </c>
      <c r="I333" s="152"/>
      <c r="L333" s="30"/>
      <c r="M333" s="153"/>
      <c r="T333" s="54"/>
      <c r="AT333" s="15" t="s">
        <v>216</v>
      </c>
      <c r="AU333" s="15" t="s">
        <v>91</v>
      </c>
    </row>
    <row r="334" spans="2:65" s="12" customFormat="1" x14ac:dyDescent="0.2">
      <c r="B334" s="154"/>
      <c r="D334" s="150" t="s">
        <v>292</v>
      </c>
      <c r="E334" s="155" t="s">
        <v>1</v>
      </c>
      <c r="F334" s="156" t="s">
        <v>1449</v>
      </c>
      <c r="H334" s="157">
        <v>29.6</v>
      </c>
      <c r="I334" s="158"/>
      <c r="L334" s="154"/>
      <c r="M334" s="159"/>
      <c r="T334" s="160"/>
      <c r="AT334" s="155" t="s">
        <v>292</v>
      </c>
      <c r="AU334" s="155" t="s">
        <v>91</v>
      </c>
      <c r="AV334" s="12" t="s">
        <v>91</v>
      </c>
      <c r="AW334" s="12" t="s">
        <v>36</v>
      </c>
      <c r="AX334" s="12" t="s">
        <v>85</v>
      </c>
      <c r="AY334" s="155" t="s">
        <v>209</v>
      </c>
    </row>
    <row r="335" spans="2:65" s="11" customFormat="1" ht="22.9" customHeight="1" x14ac:dyDescent="0.2">
      <c r="B335" s="124"/>
      <c r="D335" s="125" t="s">
        <v>77</v>
      </c>
      <c r="E335" s="134" t="s">
        <v>249</v>
      </c>
      <c r="F335" s="134" t="s">
        <v>866</v>
      </c>
      <c r="I335" s="127"/>
      <c r="J335" s="135">
        <f>BK335</f>
        <v>0</v>
      </c>
      <c r="L335" s="124"/>
      <c r="M335" s="129"/>
      <c r="P335" s="130">
        <f>P336+SUM(P337:P345)</f>
        <v>0</v>
      </c>
      <c r="R335" s="130">
        <f>R336+SUM(R337:R345)</f>
        <v>2.4272000000000002E-2</v>
      </c>
      <c r="T335" s="131">
        <f>T336+SUM(T337:T345)</f>
        <v>1.1599999999999999</v>
      </c>
      <c r="AR335" s="125" t="s">
        <v>85</v>
      </c>
      <c r="AT335" s="132" t="s">
        <v>77</v>
      </c>
      <c r="AU335" s="132" t="s">
        <v>85</v>
      </c>
      <c r="AY335" s="125" t="s">
        <v>209</v>
      </c>
      <c r="BK335" s="133">
        <f>BK336+SUM(BK337:BK345)</f>
        <v>0</v>
      </c>
    </row>
    <row r="336" spans="2:65" s="1" customFormat="1" ht="24.2" customHeight="1" x14ac:dyDescent="0.2">
      <c r="B336" s="30"/>
      <c r="C336" s="136" t="s">
        <v>655</v>
      </c>
      <c r="D336" s="136" t="s">
        <v>210</v>
      </c>
      <c r="E336" s="137" t="s">
        <v>867</v>
      </c>
      <c r="F336" s="138" t="s">
        <v>868</v>
      </c>
      <c r="G336" s="139" t="s">
        <v>359</v>
      </c>
      <c r="H336" s="140">
        <v>59.2</v>
      </c>
      <c r="I336" s="141"/>
      <c r="J336" s="142">
        <f>ROUND(I336*H336,2)</f>
        <v>0</v>
      </c>
      <c r="K336" s="143"/>
      <c r="L336" s="30"/>
      <c r="M336" s="144" t="s">
        <v>1</v>
      </c>
      <c r="N336" s="145" t="s">
        <v>43</v>
      </c>
      <c r="P336" s="146">
        <f>O336*H336</f>
        <v>0</v>
      </c>
      <c r="Q336" s="146">
        <v>4.0999999999999999E-4</v>
      </c>
      <c r="R336" s="146">
        <f>Q336*H336</f>
        <v>2.4272000000000002E-2</v>
      </c>
      <c r="S336" s="146">
        <v>0</v>
      </c>
      <c r="T336" s="147">
        <f>S336*H336</f>
        <v>0</v>
      </c>
      <c r="AR336" s="148" t="s">
        <v>156</v>
      </c>
      <c r="AT336" s="148" t="s">
        <v>210</v>
      </c>
      <c r="AU336" s="148" t="s">
        <v>91</v>
      </c>
      <c r="AY336" s="15" t="s">
        <v>209</v>
      </c>
      <c r="BE336" s="149">
        <f>IF(N336="základní",J336,0)</f>
        <v>0</v>
      </c>
      <c r="BF336" s="149">
        <f>IF(N336="snížená",J336,0)</f>
        <v>0</v>
      </c>
      <c r="BG336" s="149">
        <f>IF(N336="zákl. přenesená",J336,0)</f>
        <v>0</v>
      </c>
      <c r="BH336" s="149">
        <f>IF(N336="sníž. přenesená",J336,0)</f>
        <v>0</v>
      </c>
      <c r="BI336" s="149">
        <f>IF(N336="nulová",J336,0)</f>
        <v>0</v>
      </c>
      <c r="BJ336" s="15" t="s">
        <v>85</v>
      </c>
      <c r="BK336" s="149">
        <f>ROUND(I336*H336,2)</f>
        <v>0</v>
      </c>
      <c r="BL336" s="15" t="s">
        <v>156</v>
      </c>
      <c r="BM336" s="148" t="s">
        <v>1482</v>
      </c>
    </row>
    <row r="337" spans="2:65" s="1" customFormat="1" ht="19.5" x14ac:dyDescent="0.2">
      <c r="B337" s="30"/>
      <c r="D337" s="150" t="s">
        <v>216</v>
      </c>
      <c r="F337" s="151" t="s">
        <v>870</v>
      </c>
      <c r="I337" s="152"/>
      <c r="L337" s="30"/>
      <c r="M337" s="153"/>
      <c r="T337" s="54"/>
      <c r="AT337" s="15" t="s">
        <v>216</v>
      </c>
      <c r="AU337" s="15" t="s">
        <v>91</v>
      </c>
    </row>
    <row r="338" spans="2:65" s="12" customFormat="1" x14ac:dyDescent="0.2">
      <c r="B338" s="154"/>
      <c r="D338" s="150" t="s">
        <v>292</v>
      </c>
      <c r="E338" s="155" t="s">
        <v>1</v>
      </c>
      <c r="F338" s="156" t="s">
        <v>1483</v>
      </c>
      <c r="H338" s="157">
        <v>59.2</v>
      </c>
      <c r="I338" s="158"/>
      <c r="L338" s="154"/>
      <c r="M338" s="159"/>
      <c r="T338" s="160"/>
      <c r="AT338" s="155" t="s">
        <v>292</v>
      </c>
      <c r="AU338" s="155" t="s">
        <v>91</v>
      </c>
      <c r="AV338" s="12" t="s">
        <v>91</v>
      </c>
      <c r="AW338" s="12" t="s">
        <v>36</v>
      </c>
      <c r="AX338" s="12" t="s">
        <v>85</v>
      </c>
      <c r="AY338" s="155" t="s">
        <v>209</v>
      </c>
    </row>
    <row r="339" spans="2:65" s="1" customFormat="1" ht="24.2" customHeight="1" x14ac:dyDescent="0.2">
      <c r="B339" s="30"/>
      <c r="C339" s="136" t="s">
        <v>660</v>
      </c>
      <c r="D339" s="136" t="s">
        <v>210</v>
      </c>
      <c r="E339" s="137" t="s">
        <v>873</v>
      </c>
      <c r="F339" s="138" t="s">
        <v>874</v>
      </c>
      <c r="G339" s="139" t="s">
        <v>359</v>
      </c>
      <c r="H339" s="140">
        <v>59.2</v>
      </c>
      <c r="I339" s="141"/>
      <c r="J339" s="142">
        <f>ROUND(I339*H339,2)</f>
        <v>0</v>
      </c>
      <c r="K339" s="143"/>
      <c r="L339" s="30"/>
      <c r="M339" s="144" t="s">
        <v>1</v>
      </c>
      <c r="N339" s="145" t="s">
        <v>43</v>
      </c>
      <c r="P339" s="146">
        <f>O339*H339</f>
        <v>0</v>
      </c>
      <c r="Q339" s="146">
        <v>0</v>
      </c>
      <c r="R339" s="146">
        <f>Q339*H339</f>
        <v>0</v>
      </c>
      <c r="S339" s="146">
        <v>0</v>
      </c>
      <c r="T339" s="147">
        <f>S339*H339</f>
        <v>0</v>
      </c>
      <c r="AR339" s="148" t="s">
        <v>156</v>
      </c>
      <c r="AT339" s="148" t="s">
        <v>210</v>
      </c>
      <c r="AU339" s="148" t="s">
        <v>91</v>
      </c>
      <c r="AY339" s="15" t="s">
        <v>209</v>
      </c>
      <c r="BE339" s="149">
        <f>IF(N339="základní",J339,0)</f>
        <v>0</v>
      </c>
      <c r="BF339" s="149">
        <f>IF(N339="snížená",J339,0)</f>
        <v>0</v>
      </c>
      <c r="BG339" s="149">
        <f>IF(N339="zákl. přenesená",J339,0)</f>
        <v>0</v>
      </c>
      <c r="BH339" s="149">
        <f>IF(N339="sníž. přenesená",J339,0)</f>
        <v>0</v>
      </c>
      <c r="BI339" s="149">
        <f>IF(N339="nulová",J339,0)</f>
        <v>0</v>
      </c>
      <c r="BJ339" s="15" t="s">
        <v>85</v>
      </c>
      <c r="BK339" s="149">
        <f>ROUND(I339*H339,2)</f>
        <v>0</v>
      </c>
      <c r="BL339" s="15" t="s">
        <v>156</v>
      </c>
      <c r="BM339" s="148" t="s">
        <v>1484</v>
      </c>
    </row>
    <row r="340" spans="2:65" s="1" customFormat="1" ht="19.5" x14ac:dyDescent="0.2">
      <c r="B340" s="30"/>
      <c r="D340" s="150" t="s">
        <v>216</v>
      </c>
      <c r="F340" s="151" t="s">
        <v>876</v>
      </c>
      <c r="I340" s="152"/>
      <c r="L340" s="30"/>
      <c r="M340" s="153"/>
      <c r="T340" s="54"/>
      <c r="AT340" s="15" t="s">
        <v>216</v>
      </c>
      <c r="AU340" s="15" t="s">
        <v>91</v>
      </c>
    </row>
    <row r="341" spans="2:65" s="12" customFormat="1" x14ac:dyDescent="0.2">
      <c r="B341" s="154"/>
      <c r="D341" s="150" t="s">
        <v>292</v>
      </c>
      <c r="E341" s="155" t="s">
        <v>1</v>
      </c>
      <c r="F341" s="156" t="s">
        <v>1483</v>
      </c>
      <c r="H341" s="157">
        <v>59.2</v>
      </c>
      <c r="I341" s="158"/>
      <c r="L341" s="154"/>
      <c r="M341" s="159"/>
      <c r="T341" s="160"/>
      <c r="AT341" s="155" t="s">
        <v>292</v>
      </c>
      <c r="AU341" s="155" t="s">
        <v>91</v>
      </c>
      <c r="AV341" s="12" t="s">
        <v>91</v>
      </c>
      <c r="AW341" s="12" t="s">
        <v>36</v>
      </c>
      <c r="AX341" s="12" t="s">
        <v>85</v>
      </c>
      <c r="AY341" s="155" t="s">
        <v>209</v>
      </c>
    </row>
    <row r="342" spans="2:65" s="1" customFormat="1" ht="16.5" customHeight="1" x14ac:dyDescent="0.2">
      <c r="B342" s="30"/>
      <c r="C342" s="136" t="s">
        <v>716</v>
      </c>
      <c r="D342" s="136" t="s">
        <v>210</v>
      </c>
      <c r="E342" s="137" t="s">
        <v>888</v>
      </c>
      <c r="F342" s="138" t="s">
        <v>889</v>
      </c>
      <c r="G342" s="139" t="s">
        <v>342</v>
      </c>
      <c r="H342" s="140">
        <v>116</v>
      </c>
      <c r="I342" s="141"/>
      <c r="J342" s="142">
        <f>ROUND(I342*H342,2)</f>
        <v>0</v>
      </c>
      <c r="K342" s="143"/>
      <c r="L342" s="30"/>
      <c r="M342" s="144" t="s">
        <v>1</v>
      </c>
      <c r="N342" s="145" t="s">
        <v>43</v>
      </c>
      <c r="P342" s="146">
        <f>O342*H342</f>
        <v>0</v>
      </c>
      <c r="Q342" s="146">
        <v>0</v>
      </c>
      <c r="R342" s="146">
        <f>Q342*H342</f>
        <v>0</v>
      </c>
      <c r="S342" s="146">
        <v>0.01</v>
      </c>
      <c r="T342" s="147">
        <f>S342*H342</f>
        <v>1.1599999999999999</v>
      </c>
      <c r="AR342" s="148" t="s">
        <v>156</v>
      </c>
      <c r="AT342" s="148" t="s">
        <v>210</v>
      </c>
      <c r="AU342" s="148" t="s">
        <v>91</v>
      </c>
      <c r="AY342" s="15" t="s">
        <v>209</v>
      </c>
      <c r="BE342" s="149">
        <f>IF(N342="základní",J342,0)</f>
        <v>0</v>
      </c>
      <c r="BF342" s="149">
        <f>IF(N342="snížená",J342,0)</f>
        <v>0</v>
      </c>
      <c r="BG342" s="149">
        <f>IF(N342="zákl. přenesená",J342,0)</f>
        <v>0</v>
      </c>
      <c r="BH342" s="149">
        <f>IF(N342="sníž. přenesená",J342,0)</f>
        <v>0</v>
      </c>
      <c r="BI342" s="149">
        <f>IF(N342="nulová",J342,0)</f>
        <v>0</v>
      </c>
      <c r="BJ342" s="15" t="s">
        <v>85</v>
      </c>
      <c r="BK342" s="149">
        <f>ROUND(I342*H342,2)</f>
        <v>0</v>
      </c>
      <c r="BL342" s="15" t="s">
        <v>156</v>
      </c>
      <c r="BM342" s="148" t="s">
        <v>1485</v>
      </c>
    </row>
    <row r="343" spans="2:65" s="1" customFormat="1" ht="19.5" x14ac:dyDescent="0.2">
      <c r="B343" s="30"/>
      <c r="D343" s="150" t="s">
        <v>216</v>
      </c>
      <c r="F343" s="151" t="s">
        <v>891</v>
      </c>
      <c r="I343" s="152"/>
      <c r="L343" s="30"/>
      <c r="M343" s="153"/>
      <c r="T343" s="54"/>
      <c r="AT343" s="15" t="s">
        <v>216</v>
      </c>
      <c r="AU343" s="15" t="s">
        <v>91</v>
      </c>
    </row>
    <row r="344" spans="2:65" s="12" customFormat="1" x14ac:dyDescent="0.2">
      <c r="B344" s="154"/>
      <c r="D344" s="150" t="s">
        <v>292</v>
      </c>
      <c r="E344" s="155" t="s">
        <v>1</v>
      </c>
      <c r="F344" s="156" t="s">
        <v>1486</v>
      </c>
      <c r="H344" s="157">
        <v>116</v>
      </c>
      <c r="I344" s="158"/>
      <c r="L344" s="154"/>
      <c r="M344" s="159"/>
      <c r="T344" s="160"/>
      <c r="AT344" s="155" t="s">
        <v>292</v>
      </c>
      <c r="AU344" s="155" t="s">
        <v>91</v>
      </c>
      <c r="AV344" s="12" t="s">
        <v>91</v>
      </c>
      <c r="AW344" s="12" t="s">
        <v>36</v>
      </c>
      <c r="AX344" s="12" t="s">
        <v>85</v>
      </c>
      <c r="AY344" s="155" t="s">
        <v>209</v>
      </c>
    </row>
    <row r="345" spans="2:65" s="11" customFormat="1" ht="20.85" customHeight="1" x14ac:dyDescent="0.2">
      <c r="B345" s="124"/>
      <c r="D345" s="125" t="s">
        <v>77</v>
      </c>
      <c r="E345" s="134" t="s">
        <v>860</v>
      </c>
      <c r="F345" s="134" t="s">
        <v>893</v>
      </c>
      <c r="I345" s="127"/>
      <c r="J345" s="135">
        <f>BK345</f>
        <v>0</v>
      </c>
      <c r="L345" s="124"/>
      <c r="M345" s="129"/>
      <c r="P345" s="130">
        <f>SUM(P346:P364)</f>
        <v>0</v>
      </c>
      <c r="R345" s="130">
        <f>SUM(R346:R364)</f>
        <v>0</v>
      </c>
      <c r="T345" s="131">
        <f>SUM(T346:T364)</f>
        <v>0</v>
      </c>
      <c r="AR345" s="125" t="s">
        <v>85</v>
      </c>
      <c r="AT345" s="132" t="s">
        <v>77</v>
      </c>
      <c r="AU345" s="132" t="s">
        <v>91</v>
      </c>
      <c r="AY345" s="125" t="s">
        <v>209</v>
      </c>
      <c r="BK345" s="133">
        <f>SUM(BK346:BK364)</f>
        <v>0</v>
      </c>
    </row>
    <row r="346" spans="2:65" s="1" customFormat="1" ht="24.2" customHeight="1" x14ac:dyDescent="0.2">
      <c r="B346" s="30"/>
      <c r="C346" s="136" t="s">
        <v>665</v>
      </c>
      <c r="D346" s="136" t="s">
        <v>210</v>
      </c>
      <c r="E346" s="137" t="s">
        <v>900</v>
      </c>
      <c r="F346" s="138" t="s">
        <v>901</v>
      </c>
      <c r="G346" s="139" t="s">
        <v>554</v>
      </c>
      <c r="H346" s="140">
        <v>12.16</v>
      </c>
      <c r="I346" s="141"/>
      <c r="J346" s="142">
        <f>ROUND(I346*H346,2)</f>
        <v>0</v>
      </c>
      <c r="K346" s="143"/>
      <c r="L346" s="30"/>
      <c r="M346" s="144" t="s">
        <v>1</v>
      </c>
      <c r="N346" s="145" t="s">
        <v>43</v>
      </c>
      <c r="P346" s="146">
        <f>O346*H346</f>
        <v>0</v>
      </c>
      <c r="Q346" s="146">
        <v>0</v>
      </c>
      <c r="R346" s="146">
        <f>Q346*H346</f>
        <v>0</v>
      </c>
      <c r="S346" s="146">
        <v>0</v>
      </c>
      <c r="T346" s="147">
        <f>S346*H346</f>
        <v>0</v>
      </c>
      <c r="AR346" s="148" t="s">
        <v>156</v>
      </c>
      <c r="AT346" s="148" t="s">
        <v>210</v>
      </c>
      <c r="AU346" s="148" t="s">
        <v>148</v>
      </c>
      <c r="AY346" s="15" t="s">
        <v>209</v>
      </c>
      <c r="BE346" s="149">
        <f>IF(N346="základní",J346,0)</f>
        <v>0</v>
      </c>
      <c r="BF346" s="149">
        <f>IF(N346="snížená",J346,0)</f>
        <v>0</v>
      </c>
      <c r="BG346" s="149">
        <f>IF(N346="zákl. přenesená",J346,0)</f>
        <v>0</v>
      </c>
      <c r="BH346" s="149">
        <f>IF(N346="sníž. přenesená",J346,0)</f>
        <v>0</v>
      </c>
      <c r="BI346" s="149">
        <f>IF(N346="nulová",J346,0)</f>
        <v>0</v>
      </c>
      <c r="BJ346" s="15" t="s">
        <v>85</v>
      </c>
      <c r="BK346" s="149">
        <f>ROUND(I346*H346,2)</f>
        <v>0</v>
      </c>
      <c r="BL346" s="15" t="s">
        <v>156</v>
      </c>
      <c r="BM346" s="148" t="s">
        <v>1487</v>
      </c>
    </row>
    <row r="347" spans="2:65" s="1" customFormat="1" ht="19.5" x14ac:dyDescent="0.2">
      <c r="B347" s="30"/>
      <c r="D347" s="150" t="s">
        <v>216</v>
      </c>
      <c r="F347" s="151" t="s">
        <v>903</v>
      </c>
      <c r="I347" s="152"/>
      <c r="L347" s="30"/>
      <c r="M347" s="153"/>
      <c r="T347" s="54"/>
      <c r="AT347" s="15" t="s">
        <v>216</v>
      </c>
      <c r="AU347" s="15" t="s">
        <v>148</v>
      </c>
    </row>
    <row r="348" spans="2:65" s="12" customFormat="1" x14ac:dyDescent="0.2">
      <c r="B348" s="154"/>
      <c r="D348" s="150" t="s">
        <v>292</v>
      </c>
      <c r="E348" s="155" t="s">
        <v>1</v>
      </c>
      <c r="F348" s="156" t="s">
        <v>1488</v>
      </c>
      <c r="H348" s="157">
        <v>12.160000000000002</v>
      </c>
      <c r="I348" s="158"/>
      <c r="L348" s="154"/>
      <c r="M348" s="159"/>
      <c r="T348" s="160"/>
      <c r="AT348" s="155" t="s">
        <v>292</v>
      </c>
      <c r="AU348" s="155" t="s">
        <v>148</v>
      </c>
      <c r="AV348" s="12" t="s">
        <v>91</v>
      </c>
      <c r="AW348" s="12" t="s">
        <v>36</v>
      </c>
      <c r="AX348" s="12" t="s">
        <v>78</v>
      </c>
      <c r="AY348" s="155" t="s">
        <v>209</v>
      </c>
    </row>
    <row r="349" spans="2:65" s="13" customFormat="1" x14ac:dyDescent="0.2">
      <c r="B349" s="164"/>
      <c r="D349" s="150" t="s">
        <v>292</v>
      </c>
      <c r="E349" s="165" t="s">
        <v>1</v>
      </c>
      <c r="F349" s="166" t="s">
        <v>351</v>
      </c>
      <c r="H349" s="167">
        <v>12.160000000000002</v>
      </c>
      <c r="I349" s="168"/>
      <c r="L349" s="164"/>
      <c r="M349" s="169"/>
      <c r="T349" s="170"/>
      <c r="AT349" s="165" t="s">
        <v>292</v>
      </c>
      <c r="AU349" s="165" t="s">
        <v>148</v>
      </c>
      <c r="AV349" s="13" t="s">
        <v>156</v>
      </c>
      <c r="AW349" s="13" t="s">
        <v>4</v>
      </c>
      <c r="AX349" s="13" t="s">
        <v>85</v>
      </c>
      <c r="AY349" s="165" t="s">
        <v>209</v>
      </c>
    </row>
    <row r="350" spans="2:65" s="1" customFormat="1" ht="24.2" customHeight="1" x14ac:dyDescent="0.2">
      <c r="B350" s="30"/>
      <c r="C350" s="136" t="s">
        <v>671</v>
      </c>
      <c r="D350" s="136" t="s">
        <v>210</v>
      </c>
      <c r="E350" s="137" t="s">
        <v>907</v>
      </c>
      <c r="F350" s="138" t="s">
        <v>908</v>
      </c>
      <c r="G350" s="139" t="s">
        <v>554</v>
      </c>
      <c r="H350" s="140">
        <v>85.12</v>
      </c>
      <c r="I350" s="141"/>
      <c r="J350" s="142">
        <f>ROUND(I350*H350,2)</f>
        <v>0</v>
      </c>
      <c r="K350" s="143"/>
      <c r="L350" s="30"/>
      <c r="M350" s="144" t="s">
        <v>1</v>
      </c>
      <c r="N350" s="145" t="s">
        <v>43</v>
      </c>
      <c r="P350" s="146">
        <f>O350*H350</f>
        <v>0</v>
      </c>
      <c r="Q350" s="146">
        <v>0</v>
      </c>
      <c r="R350" s="146">
        <f>Q350*H350</f>
        <v>0</v>
      </c>
      <c r="S350" s="146">
        <v>0</v>
      </c>
      <c r="T350" s="147">
        <f>S350*H350</f>
        <v>0</v>
      </c>
      <c r="AR350" s="148" t="s">
        <v>156</v>
      </c>
      <c r="AT350" s="148" t="s">
        <v>210</v>
      </c>
      <c r="AU350" s="148" t="s">
        <v>148</v>
      </c>
      <c r="AY350" s="15" t="s">
        <v>209</v>
      </c>
      <c r="BE350" s="149">
        <f>IF(N350="základní",J350,0)</f>
        <v>0</v>
      </c>
      <c r="BF350" s="149">
        <f>IF(N350="snížená",J350,0)</f>
        <v>0</v>
      </c>
      <c r="BG350" s="149">
        <f>IF(N350="zákl. přenesená",J350,0)</f>
        <v>0</v>
      </c>
      <c r="BH350" s="149">
        <f>IF(N350="sníž. přenesená",J350,0)</f>
        <v>0</v>
      </c>
      <c r="BI350" s="149">
        <f>IF(N350="nulová",J350,0)</f>
        <v>0</v>
      </c>
      <c r="BJ350" s="15" t="s">
        <v>85</v>
      </c>
      <c r="BK350" s="149">
        <f>ROUND(I350*H350,2)</f>
        <v>0</v>
      </c>
      <c r="BL350" s="15" t="s">
        <v>156</v>
      </c>
      <c r="BM350" s="148" t="s">
        <v>1489</v>
      </c>
    </row>
    <row r="351" spans="2:65" s="1" customFormat="1" ht="19.5" x14ac:dyDescent="0.2">
      <c r="B351" s="30"/>
      <c r="D351" s="150" t="s">
        <v>216</v>
      </c>
      <c r="F351" s="151" t="s">
        <v>908</v>
      </c>
      <c r="I351" s="152"/>
      <c r="L351" s="30"/>
      <c r="M351" s="153"/>
      <c r="T351" s="54"/>
      <c r="AT351" s="15" t="s">
        <v>216</v>
      </c>
      <c r="AU351" s="15" t="s">
        <v>148</v>
      </c>
    </row>
    <row r="352" spans="2:65" s="12" customFormat="1" x14ac:dyDescent="0.2">
      <c r="B352" s="154"/>
      <c r="D352" s="150" t="s">
        <v>292</v>
      </c>
      <c r="E352" s="155" t="s">
        <v>1</v>
      </c>
      <c r="F352" s="156" t="s">
        <v>1490</v>
      </c>
      <c r="H352" s="157">
        <v>85.12</v>
      </c>
      <c r="I352" s="158"/>
      <c r="L352" s="154"/>
      <c r="M352" s="159"/>
      <c r="T352" s="160"/>
      <c r="AT352" s="155" t="s">
        <v>292</v>
      </c>
      <c r="AU352" s="155" t="s">
        <v>148</v>
      </c>
      <c r="AV352" s="12" t="s">
        <v>91</v>
      </c>
      <c r="AW352" s="12" t="s">
        <v>36</v>
      </c>
      <c r="AX352" s="12" t="s">
        <v>78</v>
      </c>
      <c r="AY352" s="155" t="s">
        <v>209</v>
      </c>
    </row>
    <row r="353" spans="2:65" s="13" customFormat="1" x14ac:dyDescent="0.2">
      <c r="B353" s="164"/>
      <c r="D353" s="150" t="s">
        <v>292</v>
      </c>
      <c r="E353" s="165" t="s">
        <v>1</v>
      </c>
      <c r="F353" s="166" t="s">
        <v>351</v>
      </c>
      <c r="H353" s="167">
        <v>85.12</v>
      </c>
      <c r="I353" s="168"/>
      <c r="L353" s="164"/>
      <c r="M353" s="169"/>
      <c r="T353" s="170"/>
      <c r="AT353" s="165" t="s">
        <v>292</v>
      </c>
      <c r="AU353" s="165" t="s">
        <v>148</v>
      </c>
      <c r="AV353" s="13" t="s">
        <v>156</v>
      </c>
      <c r="AW353" s="13" t="s">
        <v>4</v>
      </c>
      <c r="AX353" s="13" t="s">
        <v>85</v>
      </c>
      <c r="AY353" s="165" t="s">
        <v>209</v>
      </c>
    </row>
    <row r="354" spans="2:65" s="1" customFormat="1" ht="24.2" customHeight="1" x14ac:dyDescent="0.2">
      <c r="B354" s="30"/>
      <c r="C354" s="136" t="s">
        <v>677</v>
      </c>
      <c r="D354" s="136" t="s">
        <v>210</v>
      </c>
      <c r="E354" s="137" t="s">
        <v>912</v>
      </c>
      <c r="F354" s="138" t="s">
        <v>913</v>
      </c>
      <c r="G354" s="139" t="s">
        <v>554</v>
      </c>
      <c r="H354" s="140">
        <v>12.16</v>
      </c>
      <c r="I354" s="141"/>
      <c r="J354" s="142">
        <f>ROUND(I354*H354,2)</f>
        <v>0</v>
      </c>
      <c r="K354" s="143"/>
      <c r="L354" s="30"/>
      <c r="M354" s="144" t="s">
        <v>1</v>
      </c>
      <c r="N354" s="145" t="s">
        <v>43</v>
      </c>
      <c r="P354" s="146">
        <f>O354*H354</f>
        <v>0</v>
      </c>
      <c r="Q354" s="146">
        <v>0</v>
      </c>
      <c r="R354" s="146">
        <f>Q354*H354</f>
        <v>0</v>
      </c>
      <c r="S354" s="146">
        <v>0</v>
      </c>
      <c r="T354" s="147">
        <f>S354*H354</f>
        <v>0</v>
      </c>
      <c r="AR354" s="148" t="s">
        <v>156</v>
      </c>
      <c r="AT354" s="148" t="s">
        <v>210</v>
      </c>
      <c r="AU354" s="148" t="s">
        <v>148</v>
      </c>
      <c r="AY354" s="15" t="s">
        <v>209</v>
      </c>
      <c r="BE354" s="149">
        <f>IF(N354="základní",J354,0)</f>
        <v>0</v>
      </c>
      <c r="BF354" s="149">
        <f>IF(N354="snížená",J354,0)</f>
        <v>0</v>
      </c>
      <c r="BG354" s="149">
        <f>IF(N354="zákl. přenesená",J354,0)</f>
        <v>0</v>
      </c>
      <c r="BH354" s="149">
        <f>IF(N354="sníž. přenesená",J354,0)</f>
        <v>0</v>
      </c>
      <c r="BI354" s="149">
        <f>IF(N354="nulová",J354,0)</f>
        <v>0</v>
      </c>
      <c r="BJ354" s="15" t="s">
        <v>85</v>
      </c>
      <c r="BK354" s="149">
        <f>ROUND(I354*H354,2)</f>
        <v>0</v>
      </c>
      <c r="BL354" s="15" t="s">
        <v>156</v>
      </c>
      <c r="BM354" s="148" t="s">
        <v>1491</v>
      </c>
    </row>
    <row r="355" spans="2:65" s="1" customFormat="1" ht="19.5" x14ac:dyDescent="0.2">
      <c r="B355" s="30"/>
      <c r="D355" s="150" t="s">
        <v>216</v>
      </c>
      <c r="F355" s="151" t="s">
        <v>915</v>
      </c>
      <c r="I355" s="152"/>
      <c r="L355" s="30"/>
      <c r="M355" s="153"/>
      <c r="T355" s="54"/>
      <c r="AT355" s="15" t="s">
        <v>216</v>
      </c>
      <c r="AU355" s="15" t="s">
        <v>148</v>
      </c>
    </row>
    <row r="356" spans="2:65" s="12" customFormat="1" x14ac:dyDescent="0.2">
      <c r="B356" s="154"/>
      <c r="D356" s="150" t="s">
        <v>292</v>
      </c>
      <c r="E356" s="155" t="s">
        <v>1</v>
      </c>
      <c r="F356" s="156" t="s">
        <v>1488</v>
      </c>
      <c r="H356" s="157">
        <v>12.160000000000002</v>
      </c>
      <c r="I356" s="158"/>
      <c r="L356" s="154"/>
      <c r="M356" s="159"/>
      <c r="T356" s="160"/>
      <c r="AT356" s="155" t="s">
        <v>292</v>
      </c>
      <c r="AU356" s="155" t="s">
        <v>148</v>
      </c>
      <c r="AV356" s="12" t="s">
        <v>91</v>
      </c>
      <c r="AW356" s="12" t="s">
        <v>36</v>
      </c>
      <c r="AX356" s="12" t="s">
        <v>78</v>
      </c>
      <c r="AY356" s="155" t="s">
        <v>209</v>
      </c>
    </row>
    <row r="357" spans="2:65" s="13" customFormat="1" x14ac:dyDescent="0.2">
      <c r="B357" s="164"/>
      <c r="D357" s="150" t="s">
        <v>292</v>
      </c>
      <c r="E357" s="165" t="s">
        <v>1</v>
      </c>
      <c r="F357" s="166" t="s">
        <v>351</v>
      </c>
      <c r="H357" s="167">
        <v>12.160000000000002</v>
      </c>
      <c r="I357" s="168"/>
      <c r="L357" s="164"/>
      <c r="M357" s="169"/>
      <c r="T357" s="170"/>
      <c r="AT357" s="165" t="s">
        <v>292</v>
      </c>
      <c r="AU357" s="165" t="s">
        <v>148</v>
      </c>
      <c r="AV357" s="13" t="s">
        <v>156</v>
      </c>
      <c r="AW357" s="13" t="s">
        <v>4</v>
      </c>
      <c r="AX357" s="13" t="s">
        <v>85</v>
      </c>
      <c r="AY357" s="165" t="s">
        <v>209</v>
      </c>
    </row>
    <row r="358" spans="2:65" s="1" customFormat="1" ht="33" customHeight="1" x14ac:dyDescent="0.2">
      <c r="B358" s="30"/>
      <c r="C358" s="136" t="s">
        <v>421</v>
      </c>
      <c r="D358" s="136" t="s">
        <v>210</v>
      </c>
      <c r="E358" s="137" t="s">
        <v>917</v>
      </c>
      <c r="F358" s="138" t="s">
        <v>918</v>
      </c>
      <c r="G358" s="139" t="s">
        <v>554</v>
      </c>
      <c r="H358" s="140">
        <v>24.32</v>
      </c>
      <c r="I358" s="141"/>
      <c r="J358" s="142">
        <f>ROUND(I358*H358,2)</f>
        <v>0</v>
      </c>
      <c r="K358" s="143"/>
      <c r="L358" s="30"/>
      <c r="M358" s="144" t="s">
        <v>1</v>
      </c>
      <c r="N358" s="145" t="s">
        <v>43</v>
      </c>
      <c r="P358" s="146">
        <f>O358*H358</f>
        <v>0</v>
      </c>
      <c r="Q358" s="146">
        <v>0</v>
      </c>
      <c r="R358" s="146">
        <f>Q358*H358</f>
        <v>0</v>
      </c>
      <c r="S358" s="146">
        <v>0</v>
      </c>
      <c r="T358" s="147">
        <f>S358*H358</f>
        <v>0</v>
      </c>
      <c r="AR358" s="148" t="s">
        <v>156</v>
      </c>
      <c r="AT358" s="148" t="s">
        <v>210</v>
      </c>
      <c r="AU358" s="148" t="s">
        <v>148</v>
      </c>
      <c r="AY358" s="15" t="s">
        <v>209</v>
      </c>
      <c r="BE358" s="149">
        <f>IF(N358="základní",J358,0)</f>
        <v>0</v>
      </c>
      <c r="BF358" s="149">
        <f>IF(N358="snížená",J358,0)</f>
        <v>0</v>
      </c>
      <c r="BG358" s="149">
        <f>IF(N358="zákl. přenesená",J358,0)</f>
        <v>0</v>
      </c>
      <c r="BH358" s="149">
        <f>IF(N358="sníž. přenesená",J358,0)</f>
        <v>0</v>
      </c>
      <c r="BI358" s="149">
        <f>IF(N358="nulová",J358,0)</f>
        <v>0</v>
      </c>
      <c r="BJ358" s="15" t="s">
        <v>85</v>
      </c>
      <c r="BK358" s="149">
        <f>ROUND(I358*H358,2)</f>
        <v>0</v>
      </c>
      <c r="BL358" s="15" t="s">
        <v>156</v>
      </c>
      <c r="BM358" s="148" t="s">
        <v>1492</v>
      </c>
    </row>
    <row r="359" spans="2:65" s="1" customFormat="1" ht="29.25" x14ac:dyDescent="0.2">
      <c r="B359" s="30"/>
      <c r="D359" s="150" t="s">
        <v>216</v>
      </c>
      <c r="F359" s="151" t="s">
        <v>920</v>
      </c>
      <c r="I359" s="152"/>
      <c r="L359" s="30"/>
      <c r="M359" s="153"/>
      <c r="T359" s="54"/>
      <c r="AT359" s="15" t="s">
        <v>216</v>
      </c>
      <c r="AU359" s="15" t="s">
        <v>148</v>
      </c>
    </row>
    <row r="360" spans="2:65" s="12" customFormat="1" x14ac:dyDescent="0.2">
      <c r="B360" s="154"/>
      <c r="D360" s="150" t="s">
        <v>292</v>
      </c>
      <c r="E360" s="155" t="s">
        <v>1</v>
      </c>
      <c r="F360" s="156" t="s">
        <v>1387</v>
      </c>
      <c r="H360" s="157">
        <v>24.320000000000004</v>
      </c>
      <c r="I360" s="158"/>
      <c r="L360" s="154"/>
      <c r="M360" s="159"/>
      <c r="T360" s="160"/>
      <c r="AT360" s="155" t="s">
        <v>292</v>
      </c>
      <c r="AU360" s="155" t="s">
        <v>148</v>
      </c>
      <c r="AV360" s="12" t="s">
        <v>91</v>
      </c>
      <c r="AW360" s="12" t="s">
        <v>36</v>
      </c>
      <c r="AX360" s="12" t="s">
        <v>78</v>
      </c>
      <c r="AY360" s="155" t="s">
        <v>209</v>
      </c>
    </row>
    <row r="361" spans="2:65" s="13" customFormat="1" x14ac:dyDescent="0.2">
      <c r="B361" s="164"/>
      <c r="D361" s="150" t="s">
        <v>292</v>
      </c>
      <c r="E361" s="165" t="s">
        <v>1</v>
      </c>
      <c r="F361" s="166" t="s">
        <v>351</v>
      </c>
      <c r="H361" s="167">
        <v>24.320000000000004</v>
      </c>
      <c r="I361" s="168"/>
      <c r="L361" s="164"/>
      <c r="M361" s="169"/>
      <c r="T361" s="170"/>
      <c r="AT361" s="165" t="s">
        <v>292</v>
      </c>
      <c r="AU361" s="165" t="s">
        <v>148</v>
      </c>
      <c r="AV361" s="13" t="s">
        <v>156</v>
      </c>
      <c r="AW361" s="13" t="s">
        <v>4</v>
      </c>
      <c r="AX361" s="13" t="s">
        <v>85</v>
      </c>
      <c r="AY361" s="165" t="s">
        <v>209</v>
      </c>
    </row>
    <row r="362" spans="2:65" s="1" customFormat="1" ht="24.2" customHeight="1" x14ac:dyDescent="0.2">
      <c r="B362" s="30"/>
      <c r="C362" s="136" t="s">
        <v>689</v>
      </c>
      <c r="D362" s="136" t="s">
        <v>210</v>
      </c>
      <c r="E362" s="137" t="s">
        <v>923</v>
      </c>
      <c r="F362" s="138" t="s">
        <v>924</v>
      </c>
      <c r="G362" s="139" t="s">
        <v>554</v>
      </c>
      <c r="H362" s="140">
        <v>3</v>
      </c>
      <c r="I362" s="141"/>
      <c r="J362" s="142">
        <f>ROUND(I362*H362,2)</f>
        <v>0</v>
      </c>
      <c r="K362" s="143"/>
      <c r="L362" s="30"/>
      <c r="M362" s="144" t="s">
        <v>1</v>
      </c>
      <c r="N362" s="145" t="s">
        <v>43</v>
      </c>
      <c r="P362" s="146">
        <f>O362*H362</f>
        <v>0</v>
      </c>
      <c r="Q362" s="146">
        <v>0</v>
      </c>
      <c r="R362" s="146">
        <f>Q362*H362</f>
        <v>0</v>
      </c>
      <c r="S362" s="146">
        <v>0</v>
      </c>
      <c r="T362" s="147">
        <f>S362*H362</f>
        <v>0</v>
      </c>
      <c r="AR362" s="148" t="s">
        <v>156</v>
      </c>
      <c r="AT362" s="148" t="s">
        <v>210</v>
      </c>
      <c r="AU362" s="148" t="s">
        <v>148</v>
      </c>
      <c r="AY362" s="15" t="s">
        <v>209</v>
      </c>
      <c r="BE362" s="149">
        <f>IF(N362="základní",J362,0)</f>
        <v>0</v>
      </c>
      <c r="BF362" s="149">
        <f>IF(N362="snížená",J362,0)</f>
        <v>0</v>
      </c>
      <c r="BG362" s="149">
        <f>IF(N362="zákl. přenesená",J362,0)</f>
        <v>0</v>
      </c>
      <c r="BH362" s="149">
        <f>IF(N362="sníž. přenesená",J362,0)</f>
        <v>0</v>
      </c>
      <c r="BI362" s="149">
        <f>IF(N362="nulová",J362,0)</f>
        <v>0</v>
      </c>
      <c r="BJ362" s="15" t="s">
        <v>85</v>
      </c>
      <c r="BK362" s="149">
        <f>ROUND(I362*H362,2)</f>
        <v>0</v>
      </c>
      <c r="BL362" s="15" t="s">
        <v>156</v>
      </c>
      <c r="BM362" s="148" t="s">
        <v>1493</v>
      </c>
    </row>
    <row r="363" spans="2:65" s="1" customFormat="1" ht="29.25" x14ac:dyDescent="0.2">
      <c r="B363" s="30"/>
      <c r="D363" s="150" t="s">
        <v>216</v>
      </c>
      <c r="F363" s="151" t="s">
        <v>926</v>
      </c>
      <c r="I363" s="152"/>
      <c r="L363" s="30"/>
      <c r="M363" s="153"/>
      <c r="T363" s="54"/>
      <c r="AT363" s="15" t="s">
        <v>216</v>
      </c>
      <c r="AU363" s="15" t="s">
        <v>148</v>
      </c>
    </row>
    <row r="364" spans="2:65" s="12" customFormat="1" x14ac:dyDescent="0.2">
      <c r="B364" s="154"/>
      <c r="D364" s="150" t="s">
        <v>292</v>
      </c>
      <c r="E364" s="155" t="s">
        <v>1</v>
      </c>
      <c r="F364" s="156" t="s">
        <v>1389</v>
      </c>
      <c r="H364" s="157">
        <v>3</v>
      </c>
      <c r="I364" s="158"/>
      <c r="L364" s="154"/>
      <c r="M364" s="159"/>
      <c r="T364" s="160"/>
      <c r="AT364" s="155" t="s">
        <v>292</v>
      </c>
      <c r="AU364" s="155" t="s">
        <v>148</v>
      </c>
      <c r="AV364" s="12" t="s">
        <v>91</v>
      </c>
      <c r="AW364" s="12" t="s">
        <v>36</v>
      </c>
      <c r="AX364" s="12" t="s">
        <v>85</v>
      </c>
      <c r="AY364" s="155" t="s">
        <v>209</v>
      </c>
    </row>
    <row r="365" spans="2:65" s="11" customFormat="1" ht="22.9" customHeight="1" x14ac:dyDescent="0.2">
      <c r="B365" s="124"/>
      <c r="D365" s="125" t="s">
        <v>77</v>
      </c>
      <c r="E365" s="134" t="s">
        <v>928</v>
      </c>
      <c r="F365" s="134" t="s">
        <v>929</v>
      </c>
      <c r="I365" s="127"/>
      <c r="J365" s="135">
        <f>BK365</f>
        <v>0</v>
      </c>
      <c r="L365" s="124"/>
      <c r="M365" s="129"/>
      <c r="P365" s="130">
        <f>SUM(P366:P368)</f>
        <v>0</v>
      </c>
      <c r="R365" s="130">
        <f>SUM(R366:R368)</f>
        <v>0</v>
      </c>
      <c r="T365" s="131">
        <f>SUM(T366:T368)</f>
        <v>0</v>
      </c>
      <c r="AR365" s="125" t="s">
        <v>85</v>
      </c>
      <c r="AT365" s="132" t="s">
        <v>77</v>
      </c>
      <c r="AU365" s="132" t="s">
        <v>85</v>
      </c>
      <c r="AY365" s="125" t="s">
        <v>209</v>
      </c>
      <c r="BK365" s="133">
        <f>SUM(BK366:BK368)</f>
        <v>0</v>
      </c>
    </row>
    <row r="366" spans="2:65" s="1" customFormat="1" ht="44.25" customHeight="1" x14ac:dyDescent="0.2">
      <c r="B366" s="30"/>
      <c r="C366" s="136" t="s">
        <v>695</v>
      </c>
      <c r="D366" s="136" t="s">
        <v>210</v>
      </c>
      <c r="E366" s="137" t="s">
        <v>936</v>
      </c>
      <c r="F366" s="138" t="s">
        <v>937</v>
      </c>
      <c r="G366" s="139" t="s">
        <v>554</v>
      </c>
      <c r="H366" s="140">
        <v>12.16</v>
      </c>
      <c r="I366" s="141"/>
      <c r="J366" s="142">
        <f>ROUND(I366*H366,2)</f>
        <v>0</v>
      </c>
      <c r="K366" s="143"/>
      <c r="L366" s="30"/>
      <c r="M366" s="144" t="s">
        <v>1</v>
      </c>
      <c r="N366" s="145" t="s">
        <v>43</v>
      </c>
      <c r="P366" s="146">
        <f>O366*H366</f>
        <v>0</v>
      </c>
      <c r="Q366" s="146">
        <v>0</v>
      </c>
      <c r="R366" s="146">
        <f>Q366*H366</f>
        <v>0</v>
      </c>
      <c r="S366" s="146">
        <v>0</v>
      </c>
      <c r="T366" s="147">
        <f>S366*H366</f>
        <v>0</v>
      </c>
      <c r="AR366" s="148" t="s">
        <v>156</v>
      </c>
      <c r="AT366" s="148" t="s">
        <v>210</v>
      </c>
      <c r="AU366" s="148" t="s">
        <v>91</v>
      </c>
      <c r="AY366" s="15" t="s">
        <v>209</v>
      </c>
      <c r="BE366" s="149">
        <f>IF(N366="základní",J366,0)</f>
        <v>0</v>
      </c>
      <c r="BF366" s="149">
        <f>IF(N366="snížená",J366,0)</f>
        <v>0</v>
      </c>
      <c r="BG366" s="149">
        <f>IF(N366="zákl. přenesená",J366,0)</f>
        <v>0</v>
      </c>
      <c r="BH366" s="149">
        <f>IF(N366="sníž. přenesená",J366,0)</f>
        <v>0</v>
      </c>
      <c r="BI366" s="149">
        <f>IF(N366="nulová",J366,0)</f>
        <v>0</v>
      </c>
      <c r="BJ366" s="15" t="s">
        <v>85</v>
      </c>
      <c r="BK366" s="149">
        <f>ROUND(I366*H366,2)</f>
        <v>0</v>
      </c>
      <c r="BL366" s="15" t="s">
        <v>156</v>
      </c>
      <c r="BM366" s="148" t="s">
        <v>1494</v>
      </c>
    </row>
    <row r="367" spans="2:65" s="1" customFormat="1" ht="29.25" x14ac:dyDescent="0.2">
      <c r="B367" s="30"/>
      <c r="D367" s="150" t="s">
        <v>216</v>
      </c>
      <c r="F367" s="151" t="s">
        <v>937</v>
      </c>
      <c r="I367" s="152"/>
      <c r="L367" s="30"/>
      <c r="M367" s="153"/>
      <c r="T367" s="54"/>
      <c r="AT367" s="15" t="s">
        <v>216</v>
      </c>
      <c r="AU367" s="15" t="s">
        <v>91</v>
      </c>
    </row>
    <row r="368" spans="2:65" s="12" customFormat="1" x14ac:dyDescent="0.2">
      <c r="B368" s="154"/>
      <c r="D368" s="150" t="s">
        <v>292</v>
      </c>
      <c r="E368" s="155" t="s">
        <v>1</v>
      </c>
      <c r="F368" s="156" t="s">
        <v>1488</v>
      </c>
      <c r="H368" s="157">
        <v>12.160000000000002</v>
      </c>
      <c r="I368" s="158"/>
      <c r="L368" s="154"/>
      <c r="M368" s="159"/>
      <c r="T368" s="160"/>
      <c r="AT368" s="155" t="s">
        <v>292</v>
      </c>
      <c r="AU368" s="155" t="s">
        <v>91</v>
      </c>
      <c r="AV368" s="12" t="s">
        <v>91</v>
      </c>
      <c r="AW368" s="12" t="s">
        <v>36</v>
      </c>
      <c r="AX368" s="12" t="s">
        <v>85</v>
      </c>
      <c r="AY368" s="155" t="s">
        <v>209</v>
      </c>
    </row>
    <row r="369" spans="2:65" s="11" customFormat="1" ht="22.9" customHeight="1" x14ac:dyDescent="0.2">
      <c r="B369" s="124"/>
      <c r="D369" s="125" t="s">
        <v>77</v>
      </c>
      <c r="E369" s="134" t="s">
        <v>939</v>
      </c>
      <c r="F369" s="134" t="s">
        <v>893</v>
      </c>
      <c r="I369" s="127"/>
      <c r="J369" s="135">
        <f>BK369</f>
        <v>0</v>
      </c>
      <c r="L369" s="124"/>
      <c r="M369" s="129"/>
      <c r="P369" s="130">
        <f>SUM(P370:P371)</f>
        <v>0</v>
      </c>
      <c r="R369" s="130">
        <f>SUM(R370:R371)</f>
        <v>0</v>
      </c>
      <c r="T369" s="131">
        <f>SUM(T370:T371)</f>
        <v>0</v>
      </c>
      <c r="AR369" s="125" t="s">
        <v>85</v>
      </c>
      <c r="AT369" s="132" t="s">
        <v>77</v>
      </c>
      <c r="AU369" s="132" t="s">
        <v>85</v>
      </c>
      <c r="AY369" s="125" t="s">
        <v>209</v>
      </c>
      <c r="BK369" s="133">
        <f>SUM(BK370:BK371)</f>
        <v>0</v>
      </c>
    </row>
    <row r="370" spans="2:65" s="1" customFormat="1" ht="24.2" customHeight="1" x14ac:dyDescent="0.2">
      <c r="B370" s="30"/>
      <c r="C370" s="136" t="s">
        <v>699</v>
      </c>
      <c r="D370" s="136" t="s">
        <v>210</v>
      </c>
      <c r="E370" s="137" t="s">
        <v>941</v>
      </c>
      <c r="F370" s="138" t="s">
        <v>942</v>
      </c>
      <c r="G370" s="139" t="s">
        <v>554</v>
      </c>
      <c r="H370" s="140">
        <v>40.417999999999999</v>
      </c>
      <c r="I370" s="141"/>
      <c r="J370" s="142">
        <f>ROUND(I370*H370,2)</f>
        <v>0</v>
      </c>
      <c r="K370" s="143"/>
      <c r="L370" s="30"/>
      <c r="M370" s="144" t="s">
        <v>1</v>
      </c>
      <c r="N370" s="145" t="s">
        <v>43</v>
      </c>
      <c r="P370" s="146">
        <f>O370*H370</f>
        <v>0</v>
      </c>
      <c r="Q370" s="146">
        <v>0</v>
      </c>
      <c r="R370" s="146">
        <f>Q370*H370</f>
        <v>0</v>
      </c>
      <c r="S370" s="146">
        <v>0</v>
      </c>
      <c r="T370" s="147">
        <f>S370*H370</f>
        <v>0</v>
      </c>
      <c r="AR370" s="148" t="s">
        <v>156</v>
      </c>
      <c r="AT370" s="148" t="s">
        <v>210</v>
      </c>
      <c r="AU370" s="148" t="s">
        <v>91</v>
      </c>
      <c r="AY370" s="15" t="s">
        <v>209</v>
      </c>
      <c r="BE370" s="149">
        <f>IF(N370="základní",J370,0)</f>
        <v>0</v>
      </c>
      <c r="BF370" s="149">
        <f>IF(N370="snížená",J370,0)</f>
        <v>0</v>
      </c>
      <c r="BG370" s="149">
        <f>IF(N370="zákl. přenesená",J370,0)</f>
        <v>0</v>
      </c>
      <c r="BH370" s="149">
        <f>IF(N370="sníž. přenesená",J370,0)</f>
        <v>0</v>
      </c>
      <c r="BI370" s="149">
        <f>IF(N370="nulová",J370,0)</f>
        <v>0</v>
      </c>
      <c r="BJ370" s="15" t="s">
        <v>85</v>
      </c>
      <c r="BK370" s="149">
        <f>ROUND(I370*H370,2)</f>
        <v>0</v>
      </c>
      <c r="BL370" s="15" t="s">
        <v>156</v>
      </c>
      <c r="BM370" s="148" t="s">
        <v>1495</v>
      </c>
    </row>
    <row r="371" spans="2:65" s="1" customFormat="1" ht="19.5" x14ac:dyDescent="0.2">
      <c r="B371" s="30"/>
      <c r="D371" s="150" t="s">
        <v>216</v>
      </c>
      <c r="F371" s="151" t="s">
        <v>944</v>
      </c>
      <c r="I371" s="152"/>
      <c r="L371" s="30"/>
      <c r="M371" s="153"/>
      <c r="T371" s="54"/>
      <c r="AT371" s="15" t="s">
        <v>216</v>
      </c>
      <c r="AU371" s="15" t="s">
        <v>91</v>
      </c>
    </row>
    <row r="372" spans="2:65" s="11" customFormat="1" ht="25.9" customHeight="1" x14ac:dyDescent="0.2">
      <c r="B372" s="124"/>
      <c r="D372" s="125" t="s">
        <v>77</v>
      </c>
      <c r="E372" s="126" t="s">
        <v>946</v>
      </c>
      <c r="F372" s="126" t="s">
        <v>947</v>
      </c>
      <c r="I372" s="127"/>
      <c r="J372" s="128">
        <f>BK372</f>
        <v>0</v>
      </c>
      <c r="L372" s="124"/>
      <c r="M372" s="129"/>
      <c r="P372" s="130">
        <f>P373</f>
        <v>0</v>
      </c>
      <c r="R372" s="130">
        <f>R373</f>
        <v>0</v>
      </c>
      <c r="T372" s="131">
        <f>T373</f>
        <v>0</v>
      </c>
      <c r="AR372" s="125" t="s">
        <v>91</v>
      </c>
      <c r="AT372" s="132" t="s">
        <v>77</v>
      </c>
      <c r="AU372" s="132" t="s">
        <v>78</v>
      </c>
      <c r="AY372" s="125" t="s">
        <v>209</v>
      </c>
      <c r="BK372" s="133">
        <f>BK373</f>
        <v>0</v>
      </c>
    </row>
    <row r="373" spans="2:65" s="11" customFormat="1" ht="22.9" customHeight="1" x14ac:dyDescent="0.2">
      <c r="B373" s="124"/>
      <c r="D373" s="125" t="s">
        <v>77</v>
      </c>
      <c r="E373" s="134" t="s">
        <v>948</v>
      </c>
      <c r="F373" s="134" t="s">
        <v>949</v>
      </c>
      <c r="I373" s="127"/>
      <c r="J373" s="135">
        <f>BK373</f>
        <v>0</v>
      </c>
      <c r="L373" s="124"/>
      <c r="M373" s="129"/>
      <c r="P373" s="130">
        <f>SUM(P374:P376)</f>
        <v>0</v>
      </c>
      <c r="R373" s="130">
        <f>SUM(R374:R376)</f>
        <v>0</v>
      </c>
      <c r="T373" s="131">
        <f>SUM(T374:T376)</f>
        <v>0</v>
      </c>
      <c r="AR373" s="125" t="s">
        <v>91</v>
      </c>
      <c r="AT373" s="132" t="s">
        <v>77</v>
      </c>
      <c r="AU373" s="132" t="s">
        <v>85</v>
      </c>
      <c r="AY373" s="125" t="s">
        <v>209</v>
      </c>
      <c r="BK373" s="133">
        <f>SUM(BK374:BK376)</f>
        <v>0</v>
      </c>
    </row>
    <row r="374" spans="2:65" s="1" customFormat="1" ht="24.2" customHeight="1" x14ac:dyDescent="0.2">
      <c r="B374" s="30"/>
      <c r="C374" s="136" t="s">
        <v>705</v>
      </c>
      <c r="D374" s="136" t="s">
        <v>210</v>
      </c>
      <c r="E374" s="137" t="s">
        <v>951</v>
      </c>
      <c r="F374" s="138" t="s">
        <v>952</v>
      </c>
      <c r="G374" s="139" t="s">
        <v>359</v>
      </c>
      <c r="H374" s="140">
        <v>29.6</v>
      </c>
      <c r="I374" s="141"/>
      <c r="J374" s="142">
        <f>ROUND(I374*H374,2)</f>
        <v>0</v>
      </c>
      <c r="K374" s="143"/>
      <c r="L374" s="30"/>
      <c r="M374" s="144" t="s">
        <v>1</v>
      </c>
      <c r="N374" s="145" t="s">
        <v>43</v>
      </c>
      <c r="P374" s="146">
        <f>O374*H374</f>
        <v>0</v>
      </c>
      <c r="Q374" s="146">
        <v>0</v>
      </c>
      <c r="R374" s="146">
        <f>Q374*H374</f>
        <v>0</v>
      </c>
      <c r="S374" s="146">
        <v>0</v>
      </c>
      <c r="T374" s="147">
        <f>S374*H374</f>
        <v>0</v>
      </c>
      <c r="AR374" s="148" t="s">
        <v>287</v>
      </c>
      <c r="AT374" s="148" t="s">
        <v>210</v>
      </c>
      <c r="AU374" s="148" t="s">
        <v>91</v>
      </c>
      <c r="AY374" s="15" t="s">
        <v>209</v>
      </c>
      <c r="BE374" s="149">
        <f>IF(N374="základní",J374,0)</f>
        <v>0</v>
      </c>
      <c r="BF374" s="149">
        <f>IF(N374="snížená",J374,0)</f>
        <v>0</v>
      </c>
      <c r="BG374" s="149">
        <f>IF(N374="zákl. přenesená",J374,0)</f>
        <v>0</v>
      </c>
      <c r="BH374" s="149">
        <f>IF(N374="sníž. přenesená",J374,0)</f>
        <v>0</v>
      </c>
      <c r="BI374" s="149">
        <f>IF(N374="nulová",J374,0)</f>
        <v>0</v>
      </c>
      <c r="BJ374" s="15" t="s">
        <v>85</v>
      </c>
      <c r="BK374" s="149">
        <f>ROUND(I374*H374,2)</f>
        <v>0</v>
      </c>
      <c r="BL374" s="15" t="s">
        <v>287</v>
      </c>
      <c r="BM374" s="148" t="s">
        <v>1496</v>
      </c>
    </row>
    <row r="375" spans="2:65" s="1" customFormat="1" ht="19.5" x14ac:dyDescent="0.2">
      <c r="B375" s="30"/>
      <c r="D375" s="150" t="s">
        <v>216</v>
      </c>
      <c r="F375" s="151" t="s">
        <v>952</v>
      </c>
      <c r="I375" s="152"/>
      <c r="L375" s="30"/>
      <c r="M375" s="153"/>
      <c r="T375" s="54"/>
      <c r="AT375" s="15" t="s">
        <v>216</v>
      </c>
      <c r="AU375" s="15" t="s">
        <v>91</v>
      </c>
    </row>
    <row r="376" spans="2:65" s="12" customFormat="1" x14ac:dyDescent="0.2">
      <c r="B376" s="154"/>
      <c r="D376" s="150" t="s">
        <v>292</v>
      </c>
      <c r="E376" s="155" t="s">
        <v>1</v>
      </c>
      <c r="F376" s="156" t="s">
        <v>1449</v>
      </c>
      <c r="H376" s="157">
        <v>29.6</v>
      </c>
      <c r="I376" s="158"/>
      <c r="L376" s="154"/>
      <c r="M376" s="182"/>
      <c r="N376" s="183"/>
      <c r="O376" s="183"/>
      <c r="P376" s="183"/>
      <c r="Q376" s="183"/>
      <c r="R376" s="183"/>
      <c r="S376" s="183"/>
      <c r="T376" s="184"/>
      <c r="AT376" s="155" t="s">
        <v>292</v>
      </c>
      <c r="AU376" s="155" t="s">
        <v>91</v>
      </c>
      <c r="AV376" s="12" t="s">
        <v>91</v>
      </c>
      <c r="AW376" s="12" t="s">
        <v>36</v>
      </c>
      <c r="AX376" s="12" t="s">
        <v>85</v>
      </c>
      <c r="AY376" s="155" t="s">
        <v>209</v>
      </c>
    </row>
    <row r="377" spans="2:65" s="1" customFormat="1" ht="6.95" customHeight="1" x14ac:dyDescent="0.2">
      <c r="B377" s="42"/>
      <c r="C377" s="43"/>
      <c r="D377" s="43"/>
      <c r="E377" s="43"/>
      <c r="F377" s="43"/>
      <c r="G377" s="43"/>
      <c r="H377" s="43"/>
      <c r="I377" s="43"/>
      <c r="J377" s="43"/>
      <c r="K377" s="43"/>
      <c r="L377" s="30"/>
    </row>
  </sheetData>
  <sheetProtection algorithmName="SHA-512" hashValue="0W11CY/DanfAhX/0dwiNb6EaLl7DLwk+ikOOmPdkl/YHj+ffbQsHSIrrbmKHJN2MWwTPx7f0WsnNSOCRN8NALw==" saltValue="a3VaPfW6HT7SPhFv6w8/WALwcZGNu0pWC4fkroH9vh23gldz3X60daCkKECiszAwng59CStKUx8o4/TUZqIxOg==" spinCount="100000" sheet="1" objects="1" scenarios="1" formatColumns="0" formatRows="0" autoFilter="0"/>
  <autoFilter ref="C132:K376" xr:uid="{00000000-0009-0000-0000-000006000000}"/>
  <mergeCells count="12">
    <mergeCell ref="E125:H125"/>
    <mergeCell ref="L2:V2"/>
    <mergeCell ref="E84:H84"/>
    <mergeCell ref="E86:H86"/>
    <mergeCell ref="E88:H88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457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5" t="s">
        <v>111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" customHeight="1" x14ac:dyDescent="0.2">
      <c r="B8" s="18"/>
      <c r="D8" s="25" t="s">
        <v>168</v>
      </c>
      <c r="L8" s="18"/>
    </row>
    <row r="9" spans="2:46" s="1" customFormat="1" ht="16.5" customHeight="1" x14ac:dyDescent="0.2">
      <c r="B9" s="30"/>
      <c r="E9" s="241" t="s">
        <v>169</v>
      </c>
      <c r="F9" s="240"/>
      <c r="G9" s="240"/>
      <c r="H9" s="240"/>
      <c r="L9" s="30"/>
    </row>
    <row r="10" spans="2:46" s="1" customFormat="1" ht="12" customHeight="1" x14ac:dyDescent="0.2">
      <c r="B10" s="30"/>
      <c r="D10" s="25" t="s">
        <v>170</v>
      </c>
      <c r="L10" s="30"/>
    </row>
    <row r="11" spans="2:46" s="1" customFormat="1" ht="16.5" customHeight="1" x14ac:dyDescent="0.2">
      <c r="B11" s="30"/>
      <c r="E11" s="207" t="s">
        <v>1497</v>
      </c>
      <c r="F11" s="240"/>
      <c r="G11" s="240"/>
      <c r="H11" s="240"/>
      <c r="L11" s="30"/>
    </row>
    <row r="12" spans="2:46" s="1" customFormat="1" x14ac:dyDescent="0.2">
      <c r="B12" s="30"/>
      <c r="L12" s="30"/>
    </row>
    <row r="13" spans="2:46" s="1" customFormat="1" ht="12" customHeight="1" x14ac:dyDescent="0.2">
      <c r="B13" s="30"/>
      <c r="D13" s="25" t="s">
        <v>18</v>
      </c>
      <c r="F13" s="23" t="s">
        <v>93</v>
      </c>
      <c r="I13" s="25" t="s">
        <v>19</v>
      </c>
      <c r="J13" s="23" t="s">
        <v>319</v>
      </c>
      <c r="L13" s="30"/>
    </row>
    <row r="14" spans="2:46" s="1" customFormat="1" ht="12" customHeight="1" x14ac:dyDescent="0.2">
      <c r="B14" s="30"/>
      <c r="D14" s="25" t="s">
        <v>20</v>
      </c>
      <c r="F14" s="23" t="s">
        <v>173</v>
      </c>
      <c r="I14" s="25" t="s">
        <v>22</v>
      </c>
      <c r="J14" s="50" t="str">
        <f>'Rekapitulace stavby'!AN8</f>
        <v>2. 4. 2025</v>
      </c>
      <c r="L14" s="30"/>
    </row>
    <row r="15" spans="2:46" s="1" customFormat="1" ht="21.75" customHeight="1" x14ac:dyDescent="0.2">
      <c r="B15" s="30"/>
      <c r="D15" s="22" t="s">
        <v>174</v>
      </c>
      <c r="F15" s="92" t="s">
        <v>175</v>
      </c>
      <c r="I15" s="22" t="s">
        <v>176</v>
      </c>
      <c r="J15" s="92" t="s">
        <v>177</v>
      </c>
      <c r="L15" s="30"/>
    </row>
    <row r="16" spans="2:46" s="1" customFormat="1" ht="12" customHeight="1" x14ac:dyDescent="0.2">
      <c r="B16" s="30"/>
      <c r="D16" s="25" t="s">
        <v>24</v>
      </c>
      <c r="I16" s="25" t="s">
        <v>25</v>
      </c>
      <c r="J16" s="23" t="s">
        <v>26</v>
      </c>
      <c r="L16" s="30"/>
    </row>
    <row r="17" spans="2:12" s="1" customFormat="1" ht="18" customHeight="1" x14ac:dyDescent="0.2">
      <c r="B17" s="30"/>
      <c r="E17" s="23" t="s">
        <v>27</v>
      </c>
      <c r="I17" s="25" t="s">
        <v>28</v>
      </c>
      <c r="J17" s="23" t="s">
        <v>1</v>
      </c>
      <c r="L17" s="30"/>
    </row>
    <row r="18" spans="2:12" s="1" customFormat="1" ht="6.95" customHeight="1" x14ac:dyDescent="0.2">
      <c r="B18" s="30"/>
      <c r="L18" s="30"/>
    </row>
    <row r="19" spans="2:12" s="1" customFormat="1" ht="12" customHeight="1" x14ac:dyDescent="0.2">
      <c r="B19" s="30"/>
      <c r="D19" s="25" t="s">
        <v>29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 x14ac:dyDescent="0.2">
      <c r="B20" s="30"/>
      <c r="E20" s="243" t="str">
        <f>'Rekapitulace stavby'!E14</f>
        <v>Vyplň údaj</v>
      </c>
      <c r="F20" s="232"/>
      <c r="G20" s="232"/>
      <c r="H20" s="232"/>
      <c r="I20" s="25" t="s">
        <v>28</v>
      </c>
      <c r="J20" s="26" t="str">
        <f>'Rekapitulace stavby'!AN14</f>
        <v>Vyplň údaj</v>
      </c>
      <c r="L20" s="30"/>
    </row>
    <row r="21" spans="2:12" s="1" customFormat="1" ht="6.95" customHeight="1" x14ac:dyDescent="0.2">
      <c r="B21" s="30"/>
      <c r="L21" s="30"/>
    </row>
    <row r="22" spans="2:12" s="1" customFormat="1" ht="12" customHeight="1" x14ac:dyDescent="0.2">
      <c r="B22" s="30"/>
      <c r="D22" s="25" t="s">
        <v>31</v>
      </c>
      <c r="I22" s="25" t="s">
        <v>25</v>
      </c>
      <c r="J22" s="23" t="s">
        <v>32</v>
      </c>
      <c r="L22" s="30"/>
    </row>
    <row r="23" spans="2:12" s="1" customFormat="1" ht="18" customHeight="1" x14ac:dyDescent="0.2">
      <c r="B23" s="30"/>
      <c r="E23" s="23" t="s">
        <v>320</v>
      </c>
      <c r="I23" s="25" t="s">
        <v>28</v>
      </c>
      <c r="J23" s="23" t="s">
        <v>180</v>
      </c>
      <c r="L23" s="30"/>
    </row>
    <row r="24" spans="2:12" s="1" customFormat="1" ht="6.95" customHeight="1" x14ac:dyDescent="0.2">
      <c r="B24" s="30"/>
      <c r="L24" s="30"/>
    </row>
    <row r="25" spans="2:12" s="1" customFormat="1" ht="12" customHeight="1" x14ac:dyDescent="0.2">
      <c r="B25" s="30"/>
      <c r="D25" s="25" t="s">
        <v>34</v>
      </c>
      <c r="I25" s="25" t="s">
        <v>25</v>
      </c>
      <c r="J25" s="23" t="s">
        <v>1</v>
      </c>
      <c r="L25" s="30"/>
    </row>
    <row r="26" spans="2:12" s="1" customFormat="1" ht="18" customHeight="1" x14ac:dyDescent="0.2">
      <c r="B26" s="30"/>
      <c r="E26" s="23" t="s">
        <v>181</v>
      </c>
      <c r="I26" s="25" t="s">
        <v>28</v>
      </c>
      <c r="J26" s="23" t="s">
        <v>1</v>
      </c>
      <c r="L26" s="30"/>
    </row>
    <row r="27" spans="2:12" s="1" customFormat="1" ht="6.95" customHeight="1" x14ac:dyDescent="0.2">
      <c r="B27" s="30"/>
      <c r="L27" s="30"/>
    </row>
    <row r="28" spans="2:12" s="1" customFormat="1" ht="12" customHeight="1" x14ac:dyDescent="0.2">
      <c r="B28" s="30"/>
      <c r="D28" s="25" t="s">
        <v>37</v>
      </c>
      <c r="L28" s="30"/>
    </row>
    <row r="29" spans="2:12" s="7" customFormat="1" ht="16.5" customHeight="1" x14ac:dyDescent="0.2">
      <c r="B29" s="93"/>
      <c r="E29" s="236" t="s">
        <v>1</v>
      </c>
      <c r="F29" s="236"/>
      <c r="G29" s="236"/>
      <c r="H29" s="236"/>
      <c r="L29" s="93"/>
    </row>
    <row r="30" spans="2:12" s="1" customFormat="1" ht="6.95" customHeight="1" x14ac:dyDescent="0.2">
      <c r="B30" s="30"/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 x14ac:dyDescent="0.2">
      <c r="B32" s="30"/>
      <c r="D32" s="94" t="s">
        <v>38</v>
      </c>
      <c r="J32" s="64">
        <f>ROUND(J135, 2)</f>
        <v>0</v>
      </c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 x14ac:dyDescent="0.2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 x14ac:dyDescent="0.2">
      <c r="B35" s="30"/>
      <c r="D35" s="53" t="s">
        <v>42</v>
      </c>
      <c r="E35" s="25" t="s">
        <v>43</v>
      </c>
      <c r="F35" s="84">
        <f>ROUND((SUM(BE135:BE456)),  2)</f>
        <v>0</v>
      </c>
      <c r="I35" s="95">
        <v>0.21</v>
      </c>
      <c r="J35" s="84">
        <f>ROUND(((SUM(BE135:BE456))*I35),  2)</f>
        <v>0</v>
      </c>
      <c r="L35" s="30"/>
    </row>
    <row r="36" spans="2:12" s="1" customFormat="1" ht="14.45" customHeight="1" x14ac:dyDescent="0.2">
      <c r="B36" s="30"/>
      <c r="E36" s="25" t="s">
        <v>44</v>
      </c>
      <c r="F36" s="84">
        <f>ROUND((SUM(BF135:BF456)),  2)</f>
        <v>0</v>
      </c>
      <c r="I36" s="95">
        <v>0.12</v>
      </c>
      <c r="J36" s="84">
        <f>ROUND(((SUM(BF135:BF456))*I36),  2)</f>
        <v>0</v>
      </c>
      <c r="L36" s="30"/>
    </row>
    <row r="37" spans="2:12" s="1" customFormat="1" ht="14.45" hidden="1" customHeight="1" x14ac:dyDescent="0.2">
      <c r="B37" s="30"/>
      <c r="E37" s="25" t="s">
        <v>45</v>
      </c>
      <c r="F37" s="84">
        <f>ROUND((SUM(BG135:BG456)),  2)</f>
        <v>0</v>
      </c>
      <c r="I37" s="95">
        <v>0.21</v>
      </c>
      <c r="J37" s="84">
        <f>0</f>
        <v>0</v>
      </c>
      <c r="L37" s="30"/>
    </row>
    <row r="38" spans="2:12" s="1" customFormat="1" ht="14.45" hidden="1" customHeight="1" x14ac:dyDescent="0.2">
      <c r="B38" s="30"/>
      <c r="E38" s="25" t="s">
        <v>46</v>
      </c>
      <c r="F38" s="84">
        <f>ROUND((SUM(BH135:BH456)),  2)</f>
        <v>0</v>
      </c>
      <c r="I38" s="95">
        <v>0.12</v>
      </c>
      <c r="J38" s="84">
        <f>0</f>
        <v>0</v>
      </c>
      <c r="L38" s="30"/>
    </row>
    <row r="39" spans="2:12" s="1" customFormat="1" ht="14.45" hidden="1" customHeight="1" x14ac:dyDescent="0.2">
      <c r="B39" s="30"/>
      <c r="E39" s="25" t="s">
        <v>47</v>
      </c>
      <c r="F39" s="84">
        <f>ROUND((SUM(BI135:BI456)),  2)</f>
        <v>0</v>
      </c>
      <c r="I39" s="95">
        <v>0</v>
      </c>
      <c r="J39" s="8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6"/>
      <c r="D41" s="97" t="s">
        <v>48</v>
      </c>
      <c r="E41" s="55"/>
      <c r="F41" s="55"/>
      <c r="G41" s="98" t="s">
        <v>49</v>
      </c>
      <c r="H41" s="99" t="s">
        <v>50</v>
      </c>
      <c r="I41" s="55"/>
      <c r="J41" s="100">
        <f>SUM(J32:J39)</f>
        <v>0</v>
      </c>
      <c r="K41" s="101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s="1" customFormat="1" ht="16.5" customHeight="1" x14ac:dyDescent="0.2">
      <c r="B86" s="30"/>
      <c r="E86" s="241" t="s">
        <v>169</v>
      </c>
      <c r="F86" s="240"/>
      <c r="G86" s="240"/>
      <c r="H86" s="240"/>
      <c r="L86" s="30"/>
    </row>
    <row r="87" spans="2:12" s="1" customFormat="1" ht="12" customHeight="1" x14ac:dyDescent="0.2">
      <c r="B87" s="30"/>
      <c r="C87" s="25" t="s">
        <v>170</v>
      </c>
      <c r="L87" s="30"/>
    </row>
    <row r="88" spans="2:12" s="1" customFormat="1" ht="16.5" customHeight="1" x14ac:dyDescent="0.2">
      <c r="B88" s="30"/>
      <c r="E88" s="207" t="str">
        <f>E11</f>
        <v>2022_4.6 - IO 04  Stoka D</v>
      </c>
      <c r="F88" s="240"/>
      <c r="G88" s="240"/>
      <c r="H88" s="240"/>
      <c r="L88" s="30"/>
    </row>
    <row r="89" spans="2:12" s="1" customFormat="1" ht="6.95" customHeight="1" x14ac:dyDescent="0.2">
      <c r="B89" s="30"/>
      <c r="L89" s="30"/>
    </row>
    <row r="90" spans="2:12" s="1" customFormat="1" ht="12" customHeight="1" x14ac:dyDescent="0.2">
      <c r="B90" s="30"/>
      <c r="C90" s="25" t="s">
        <v>20</v>
      </c>
      <c r="F90" s="23" t="str">
        <f>F14</f>
        <v>Česká Lípa</v>
      </c>
      <c r="I90" s="25" t="s">
        <v>22</v>
      </c>
      <c r="J90" s="50" t="str">
        <f>IF(J14="","",J14)</f>
        <v>2. 4. 2025</v>
      </c>
      <c r="L90" s="30"/>
    </row>
    <row r="91" spans="2:12" s="1" customFormat="1" ht="6.95" customHeight="1" x14ac:dyDescent="0.2">
      <c r="B91" s="30"/>
      <c r="L91" s="30"/>
    </row>
    <row r="92" spans="2:12" s="1" customFormat="1" ht="25.7" customHeight="1" x14ac:dyDescent="0.2">
      <c r="B92" s="30"/>
      <c r="C92" s="25" t="s">
        <v>24</v>
      </c>
      <c r="F92" s="23" t="str">
        <f>E17</f>
        <v>Město Česká Lípa</v>
      </c>
      <c r="I92" s="25" t="s">
        <v>31</v>
      </c>
      <c r="J92" s="28" t="str">
        <f>E23</f>
        <v>Vodohospodářský rozvoj a výstavba a.s.</v>
      </c>
      <c r="L92" s="30"/>
    </row>
    <row r="93" spans="2:12" s="1" customFormat="1" ht="15.2" customHeight="1" x14ac:dyDescent="0.2">
      <c r="B93" s="30"/>
      <c r="C93" s="25" t="s">
        <v>29</v>
      </c>
      <c r="F93" s="23" t="str">
        <f>IF(E20="","",E20)</f>
        <v>Vyplň údaj</v>
      </c>
      <c r="I93" s="25" t="s">
        <v>34</v>
      </c>
      <c r="J93" s="28" t="str">
        <f>E26</f>
        <v>Dvořák</v>
      </c>
      <c r="L93" s="30"/>
    </row>
    <row r="94" spans="2:12" s="1" customFormat="1" ht="10.35" customHeight="1" x14ac:dyDescent="0.2">
      <c r="B94" s="30"/>
      <c r="L94" s="30"/>
    </row>
    <row r="95" spans="2:12" s="1" customFormat="1" ht="29.25" customHeight="1" x14ac:dyDescent="0.2">
      <c r="B95" s="30"/>
      <c r="C95" s="104" t="s">
        <v>183</v>
      </c>
      <c r="D95" s="96"/>
      <c r="E95" s="96"/>
      <c r="F95" s="96"/>
      <c r="G95" s="96"/>
      <c r="H95" s="96"/>
      <c r="I95" s="96"/>
      <c r="J95" s="105" t="s">
        <v>184</v>
      </c>
      <c r="K95" s="96"/>
      <c r="L95" s="30"/>
    </row>
    <row r="96" spans="2:12" s="1" customFormat="1" ht="10.35" customHeight="1" x14ac:dyDescent="0.2">
      <c r="B96" s="30"/>
      <c r="L96" s="30"/>
    </row>
    <row r="97" spans="2:47" s="1" customFormat="1" ht="22.9" customHeight="1" x14ac:dyDescent="0.2">
      <c r="B97" s="30"/>
      <c r="C97" s="106" t="s">
        <v>185</v>
      </c>
      <c r="J97" s="64">
        <f>J135</f>
        <v>0</v>
      </c>
      <c r="L97" s="30"/>
      <c r="AU97" s="15" t="s">
        <v>186</v>
      </c>
    </row>
    <row r="98" spans="2:47" s="8" customFormat="1" ht="24.95" customHeight="1" x14ac:dyDescent="0.2">
      <c r="B98" s="107"/>
      <c r="D98" s="108" t="s">
        <v>321</v>
      </c>
      <c r="E98" s="109"/>
      <c r="F98" s="109"/>
      <c r="G98" s="109"/>
      <c r="H98" s="109"/>
      <c r="I98" s="109"/>
      <c r="J98" s="110">
        <f>J136</f>
        <v>0</v>
      </c>
      <c r="L98" s="107"/>
    </row>
    <row r="99" spans="2:47" s="9" customFormat="1" ht="19.899999999999999" customHeight="1" x14ac:dyDescent="0.2">
      <c r="B99" s="111"/>
      <c r="D99" s="112" t="s">
        <v>322</v>
      </c>
      <c r="E99" s="113"/>
      <c r="F99" s="113"/>
      <c r="G99" s="113"/>
      <c r="H99" s="113"/>
      <c r="I99" s="113"/>
      <c r="J99" s="114">
        <f>J137</f>
        <v>0</v>
      </c>
      <c r="L99" s="111"/>
    </row>
    <row r="100" spans="2:47" s="9" customFormat="1" ht="19.899999999999999" customHeight="1" x14ac:dyDescent="0.2">
      <c r="B100" s="111"/>
      <c r="D100" s="112" t="s">
        <v>323</v>
      </c>
      <c r="E100" s="113"/>
      <c r="F100" s="113"/>
      <c r="G100" s="113"/>
      <c r="H100" s="113"/>
      <c r="I100" s="113"/>
      <c r="J100" s="114">
        <f>J268</f>
        <v>0</v>
      </c>
      <c r="L100" s="111"/>
    </row>
    <row r="101" spans="2:47" s="9" customFormat="1" ht="19.899999999999999" customHeight="1" x14ac:dyDescent="0.2">
      <c r="B101" s="111"/>
      <c r="D101" s="112" t="s">
        <v>324</v>
      </c>
      <c r="E101" s="113"/>
      <c r="F101" s="113"/>
      <c r="G101" s="113"/>
      <c r="H101" s="113"/>
      <c r="I101" s="113"/>
      <c r="J101" s="114">
        <f>J272</f>
        <v>0</v>
      </c>
      <c r="L101" s="111"/>
    </row>
    <row r="102" spans="2:47" s="9" customFormat="1" ht="19.899999999999999" customHeight="1" x14ac:dyDescent="0.2">
      <c r="B102" s="111"/>
      <c r="D102" s="112" t="s">
        <v>325</v>
      </c>
      <c r="E102" s="113"/>
      <c r="F102" s="113"/>
      <c r="G102" s="113"/>
      <c r="H102" s="113"/>
      <c r="I102" s="113"/>
      <c r="J102" s="114">
        <f>J276</f>
        <v>0</v>
      </c>
      <c r="L102" s="111"/>
    </row>
    <row r="103" spans="2:47" s="9" customFormat="1" ht="19.899999999999999" customHeight="1" x14ac:dyDescent="0.2">
      <c r="B103" s="111"/>
      <c r="D103" s="112" t="s">
        <v>326</v>
      </c>
      <c r="E103" s="113"/>
      <c r="F103" s="113"/>
      <c r="G103" s="113"/>
      <c r="H103" s="113"/>
      <c r="I103" s="113"/>
      <c r="J103" s="114">
        <f>J280</f>
        <v>0</v>
      </c>
      <c r="L103" s="111"/>
    </row>
    <row r="104" spans="2:47" s="9" customFormat="1" ht="19.899999999999999" customHeight="1" x14ac:dyDescent="0.2">
      <c r="B104" s="111"/>
      <c r="D104" s="112" t="s">
        <v>327</v>
      </c>
      <c r="E104" s="113"/>
      <c r="F104" s="113"/>
      <c r="G104" s="113"/>
      <c r="H104" s="113"/>
      <c r="I104" s="113"/>
      <c r="J104" s="114">
        <f>J312</f>
        <v>0</v>
      </c>
      <c r="L104" s="111"/>
    </row>
    <row r="105" spans="2:47" s="9" customFormat="1" ht="19.899999999999999" customHeight="1" x14ac:dyDescent="0.2">
      <c r="B105" s="111"/>
      <c r="D105" s="112" t="s">
        <v>328</v>
      </c>
      <c r="E105" s="113"/>
      <c r="F105" s="113"/>
      <c r="G105" s="113"/>
      <c r="H105" s="113"/>
      <c r="I105" s="113"/>
      <c r="J105" s="114">
        <f>J316</f>
        <v>0</v>
      </c>
      <c r="L105" s="111"/>
    </row>
    <row r="106" spans="2:47" s="9" customFormat="1" ht="19.899999999999999" customHeight="1" x14ac:dyDescent="0.2">
      <c r="B106" s="111"/>
      <c r="D106" s="112" t="s">
        <v>329</v>
      </c>
      <c r="E106" s="113"/>
      <c r="F106" s="113"/>
      <c r="G106" s="113"/>
      <c r="H106" s="113"/>
      <c r="I106" s="113"/>
      <c r="J106" s="114">
        <f>J398</f>
        <v>0</v>
      </c>
      <c r="L106" s="111"/>
    </row>
    <row r="107" spans="2:47" s="9" customFormat="1" ht="14.85" customHeight="1" x14ac:dyDescent="0.2">
      <c r="B107" s="111"/>
      <c r="D107" s="112" t="s">
        <v>330</v>
      </c>
      <c r="E107" s="113"/>
      <c r="F107" s="113"/>
      <c r="G107" s="113"/>
      <c r="H107" s="113"/>
      <c r="I107" s="113"/>
      <c r="J107" s="114">
        <f>J411</f>
        <v>0</v>
      </c>
      <c r="L107" s="111"/>
    </row>
    <row r="108" spans="2:47" s="9" customFormat="1" ht="19.899999999999999" customHeight="1" x14ac:dyDescent="0.2">
      <c r="B108" s="111"/>
      <c r="D108" s="112" t="s">
        <v>331</v>
      </c>
      <c r="E108" s="113"/>
      <c r="F108" s="113"/>
      <c r="G108" s="113"/>
      <c r="H108" s="113"/>
      <c r="I108" s="113"/>
      <c r="J108" s="114">
        <f>J437</f>
        <v>0</v>
      </c>
      <c r="L108" s="111"/>
    </row>
    <row r="109" spans="2:47" s="9" customFormat="1" ht="19.899999999999999" customHeight="1" x14ac:dyDescent="0.2">
      <c r="B109" s="111"/>
      <c r="D109" s="112" t="s">
        <v>332</v>
      </c>
      <c r="E109" s="113"/>
      <c r="F109" s="113"/>
      <c r="G109" s="113"/>
      <c r="H109" s="113"/>
      <c r="I109" s="113"/>
      <c r="J109" s="114">
        <f>J444</f>
        <v>0</v>
      </c>
      <c r="L109" s="111"/>
    </row>
    <row r="110" spans="2:47" s="8" customFormat="1" ht="24.95" customHeight="1" x14ac:dyDescent="0.2">
      <c r="B110" s="107"/>
      <c r="D110" s="108" t="s">
        <v>333</v>
      </c>
      <c r="E110" s="109"/>
      <c r="F110" s="109"/>
      <c r="G110" s="109"/>
      <c r="H110" s="109"/>
      <c r="I110" s="109"/>
      <c r="J110" s="110">
        <f>J447</f>
        <v>0</v>
      </c>
      <c r="L110" s="107"/>
    </row>
    <row r="111" spans="2:47" s="9" customFormat="1" ht="19.899999999999999" customHeight="1" x14ac:dyDescent="0.2">
      <c r="B111" s="111"/>
      <c r="D111" s="112" t="s">
        <v>334</v>
      </c>
      <c r="E111" s="113"/>
      <c r="F111" s="113"/>
      <c r="G111" s="113"/>
      <c r="H111" s="113"/>
      <c r="I111" s="113"/>
      <c r="J111" s="114">
        <f>J448</f>
        <v>0</v>
      </c>
      <c r="L111" s="111"/>
    </row>
    <row r="112" spans="2:47" s="8" customFormat="1" ht="24.95" customHeight="1" x14ac:dyDescent="0.2">
      <c r="B112" s="107"/>
      <c r="D112" s="108" t="s">
        <v>335</v>
      </c>
      <c r="E112" s="109"/>
      <c r="F112" s="109"/>
      <c r="G112" s="109"/>
      <c r="H112" s="109"/>
      <c r="I112" s="109"/>
      <c r="J112" s="110">
        <f>J452</f>
        <v>0</v>
      </c>
      <c r="L112" s="107"/>
    </row>
    <row r="113" spans="2:12" s="9" customFormat="1" ht="19.899999999999999" customHeight="1" x14ac:dyDescent="0.2">
      <c r="B113" s="111"/>
      <c r="D113" s="112" t="s">
        <v>336</v>
      </c>
      <c r="E113" s="113"/>
      <c r="F113" s="113"/>
      <c r="G113" s="113"/>
      <c r="H113" s="113"/>
      <c r="I113" s="113"/>
      <c r="J113" s="114">
        <f>J453</f>
        <v>0</v>
      </c>
      <c r="L113" s="111"/>
    </row>
    <row r="114" spans="2:12" s="1" customFormat="1" ht="21.75" customHeight="1" x14ac:dyDescent="0.2">
      <c r="B114" s="30"/>
      <c r="L114" s="30"/>
    </row>
    <row r="115" spans="2:12" s="1" customFormat="1" ht="6.95" customHeight="1" x14ac:dyDescent="0.2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30"/>
    </row>
    <row r="119" spans="2:12" s="1" customFormat="1" ht="6.95" customHeight="1" x14ac:dyDescent="0.2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30"/>
    </row>
    <row r="120" spans="2:12" s="1" customFormat="1" ht="24.95" customHeight="1" x14ac:dyDescent="0.2">
      <c r="B120" s="30"/>
      <c r="C120" s="19" t="s">
        <v>193</v>
      </c>
      <c r="L120" s="30"/>
    </row>
    <row r="121" spans="2:12" s="1" customFormat="1" ht="6.95" customHeight="1" x14ac:dyDescent="0.2">
      <c r="B121" s="30"/>
      <c r="L121" s="30"/>
    </row>
    <row r="122" spans="2:12" s="1" customFormat="1" ht="12" customHeight="1" x14ac:dyDescent="0.2">
      <c r="B122" s="30"/>
      <c r="C122" s="25" t="s">
        <v>16</v>
      </c>
      <c r="L122" s="30"/>
    </row>
    <row r="123" spans="2:12" s="1" customFormat="1" ht="16.5" customHeight="1" x14ac:dyDescent="0.2">
      <c r="B123" s="30"/>
      <c r="E123" s="241" t="str">
        <f>E7</f>
        <v>Splašková kanalizace Lada</v>
      </c>
      <c r="F123" s="242"/>
      <c r="G123" s="242"/>
      <c r="H123" s="242"/>
      <c r="L123" s="30"/>
    </row>
    <row r="124" spans="2:12" ht="12" customHeight="1" x14ac:dyDescent="0.2">
      <c r="B124" s="18"/>
      <c r="C124" s="25" t="s">
        <v>168</v>
      </c>
      <c r="L124" s="18"/>
    </row>
    <row r="125" spans="2:12" s="1" customFormat="1" ht="16.5" customHeight="1" x14ac:dyDescent="0.2">
      <c r="B125" s="30"/>
      <c r="E125" s="241" t="s">
        <v>169</v>
      </c>
      <c r="F125" s="240"/>
      <c r="G125" s="240"/>
      <c r="H125" s="240"/>
      <c r="L125" s="30"/>
    </row>
    <row r="126" spans="2:12" s="1" customFormat="1" ht="12" customHeight="1" x14ac:dyDescent="0.2">
      <c r="B126" s="30"/>
      <c r="C126" s="25" t="s">
        <v>170</v>
      </c>
      <c r="L126" s="30"/>
    </row>
    <row r="127" spans="2:12" s="1" customFormat="1" ht="16.5" customHeight="1" x14ac:dyDescent="0.2">
      <c r="B127" s="30"/>
      <c r="E127" s="207" t="str">
        <f>E11</f>
        <v>2022_4.6 - IO 04  Stoka D</v>
      </c>
      <c r="F127" s="240"/>
      <c r="G127" s="240"/>
      <c r="H127" s="240"/>
      <c r="L127" s="30"/>
    </row>
    <row r="128" spans="2:12" s="1" customFormat="1" ht="6.95" customHeight="1" x14ac:dyDescent="0.2">
      <c r="B128" s="30"/>
      <c r="L128" s="30"/>
    </row>
    <row r="129" spans="2:65" s="1" customFormat="1" ht="12" customHeight="1" x14ac:dyDescent="0.2">
      <c r="B129" s="30"/>
      <c r="C129" s="25" t="s">
        <v>20</v>
      </c>
      <c r="F129" s="23" t="str">
        <f>F14</f>
        <v>Česká Lípa</v>
      </c>
      <c r="I129" s="25" t="s">
        <v>22</v>
      </c>
      <c r="J129" s="50" t="str">
        <f>IF(J14="","",J14)</f>
        <v>2. 4. 2025</v>
      </c>
      <c r="L129" s="30"/>
    </row>
    <row r="130" spans="2:65" s="1" customFormat="1" ht="6.95" customHeight="1" x14ac:dyDescent="0.2">
      <c r="B130" s="30"/>
      <c r="L130" s="30"/>
    </row>
    <row r="131" spans="2:65" s="1" customFormat="1" ht="25.7" customHeight="1" x14ac:dyDescent="0.2">
      <c r="B131" s="30"/>
      <c r="C131" s="25" t="s">
        <v>24</v>
      </c>
      <c r="F131" s="23" t="str">
        <f>E17</f>
        <v>Město Česká Lípa</v>
      </c>
      <c r="I131" s="25" t="s">
        <v>31</v>
      </c>
      <c r="J131" s="28" t="str">
        <f>E23</f>
        <v>Vodohospodářský rozvoj a výstavba a.s.</v>
      </c>
      <c r="L131" s="30"/>
    </row>
    <row r="132" spans="2:65" s="1" customFormat="1" ht="15.2" customHeight="1" x14ac:dyDescent="0.2">
      <c r="B132" s="30"/>
      <c r="C132" s="25" t="s">
        <v>29</v>
      </c>
      <c r="F132" s="23" t="str">
        <f>IF(E20="","",E20)</f>
        <v>Vyplň údaj</v>
      </c>
      <c r="I132" s="25" t="s">
        <v>34</v>
      </c>
      <c r="J132" s="28" t="str">
        <f>E26</f>
        <v>Dvořák</v>
      </c>
      <c r="L132" s="30"/>
    </row>
    <row r="133" spans="2:65" s="1" customFormat="1" ht="10.35" customHeight="1" x14ac:dyDescent="0.2">
      <c r="B133" s="30"/>
      <c r="L133" s="30"/>
    </row>
    <row r="134" spans="2:65" s="10" customFormat="1" ht="29.25" customHeight="1" x14ac:dyDescent="0.2">
      <c r="B134" s="115"/>
      <c r="C134" s="116" t="s">
        <v>194</v>
      </c>
      <c r="D134" s="117" t="s">
        <v>63</v>
      </c>
      <c r="E134" s="117" t="s">
        <v>59</v>
      </c>
      <c r="F134" s="117" t="s">
        <v>60</v>
      </c>
      <c r="G134" s="117" t="s">
        <v>195</v>
      </c>
      <c r="H134" s="117" t="s">
        <v>196</v>
      </c>
      <c r="I134" s="117" t="s">
        <v>197</v>
      </c>
      <c r="J134" s="118" t="s">
        <v>184</v>
      </c>
      <c r="K134" s="119" t="s">
        <v>198</v>
      </c>
      <c r="L134" s="115"/>
      <c r="M134" s="57" t="s">
        <v>1</v>
      </c>
      <c r="N134" s="58" t="s">
        <v>42</v>
      </c>
      <c r="O134" s="58" t="s">
        <v>199</v>
      </c>
      <c r="P134" s="58" t="s">
        <v>200</v>
      </c>
      <c r="Q134" s="58" t="s">
        <v>201</v>
      </c>
      <c r="R134" s="58" t="s">
        <v>202</v>
      </c>
      <c r="S134" s="58" t="s">
        <v>203</v>
      </c>
      <c r="T134" s="59" t="s">
        <v>204</v>
      </c>
    </row>
    <row r="135" spans="2:65" s="1" customFormat="1" ht="22.9" customHeight="1" x14ac:dyDescent="0.25">
      <c r="B135" s="30"/>
      <c r="C135" s="62" t="s">
        <v>205</v>
      </c>
      <c r="J135" s="120">
        <f>BK135</f>
        <v>0</v>
      </c>
      <c r="L135" s="30"/>
      <c r="M135" s="60"/>
      <c r="N135" s="51"/>
      <c r="O135" s="51"/>
      <c r="P135" s="121">
        <f>P136+P447+P452</f>
        <v>0</v>
      </c>
      <c r="Q135" s="51"/>
      <c r="R135" s="121">
        <f>R136+R447+R452</f>
        <v>314.61440200000004</v>
      </c>
      <c r="S135" s="51"/>
      <c r="T135" s="122">
        <f>T136+T447+T452</f>
        <v>85.681599999999989</v>
      </c>
      <c r="AT135" s="15" t="s">
        <v>77</v>
      </c>
      <c r="AU135" s="15" t="s">
        <v>186</v>
      </c>
      <c r="BK135" s="123">
        <f>BK136+BK447+BK452</f>
        <v>0</v>
      </c>
    </row>
    <row r="136" spans="2:65" s="11" customFormat="1" ht="25.9" customHeight="1" x14ac:dyDescent="0.2">
      <c r="B136" s="124"/>
      <c r="D136" s="125" t="s">
        <v>77</v>
      </c>
      <c r="E136" s="126" t="s">
        <v>337</v>
      </c>
      <c r="F136" s="126" t="s">
        <v>338</v>
      </c>
      <c r="I136" s="127"/>
      <c r="J136" s="128">
        <f>BK136</f>
        <v>0</v>
      </c>
      <c r="L136" s="124"/>
      <c r="M136" s="129"/>
      <c r="P136" s="130">
        <f>P137+P268+P272+P276+P280+P312+P316+P398+P437+P444</f>
        <v>0</v>
      </c>
      <c r="R136" s="130">
        <f>R137+R268+R272+R276+R280+R312+R316+R398+R437+R444</f>
        <v>314.61419200000006</v>
      </c>
      <c r="T136" s="131">
        <f>T137+T268+T272+T276+T280+T312+T316+T398+T437+T444</f>
        <v>85.681599999999989</v>
      </c>
      <c r="AR136" s="125" t="s">
        <v>85</v>
      </c>
      <c r="AT136" s="132" t="s">
        <v>77</v>
      </c>
      <c r="AU136" s="132" t="s">
        <v>78</v>
      </c>
      <c r="AY136" s="125" t="s">
        <v>209</v>
      </c>
      <c r="BK136" s="133">
        <f>BK137+BK268+BK272+BK276+BK280+BK312+BK316+BK398+BK437+BK444</f>
        <v>0</v>
      </c>
    </row>
    <row r="137" spans="2:65" s="11" customFormat="1" ht="22.9" customHeight="1" x14ac:dyDescent="0.2">
      <c r="B137" s="124"/>
      <c r="D137" s="125" t="s">
        <v>77</v>
      </c>
      <c r="E137" s="134" t="s">
        <v>85</v>
      </c>
      <c r="F137" s="134" t="s">
        <v>339</v>
      </c>
      <c r="I137" s="127"/>
      <c r="J137" s="135">
        <f>BK137</f>
        <v>0</v>
      </c>
      <c r="L137" s="124"/>
      <c r="M137" s="129"/>
      <c r="P137" s="130">
        <f>SUM(P138:P267)</f>
        <v>0</v>
      </c>
      <c r="R137" s="130">
        <f>SUM(R138:R267)</f>
        <v>226.274507</v>
      </c>
      <c r="T137" s="131">
        <f>SUM(T138:T267)</f>
        <v>76.269599999999983</v>
      </c>
      <c r="AR137" s="125" t="s">
        <v>85</v>
      </c>
      <c r="AT137" s="132" t="s">
        <v>77</v>
      </c>
      <c r="AU137" s="132" t="s">
        <v>85</v>
      </c>
      <c r="AY137" s="125" t="s">
        <v>209</v>
      </c>
      <c r="BK137" s="133">
        <f>SUM(BK138:BK267)</f>
        <v>0</v>
      </c>
    </row>
    <row r="138" spans="2:65" s="1" customFormat="1" ht="24.2" customHeight="1" x14ac:dyDescent="0.2">
      <c r="B138" s="30"/>
      <c r="C138" s="136" t="s">
        <v>85</v>
      </c>
      <c r="D138" s="136" t="s">
        <v>210</v>
      </c>
      <c r="E138" s="137" t="s">
        <v>340</v>
      </c>
      <c r="F138" s="138" t="s">
        <v>341</v>
      </c>
      <c r="G138" s="139" t="s">
        <v>342</v>
      </c>
      <c r="H138" s="140">
        <v>255.3</v>
      </c>
      <c r="I138" s="141"/>
      <c r="J138" s="142">
        <f>ROUND(I138*H138,2)</f>
        <v>0</v>
      </c>
      <c r="K138" s="143"/>
      <c r="L138" s="30"/>
      <c r="M138" s="144" t="s">
        <v>1</v>
      </c>
      <c r="N138" s="145" t="s">
        <v>43</v>
      </c>
      <c r="P138" s="146">
        <f>O138*H138</f>
        <v>0</v>
      </c>
      <c r="Q138" s="146">
        <v>0</v>
      </c>
      <c r="R138" s="146">
        <f>Q138*H138</f>
        <v>0</v>
      </c>
      <c r="S138" s="146">
        <v>0.28999999999999998</v>
      </c>
      <c r="T138" s="147">
        <f>S138*H138</f>
        <v>74.036999999999992</v>
      </c>
      <c r="AR138" s="148" t="s">
        <v>156</v>
      </c>
      <c r="AT138" s="148" t="s">
        <v>210</v>
      </c>
      <c r="AU138" s="148" t="s">
        <v>91</v>
      </c>
      <c r="AY138" s="15" t="s">
        <v>209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5" t="s">
        <v>85</v>
      </c>
      <c r="BK138" s="149">
        <f>ROUND(I138*H138,2)</f>
        <v>0</v>
      </c>
      <c r="BL138" s="15" t="s">
        <v>156</v>
      </c>
      <c r="BM138" s="148" t="s">
        <v>1498</v>
      </c>
    </row>
    <row r="139" spans="2:65" s="1" customFormat="1" ht="39" x14ac:dyDescent="0.2">
      <c r="B139" s="30"/>
      <c r="D139" s="150" t="s">
        <v>216</v>
      </c>
      <c r="F139" s="151" t="s">
        <v>344</v>
      </c>
      <c r="I139" s="152"/>
      <c r="L139" s="30"/>
      <c r="M139" s="153"/>
      <c r="T139" s="54"/>
      <c r="AT139" s="15" t="s">
        <v>216</v>
      </c>
      <c r="AU139" s="15" t="s">
        <v>91</v>
      </c>
    </row>
    <row r="140" spans="2:65" s="12" customFormat="1" x14ac:dyDescent="0.2">
      <c r="B140" s="154"/>
      <c r="D140" s="150" t="s">
        <v>292</v>
      </c>
      <c r="E140" s="155" t="s">
        <v>1</v>
      </c>
      <c r="F140" s="156" t="s">
        <v>1499</v>
      </c>
      <c r="H140" s="157">
        <v>255.3</v>
      </c>
      <c r="I140" s="158"/>
      <c r="L140" s="154"/>
      <c r="M140" s="159"/>
      <c r="T140" s="160"/>
      <c r="AT140" s="155" t="s">
        <v>292</v>
      </c>
      <c r="AU140" s="155" t="s">
        <v>91</v>
      </c>
      <c r="AV140" s="12" t="s">
        <v>91</v>
      </c>
      <c r="AW140" s="12" t="s">
        <v>36</v>
      </c>
      <c r="AX140" s="12" t="s">
        <v>85</v>
      </c>
      <c r="AY140" s="155" t="s">
        <v>209</v>
      </c>
    </row>
    <row r="141" spans="2:65" s="1" customFormat="1" ht="24.2" customHeight="1" x14ac:dyDescent="0.2">
      <c r="B141" s="30"/>
      <c r="C141" s="136" t="s">
        <v>91</v>
      </c>
      <c r="D141" s="136" t="s">
        <v>210</v>
      </c>
      <c r="E141" s="137" t="s">
        <v>346</v>
      </c>
      <c r="F141" s="138" t="s">
        <v>347</v>
      </c>
      <c r="G141" s="139" t="s">
        <v>342</v>
      </c>
      <c r="H141" s="140">
        <v>5.0999999999999996</v>
      </c>
      <c r="I141" s="141"/>
      <c r="J141" s="142">
        <f>ROUND(I141*H141,2)</f>
        <v>0</v>
      </c>
      <c r="K141" s="143"/>
      <c r="L141" s="30"/>
      <c r="M141" s="144" t="s">
        <v>1</v>
      </c>
      <c r="N141" s="145" t="s">
        <v>43</v>
      </c>
      <c r="P141" s="146">
        <f>O141*H141</f>
        <v>0</v>
      </c>
      <c r="Q141" s="146">
        <v>0</v>
      </c>
      <c r="R141" s="146">
        <f>Q141*H141</f>
        <v>0</v>
      </c>
      <c r="S141" s="146">
        <v>0.316</v>
      </c>
      <c r="T141" s="147">
        <f>S141*H141</f>
        <v>1.6115999999999999</v>
      </c>
      <c r="AR141" s="148" t="s">
        <v>156</v>
      </c>
      <c r="AT141" s="148" t="s">
        <v>210</v>
      </c>
      <c r="AU141" s="148" t="s">
        <v>91</v>
      </c>
      <c r="AY141" s="15" t="s">
        <v>209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5" t="s">
        <v>85</v>
      </c>
      <c r="BK141" s="149">
        <f>ROUND(I141*H141,2)</f>
        <v>0</v>
      </c>
      <c r="BL141" s="15" t="s">
        <v>156</v>
      </c>
      <c r="BM141" s="148" t="s">
        <v>1500</v>
      </c>
    </row>
    <row r="142" spans="2:65" s="1" customFormat="1" ht="39" x14ac:dyDescent="0.2">
      <c r="B142" s="30"/>
      <c r="D142" s="150" t="s">
        <v>216</v>
      </c>
      <c r="F142" s="151" t="s">
        <v>349</v>
      </c>
      <c r="I142" s="152"/>
      <c r="L142" s="30"/>
      <c r="M142" s="153"/>
      <c r="T142" s="54"/>
      <c r="AT142" s="15" t="s">
        <v>216</v>
      </c>
      <c r="AU142" s="15" t="s">
        <v>91</v>
      </c>
    </row>
    <row r="143" spans="2:65" s="12" customFormat="1" x14ac:dyDescent="0.2">
      <c r="B143" s="154"/>
      <c r="D143" s="150" t="s">
        <v>292</v>
      </c>
      <c r="E143" s="155" t="s">
        <v>1</v>
      </c>
      <c r="F143" s="156" t="s">
        <v>1501</v>
      </c>
      <c r="H143" s="157">
        <v>5.0999999999999996</v>
      </c>
      <c r="I143" s="158"/>
      <c r="L143" s="154"/>
      <c r="M143" s="159"/>
      <c r="T143" s="160"/>
      <c r="AT143" s="155" t="s">
        <v>292</v>
      </c>
      <c r="AU143" s="155" t="s">
        <v>91</v>
      </c>
      <c r="AV143" s="12" t="s">
        <v>91</v>
      </c>
      <c r="AW143" s="12" t="s">
        <v>36</v>
      </c>
      <c r="AX143" s="12" t="s">
        <v>78</v>
      </c>
      <c r="AY143" s="155" t="s">
        <v>209</v>
      </c>
    </row>
    <row r="144" spans="2:65" s="13" customFormat="1" x14ac:dyDescent="0.2">
      <c r="B144" s="164"/>
      <c r="D144" s="150" t="s">
        <v>292</v>
      </c>
      <c r="E144" s="165" t="s">
        <v>1</v>
      </c>
      <c r="F144" s="166" t="s">
        <v>351</v>
      </c>
      <c r="H144" s="167">
        <v>5.0999999999999996</v>
      </c>
      <c r="I144" s="168"/>
      <c r="L144" s="164"/>
      <c r="M144" s="169"/>
      <c r="T144" s="170"/>
      <c r="AT144" s="165" t="s">
        <v>292</v>
      </c>
      <c r="AU144" s="165" t="s">
        <v>91</v>
      </c>
      <c r="AV144" s="13" t="s">
        <v>156</v>
      </c>
      <c r="AW144" s="13" t="s">
        <v>4</v>
      </c>
      <c r="AX144" s="13" t="s">
        <v>85</v>
      </c>
      <c r="AY144" s="165" t="s">
        <v>209</v>
      </c>
    </row>
    <row r="145" spans="2:65" s="1" customFormat="1" ht="24.2" customHeight="1" x14ac:dyDescent="0.2">
      <c r="B145" s="30"/>
      <c r="C145" s="136" t="s">
        <v>148</v>
      </c>
      <c r="D145" s="136" t="s">
        <v>210</v>
      </c>
      <c r="E145" s="137" t="s">
        <v>352</v>
      </c>
      <c r="F145" s="138" t="s">
        <v>353</v>
      </c>
      <c r="G145" s="139" t="s">
        <v>342</v>
      </c>
      <c r="H145" s="140">
        <v>5.4</v>
      </c>
      <c r="I145" s="141"/>
      <c r="J145" s="142">
        <f>ROUND(I145*H145,2)</f>
        <v>0</v>
      </c>
      <c r="K145" s="143"/>
      <c r="L145" s="30"/>
      <c r="M145" s="144" t="s">
        <v>1</v>
      </c>
      <c r="N145" s="145" t="s">
        <v>43</v>
      </c>
      <c r="P145" s="146">
        <f>O145*H145</f>
        <v>0</v>
      </c>
      <c r="Q145" s="146">
        <v>1.0000000000000001E-5</v>
      </c>
      <c r="R145" s="146">
        <f>Q145*H145</f>
        <v>5.4000000000000005E-5</v>
      </c>
      <c r="S145" s="146">
        <v>0.115</v>
      </c>
      <c r="T145" s="147">
        <f>S145*H145</f>
        <v>0.62100000000000011</v>
      </c>
      <c r="AR145" s="148" t="s">
        <v>156</v>
      </c>
      <c r="AT145" s="148" t="s">
        <v>210</v>
      </c>
      <c r="AU145" s="148" t="s">
        <v>91</v>
      </c>
      <c r="AY145" s="15" t="s">
        <v>209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5" t="s">
        <v>85</v>
      </c>
      <c r="BK145" s="149">
        <f>ROUND(I145*H145,2)</f>
        <v>0</v>
      </c>
      <c r="BL145" s="15" t="s">
        <v>156</v>
      </c>
      <c r="BM145" s="148" t="s">
        <v>1502</v>
      </c>
    </row>
    <row r="146" spans="2:65" s="1" customFormat="1" ht="29.25" x14ac:dyDescent="0.2">
      <c r="B146" s="30"/>
      <c r="D146" s="150" t="s">
        <v>216</v>
      </c>
      <c r="F146" s="151" t="s">
        <v>355</v>
      </c>
      <c r="I146" s="152"/>
      <c r="L146" s="30"/>
      <c r="M146" s="153"/>
      <c r="T146" s="54"/>
      <c r="AT146" s="15" t="s">
        <v>216</v>
      </c>
      <c r="AU146" s="15" t="s">
        <v>91</v>
      </c>
    </row>
    <row r="147" spans="2:65" s="12" customFormat="1" x14ac:dyDescent="0.2">
      <c r="B147" s="154"/>
      <c r="D147" s="150" t="s">
        <v>292</v>
      </c>
      <c r="E147" s="155" t="s">
        <v>1</v>
      </c>
      <c r="F147" s="156" t="s">
        <v>1503</v>
      </c>
      <c r="H147" s="157">
        <v>5.4</v>
      </c>
      <c r="I147" s="158"/>
      <c r="L147" s="154"/>
      <c r="M147" s="159"/>
      <c r="T147" s="160"/>
      <c r="AT147" s="155" t="s">
        <v>292</v>
      </c>
      <c r="AU147" s="155" t="s">
        <v>91</v>
      </c>
      <c r="AV147" s="12" t="s">
        <v>91</v>
      </c>
      <c r="AW147" s="12" t="s">
        <v>36</v>
      </c>
      <c r="AX147" s="12" t="s">
        <v>85</v>
      </c>
      <c r="AY147" s="155" t="s">
        <v>209</v>
      </c>
    </row>
    <row r="148" spans="2:65" s="1" customFormat="1" ht="16.5" customHeight="1" x14ac:dyDescent="0.2">
      <c r="B148" s="30"/>
      <c r="C148" s="136" t="s">
        <v>156</v>
      </c>
      <c r="D148" s="136" t="s">
        <v>210</v>
      </c>
      <c r="E148" s="137" t="s">
        <v>357</v>
      </c>
      <c r="F148" s="138" t="s">
        <v>358</v>
      </c>
      <c r="G148" s="139" t="s">
        <v>359</v>
      </c>
      <c r="H148" s="140">
        <v>20</v>
      </c>
      <c r="I148" s="141"/>
      <c r="J148" s="142">
        <f>ROUND(I148*H148,2)</f>
        <v>0</v>
      </c>
      <c r="K148" s="143"/>
      <c r="L148" s="30"/>
      <c r="M148" s="144" t="s">
        <v>1</v>
      </c>
      <c r="N148" s="145" t="s">
        <v>43</v>
      </c>
      <c r="P148" s="146">
        <f>O148*H148</f>
        <v>0</v>
      </c>
      <c r="Q148" s="146">
        <v>7.1900000000000002E-3</v>
      </c>
      <c r="R148" s="146">
        <f>Q148*H148</f>
        <v>0.14380000000000001</v>
      </c>
      <c r="S148" s="146">
        <v>0</v>
      </c>
      <c r="T148" s="147">
        <f>S148*H148</f>
        <v>0</v>
      </c>
      <c r="AR148" s="148" t="s">
        <v>156</v>
      </c>
      <c r="AT148" s="148" t="s">
        <v>210</v>
      </c>
      <c r="AU148" s="148" t="s">
        <v>91</v>
      </c>
      <c r="AY148" s="15" t="s">
        <v>209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5" t="s">
        <v>85</v>
      </c>
      <c r="BK148" s="149">
        <f>ROUND(I148*H148,2)</f>
        <v>0</v>
      </c>
      <c r="BL148" s="15" t="s">
        <v>156</v>
      </c>
      <c r="BM148" s="148" t="s">
        <v>1504</v>
      </c>
    </row>
    <row r="149" spans="2:65" s="1" customFormat="1" x14ac:dyDescent="0.2">
      <c r="B149" s="30"/>
      <c r="D149" s="150" t="s">
        <v>216</v>
      </c>
      <c r="F149" s="151" t="s">
        <v>361</v>
      </c>
      <c r="I149" s="152"/>
      <c r="L149" s="30"/>
      <c r="M149" s="153"/>
      <c r="T149" s="54"/>
      <c r="AT149" s="15" t="s">
        <v>216</v>
      </c>
      <c r="AU149" s="15" t="s">
        <v>91</v>
      </c>
    </row>
    <row r="150" spans="2:65" s="12" customFormat="1" x14ac:dyDescent="0.2">
      <c r="B150" s="154"/>
      <c r="D150" s="150" t="s">
        <v>292</v>
      </c>
      <c r="E150" s="155" t="s">
        <v>1</v>
      </c>
      <c r="F150" s="156" t="s">
        <v>312</v>
      </c>
      <c r="H150" s="157">
        <v>20</v>
      </c>
      <c r="I150" s="158"/>
      <c r="L150" s="154"/>
      <c r="M150" s="159"/>
      <c r="T150" s="160"/>
      <c r="AT150" s="155" t="s">
        <v>292</v>
      </c>
      <c r="AU150" s="155" t="s">
        <v>91</v>
      </c>
      <c r="AV150" s="12" t="s">
        <v>91</v>
      </c>
      <c r="AW150" s="12" t="s">
        <v>36</v>
      </c>
      <c r="AX150" s="12" t="s">
        <v>85</v>
      </c>
      <c r="AY150" s="155" t="s">
        <v>209</v>
      </c>
    </row>
    <row r="151" spans="2:65" s="1" customFormat="1" ht="24.2" customHeight="1" x14ac:dyDescent="0.2">
      <c r="B151" s="30"/>
      <c r="C151" s="136" t="s">
        <v>208</v>
      </c>
      <c r="D151" s="136" t="s">
        <v>210</v>
      </c>
      <c r="E151" s="137" t="s">
        <v>363</v>
      </c>
      <c r="F151" s="138" t="s">
        <v>364</v>
      </c>
      <c r="G151" s="139" t="s">
        <v>365</v>
      </c>
      <c r="H151" s="140">
        <v>40</v>
      </c>
      <c r="I151" s="141"/>
      <c r="J151" s="142">
        <f>ROUND(I151*H151,2)</f>
        <v>0</v>
      </c>
      <c r="K151" s="143"/>
      <c r="L151" s="30"/>
      <c r="M151" s="144" t="s">
        <v>1</v>
      </c>
      <c r="N151" s="145" t="s">
        <v>43</v>
      </c>
      <c r="P151" s="146">
        <f>O151*H151</f>
        <v>0</v>
      </c>
      <c r="Q151" s="146">
        <v>4.0000000000000003E-5</v>
      </c>
      <c r="R151" s="146">
        <f>Q151*H151</f>
        <v>1.6000000000000001E-3</v>
      </c>
      <c r="S151" s="146">
        <v>0</v>
      </c>
      <c r="T151" s="147">
        <f>S151*H151</f>
        <v>0</v>
      </c>
      <c r="AR151" s="148" t="s">
        <v>156</v>
      </c>
      <c r="AT151" s="148" t="s">
        <v>210</v>
      </c>
      <c r="AU151" s="148" t="s">
        <v>91</v>
      </c>
      <c r="AY151" s="15" t="s">
        <v>209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5" t="s">
        <v>85</v>
      </c>
      <c r="BK151" s="149">
        <f>ROUND(I151*H151,2)</f>
        <v>0</v>
      </c>
      <c r="BL151" s="15" t="s">
        <v>156</v>
      </c>
      <c r="BM151" s="148" t="s">
        <v>1505</v>
      </c>
    </row>
    <row r="152" spans="2:65" s="1" customFormat="1" ht="19.5" x14ac:dyDescent="0.2">
      <c r="B152" s="30"/>
      <c r="D152" s="150" t="s">
        <v>216</v>
      </c>
      <c r="F152" s="151" t="s">
        <v>367</v>
      </c>
      <c r="I152" s="152"/>
      <c r="L152" s="30"/>
      <c r="M152" s="153"/>
      <c r="T152" s="54"/>
      <c r="AT152" s="15" t="s">
        <v>216</v>
      </c>
      <c r="AU152" s="15" t="s">
        <v>91</v>
      </c>
    </row>
    <row r="153" spans="2:65" s="12" customFormat="1" x14ac:dyDescent="0.2">
      <c r="B153" s="154"/>
      <c r="D153" s="150" t="s">
        <v>292</v>
      </c>
      <c r="E153" s="155" t="s">
        <v>1</v>
      </c>
      <c r="F153" s="156" t="s">
        <v>1151</v>
      </c>
      <c r="H153" s="157">
        <v>40</v>
      </c>
      <c r="I153" s="158"/>
      <c r="L153" s="154"/>
      <c r="M153" s="159"/>
      <c r="T153" s="160"/>
      <c r="AT153" s="155" t="s">
        <v>292</v>
      </c>
      <c r="AU153" s="155" t="s">
        <v>91</v>
      </c>
      <c r="AV153" s="12" t="s">
        <v>91</v>
      </c>
      <c r="AW153" s="12" t="s">
        <v>36</v>
      </c>
      <c r="AX153" s="12" t="s">
        <v>85</v>
      </c>
      <c r="AY153" s="155" t="s">
        <v>209</v>
      </c>
    </row>
    <row r="154" spans="2:65" s="1" customFormat="1" ht="24.2" customHeight="1" x14ac:dyDescent="0.2">
      <c r="B154" s="30"/>
      <c r="C154" s="136" t="s">
        <v>234</v>
      </c>
      <c r="D154" s="136" t="s">
        <v>210</v>
      </c>
      <c r="E154" s="137" t="s">
        <v>369</v>
      </c>
      <c r="F154" s="138" t="s">
        <v>370</v>
      </c>
      <c r="G154" s="139" t="s">
        <v>371</v>
      </c>
      <c r="H154" s="140">
        <v>10</v>
      </c>
      <c r="I154" s="141"/>
      <c r="J154" s="142">
        <f>ROUND(I154*H154,2)</f>
        <v>0</v>
      </c>
      <c r="K154" s="143"/>
      <c r="L154" s="30"/>
      <c r="M154" s="144" t="s">
        <v>1</v>
      </c>
      <c r="N154" s="145" t="s">
        <v>43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156</v>
      </c>
      <c r="AT154" s="148" t="s">
        <v>210</v>
      </c>
      <c r="AU154" s="148" t="s">
        <v>91</v>
      </c>
      <c r="AY154" s="15" t="s">
        <v>209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5" t="s">
        <v>85</v>
      </c>
      <c r="BK154" s="149">
        <f>ROUND(I154*H154,2)</f>
        <v>0</v>
      </c>
      <c r="BL154" s="15" t="s">
        <v>156</v>
      </c>
      <c r="BM154" s="148" t="s">
        <v>1506</v>
      </c>
    </row>
    <row r="155" spans="2:65" s="1" customFormat="1" ht="19.5" x14ac:dyDescent="0.2">
      <c r="B155" s="30"/>
      <c r="D155" s="150" t="s">
        <v>216</v>
      </c>
      <c r="F155" s="151" t="s">
        <v>373</v>
      </c>
      <c r="I155" s="152"/>
      <c r="L155" s="30"/>
      <c r="M155" s="153"/>
      <c r="T155" s="54"/>
      <c r="AT155" s="15" t="s">
        <v>216</v>
      </c>
      <c r="AU155" s="15" t="s">
        <v>91</v>
      </c>
    </row>
    <row r="156" spans="2:65" s="12" customFormat="1" x14ac:dyDescent="0.2">
      <c r="B156" s="154"/>
      <c r="D156" s="150" t="s">
        <v>292</v>
      </c>
      <c r="E156" s="155" t="s">
        <v>1</v>
      </c>
      <c r="F156" s="156" t="s">
        <v>254</v>
      </c>
      <c r="H156" s="157">
        <v>10</v>
      </c>
      <c r="I156" s="158"/>
      <c r="L156" s="154"/>
      <c r="M156" s="159"/>
      <c r="T156" s="160"/>
      <c r="AT156" s="155" t="s">
        <v>292</v>
      </c>
      <c r="AU156" s="155" t="s">
        <v>91</v>
      </c>
      <c r="AV156" s="12" t="s">
        <v>91</v>
      </c>
      <c r="AW156" s="12" t="s">
        <v>36</v>
      </c>
      <c r="AX156" s="12" t="s">
        <v>85</v>
      </c>
      <c r="AY156" s="155" t="s">
        <v>209</v>
      </c>
    </row>
    <row r="157" spans="2:65" s="1" customFormat="1" ht="37.9" customHeight="1" x14ac:dyDescent="0.2">
      <c r="B157" s="30"/>
      <c r="C157" s="171" t="s">
        <v>239</v>
      </c>
      <c r="D157" s="171" t="s">
        <v>449</v>
      </c>
      <c r="E157" s="172" t="s">
        <v>450</v>
      </c>
      <c r="F157" s="173" t="s">
        <v>1008</v>
      </c>
      <c r="G157" s="174" t="s">
        <v>359</v>
      </c>
      <c r="H157" s="175">
        <v>5</v>
      </c>
      <c r="I157" s="176"/>
      <c r="J157" s="177">
        <f>ROUND(I157*H157,2)</f>
        <v>0</v>
      </c>
      <c r="K157" s="178"/>
      <c r="L157" s="179"/>
      <c r="M157" s="180" t="s">
        <v>1</v>
      </c>
      <c r="N157" s="181" t="s">
        <v>43</v>
      </c>
      <c r="P157" s="146">
        <f>O157*H157</f>
        <v>0</v>
      </c>
      <c r="Q157" s="146">
        <v>6.2399999999999997E-2</v>
      </c>
      <c r="R157" s="146">
        <f>Q157*H157</f>
        <v>0.312</v>
      </c>
      <c r="S157" s="146">
        <v>0</v>
      </c>
      <c r="T157" s="147">
        <f>S157*H157</f>
        <v>0</v>
      </c>
      <c r="AR157" s="148" t="s">
        <v>244</v>
      </c>
      <c r="AT157" s="148" t="s">
        <v>449</v>
      </c>
      <c r="AU157" s="148" t="s">
        <v>91</v>
      </c>
      <c r="AY157" s="15" t="s">
        <v>209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5" t="s">
        <v>85</v>
      </c>
      <c r="BK157" s="149">
        <f>ROUND(I157*H157,2)</f>
        <v>0</v>
      </c>
      <c r="BL157" s="15" t="s">
        <v>156</v>
      </c>
      <c r="BM157" s="148" t="s">
        <v>1507</v>
      </c>
    </row>
    <row r="158" spans="2:65" s="1" customFormat="1" ht="19.5" x14ac:dyDescent="0.2">
      <c r="B158" s="30"/>
      <c r="D158" s="150" t="s">
        <v>216</v>
      </c>
      <c r="F158" s="151" t="s">
        <v>1008</v>
      </c>
      <c r="I158" s="152"/>
      <c r="L158" s="30"/>
      <c r="M158" s="153"/>
      <c r="T158" s="54"/>
      <c r="AT158" s="15" t="s">
        <v>216</v>
      </c>
      <c r="AU158" s="15" t="s">
        <v>91</v>
      </c>
    </row>
    <row r="159" spans="2:65" s="12" customFormat="1" x14ac:dyDescent="0.2">
      <c r="B159" s="154"/>
      <c r="D159" s="150" t="s">
        <v>292</v>
      </c>
      <c r="E159" s="155" t="s">
        <v>1</v>
      </c>
      <c r="F159" s="156" t="s">
        <v>208</v>
      </c>
      <c r="H159" s="157">
        <v>5</v>
      </c>
      <c r="I159" s="158"/>
      <c r="L159" s="154"/>
      <c r="M159" s="159"/>
      <c r="T159" s="160"/>
      <c r="AT159" s="155" t="s">
        <v>292</v>
      </c>
      <c r="AU159" s="155" t="s">
        <v>91</v>
      </c>
      <c r="AV159" s="12" t="s">
        <v>91</v>
      </c>
      <c r="AW159" s="12" t="s">
        <v>36</v>
      </c>
      <c r="AX159" s="12" t="s">
        <v>85</v>
      </c>
      <c r="AY159" s="155" t="s">
        <v>209</v>
      </c>
    </row>
    <row r="160" spans="2:65" s="1" customFormat="1" ht="24.2" customHeight="1" x14ac:dyDescent="0.2">
      <c r="B160" s="30"/>
      <c r="C160" s="171" t="s">
        <v>244</v>
      </c>
      <c r="D160" s="171" t="s">
        <v>449</v>
      </c>
      <c r="E160" s="172" t="s">
        <v>460</v>
      </c>
      <c r="F160" s="173" t="s">
        <v>461</v>
      </c>
      <c r="G160" s="174" t="s">
        <v>456</v>
      </c>
      <c r="H160" s="175">
        <v>2</v>
      </c>
      <c r="I160" s="176"/>
      <c r="J160" s="177">
        <f>ROUND(I160*H160,2)</f>
        <v>0</v>
      </c>
      <c r="K160" s="178"/>
      <c r="L160" s="179"/>
      <c r="M160" s="180" t="s">
        <v>1</v>
      </c>
      <c r="N160" s="181" t="s">
        <v>43</v>
      </c>
      <c r="P160" s="146">
        <f>O160*H160</f>
        <v>0</v>
      </c>
      <c r="Q160" s="146">
        <v>2.66E-3</v>
      </c>
      <c r="R160" s="146">
        <f>Q160*H160</f>
        <v>5.3200000000000001E-3</v>
      </c>
      <c r="S160" s="146">
        <v>0</v>
      </c>
      <c r="T160" s="147">
        <f>S160*H160</f>
        <v>0</v>
      </c>
      <c r="AR160" s="148" t="s">
        <v>244</v>
      </c>
      <c r="AT160" s="148" t="s">
        <v>449</v>
      </c>
      <c r="AU160" s="148" t="s">
        <v>91</v>
      </c>
      <c r="AY160" s="15" t="s">
        <v>209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5" t="s">
        <v>85</v>
      </c>
      <c r="BK160" s="149">
        <f>ROUND(I160*H160,2)</f>
        <v>0</v>
      </c>
      <c r="BL160" s="15" t="s">
        <v>156</v>
      </c>
      <c r="BM160" s="148" t="s">
        <v>1508</v>
      </c>
    </row>
    <row r="161" spans="2:65" s="1" customFormat="1" x14ac:dyDescent="0.2">
      <c r="B161" s="30"/>
      <c r="D161" s="150" t="s">
        <v>216</v>
      </c>
      <c r="F161" s="151" t="s">
        <v>461</v>
      </c>
      <c r="I161" s="152"/>
      <c r="L161" s="30"/>
      <c r="M161" s="153"/>
      <c r="T161" s="54"/>
      <c r="AT161" s="15" t="s">
        <v>216</v>
      </c>
      <c r="AU161" s="15" t="s">
        <v>91</v>
      </c>
    </row>
    <row r="162" spans="2:65" s="12" customFormat="1" x14ac:dyDescent="0.2">
      <c r="B162" s="154"/>
      <c r="D162" s="150" t="s">
        <v>292</v>
      </c>
      <c r="E162" s="155" t="s">
        <v>1</v>
      </c>
      <c r="F162" s="156" t="s">
        <v>91</v>
      </c>
      <c r="H162" s="157">
        <v>2</v>
      </c>
      <c r="I162" s="158"/>
      <c r="L162" s="154"/>
      <c r="M162" s="159"/>
      <c r="T162" s="160"/>
      <c r="AT162" s="155" t="s">
        <v>292</v>
      </c>
      <c r="AU162" s="155" t="s">
        <v>91</v>
      </c>
      <c r="AV162" s="12" t="s">
        <v>91</v>
      </c>
      <c r="AW162" s="12" t="s">
        <v>36</v>
      </c>
      <c r="AX162" s="12" t="s">
        <v>85</v>
      </c>
      <c r="AY162" s="155" t="s">
        <v>209</v>
      </c>
    </row>
    <row r="163" spans="2:65" s="1" customFormat="1" ht="24.2" customHeight="1" x14ac:dyDescent="0.2">
      <c r="B163" s="30"/>
      <c r="C163" s="136" t="s">
        <v>249</v>
      </c>
      <c r="D163" s="136" t="s">
        <v>210</v>
      </c>
      <c r="E163" s="137" t="s">
        <v>375</v>
      </c>
      <c r="F163" s="138" t="s">
        <v>376</v>
      </c>
      <c r="G163" s="139" t="s">
        <v>359</v>
      </c>
      <c r="H163" s="140">
        <v>10</v>
      </c>
      <c r="I163" s="141"/>
      <c r="J163" s="142">
        <f>ROUND(I163*H163,2)</f>
        <v>0</v>
      </c>
      <c r="K163" s="143"/>
      <c r="L163" s="30"/>
      <c r="M163" s="144" t="s">
        <v>1</v>
      </c>
      <c r="N163" s="145" t="s">
        <v>43</v>
      </c>
      <c r="P163" s="146">
        <f>O163*H163</f>
        <v>0</v>
      </c>
      <c r="Q163" s="146">
        <v>8.6800000000000002E-3</v>
      </c>
      <c r="R163" s="146">
        <f>Q163*H163</f>
        <v>8.6800000000000002E-2</v>
      </c>
      <c r="S163" s="146">
        <v>0</v>
      </c>
      <c r="T163" s="147">
        <f>S163*H163</f>
        <v>0</v>
      </c>
      <c r="AR163" s="148" t="s">
        <v>156</v>
      </c>
      <c r="AT163" s="148" t="s">
        <v>210</v>
      </c>
      <c r="AU163" s="148" t="s">
        <v>91</v>
      </c>
      <c r="AY163" s="15" t="s">
        <v>209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5" t="s">
        <v>85</v>
      </c>
      <c r="BK163" s="149">
        <f>ROUND(I163*H163,2)</f>
        <v>0</v>
      </c>
      <c r="BL163" s="15" t="s">
        <v>156</v>
      </c>
      <c r="BM163" s="148" t="s">
        <v>1509</v>
      </c>
    </row>
    <row r="164" spans="2:65" s="1" customFormat="1" ht="58.5" x14ac:dyDescent="0.2">
      <c r="B164" s="30"/>
      <c r="D164" s="150" t="s">
        <v>216</v>
      </c>
      <c r="F164" s="151" t="s">
        <v>378</v>
      </c>
      <c r="I164" s="152"/>
      <c r="L164" s="30"/>
      <c r="M164" s="153"/>
      <c r="T164" s="54"/>
      <c r="AT164" s="15" t="s">
        <v>216</v>
      </c>
      <c r="AU164" s="15" t="s">
        <v>91</v>
      </c>
    </row>
    <row r="165" spans="2:65" s="12" customFormat="1" x14ac:dyDescent="0.2">
      <c r="B165" s="154"/>
      <c r="D165" s="150" t="s">
        <v>292</v>
      </c>
      <c r="E165" s="155" t="s">
        <v>1</v>
      </c>
      <c r="F165" s="156" t="s">
        <v>254</v>
      </c>
      <c r="H165" s="157">
        <v>10</v>
      </c>
      <c r="I165" s="158"/>
      <c r="L165" s="154"/>
      <c r="M165" s="159"/>
      <c r="T165" s="160"/>
      <c r="AT165" s="155" t="s">
        <v>292</v>
      </c>
      <c r="AU165" s="155" t="s">
        <v>91</v>
      </c>
      <c r="AV165" s="12" t="s">
        <v>91</v>
      </c>
      <c r="AW165" s="12" t="s">
        <v>36</v>
      </c>
      <c r="AX165" s="12" t="s">
        <v>85</v>
      </c>
      <c r="AY165" s="155" t="s">
        <v>209</v>
      </c>
    </row>
    <row r="166" spans="2:65" s="1" customFormat="1" ht="24.2" customHeight="1" x14ac:dyDescent="0.2">
      <c r="B166" s="30"/>
      <c r="C166" s="136" t="s">
        <v>254</v>
      </c>
      <c r="D166" s="136" t="s">
        <v>210</v>
      </c>
      <c r="E166" s="137" t="s">
        <v>380</v>
      </c>
      <c r="F166" s="138" t="s">
        <v>381</v>
      </c>
      <c r="G166" s="139" t="s">
        <v>359</v>
      </c>
      <c r="H166" s="140">
        <v>50</v>
      </c>
      <c r="I166" s="141"/>
      <c r="J166" s="142">
        <f>ROUND(I166*H166,2)</f>
        <v>0</v>
      </c>
      <c r="K166" s="143"/>
      <c r="L166" s="30"/>
      <c r="M166" s="144" t="s">
        <v>1</v>
      </c>
      <c r="N166" s="145" t="s">
        <v>43</v>
      </c>
      <c r="P166" s="146">
        <f>O166*H166</f>
        <v>0</v>
      </c>
      <c r="Q166" s="146">
        <v>3.6900000000000002E-2</v>
      </c>
      <c r="R166" s="146">
        <f>Q166*H166</f>
        <v>1.8450000000000002</v>
      </c>
      <c r="S166" s="146">
        <v>0</v>
      </c>
      <c r="T166" s="147">
        <f>S166*H166</f>
        <v>0</v>
      </c>
      <c r="AR166" s="148" t="s">
        <v>156</v>
      </c>
      <c r="AT166" s="148" t="s">
        <v>210</v>
      </c>
      <c r="AU166" s="148" t="s">
        <v>91</v>
      </c>
      <c r="AY166" s="15" t="s">
        <v>209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5" t="s">
        <v>85</v>
      </c>
      <c r="BK166" s="149">
        <f>ROUND(I166*H166,2)</f>
        <v>0</v>
      </c>
      <c r="BL166" s="15" t="s">
        <v>156</v>
      </c>
      <c r="BM166" s="148" t="s">
        <v>1510</v>
      </c>
    </row>
    <row r="167" spans="2:65" s="1" customFormat="1" ht="58.5" x14ac:dyDescent="0.2">
      <c r="B167" s="30"/>
      <c r="D167" s="150" t="s">
        <v>216</v>
      </c>
      <c r="F167" s="151" t="s">
        <v>383</v>
      </c>
      <c r="I167" s="152"/>
      <c r="L167" s="30"/>
      <c r="M167" s="153"/>
      <c r="T167" s="54"/>
      <c r="AT167" s="15" t="s">
        <v>216</v>
      </c>
      <c r="AU167" s="15" t="s">
        <v>91</v>
      </c>
    </row>
    <row r="168" spans="2:65" s="12" customFormat="1" x14ac:dyDescent="0.2">
      <c r="B168" s="154"/>
      <c r="D168" s="150" t="s">
        <v>292</v>
      </c>
      <c r="E168" s="155" t="s">
        <v>1</v>
      </c>
      <c r="F168" s="156" t="s">
        <v>432</v>
      </c>
      <c r="H168" s="157">
        <v>50</v>
      </c>
      <c r="I168" s="158"/>
      <c r="L168" s="154"/>
      <c r="M168" s="159"/>
      <c r="T168" s="160"/>
      <c r="AT168" s="155" t="s">
        <v>292</v>
      </c>
      <c r="AU168" s="155" t="s">
        <v>91</v>
      </c>
      <c r="AV168" s="12" t="s">
        <v>91</v>
      </c>
      <c r="AW168" s="12" t="s">
        <v>36</v>
      </c>
      <c r="AX168" s="12" t="s">
        <v>85</v>
      </c>
      <c r="AY168" s="155" t="s">
        <v>209</v>
      </c>
    </row>
    <row r="169" spans="2:65" s="1" customFormat="1" ht="24.2" customHeight="1" x14ac:dyDescent="0.2">
      <c r="B169" s="30"/>
      <c r="C169" s="136" t="s">
        <v>259</v>
      </c>
      <c r="D169" s="136" t="s">
        <v>210</v>
      </c>
      <c r="E169" s="137" t="s">
        <v>385</v>
      </c>
      <c r="F169" s="138" t="s">
        <v>386</v>
      </c>
      <c r="G169" s="139" t="s">
        <v>387</v>
      </c>
      <c r="H169" s="140">
        <v>150</v>
      </c>
      <c r="I169" s="141"/>
      <c r="J169" s="142">
        <f>ROUND(I169*H169,2)</f>
        <v>0</v>
      </c>
      <c r="K169" s="143"/>
      <c r="L169" s="30"/>
      <c r="M169" s="144" t="s">
        <v>1</v>
      </c>
      <c r="N169" s="145" t="s">
        <v>43</v>
      </c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AR169" s="148" t="s">
        <v>156</v>
      </c>
      <c r="AT169" s="148" t="s">
        <v>210</v>
      </c>
      <c r="AU169" s="148" t="s">
        <v>91</v>
      </c>
      <c r="AY169" s="15" t="s">
        <v>209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5" t="s">
        <v>85</v>
      </c>
      <c r="BK169" s="149">
        <f>ROUND(I169*H169,2)</f>
        <v>0</v>
      </c>
      <c r="BL169" s="15" t="s">
        <v>156</v>
      </c>
      <c r="BM169" s="148" t="s">
        <v>1511</v>
      </c>
    </row>
    <row r="170" spans="2:65" s="1" customFormat="1" ht="19.5" x14ac:dyDescent="0.2">
      <c r="B170" s="30"/>
      <c r="D170" s="150" t="s">
        <v>216</v>
      </c>
      <c r="F170" s="151" t="s">
        <v>389</v>
      </c>
      <c r="I170" s="152"/>
      <c r="L170" s="30"/>
      <c r="M170" s="153"/>
      <c r="T170" s="54"/>
      <c r="AT170" s="15" t="s">
        <v>216</v>
      </c>
      <c r="AU170" s="15" t="s">
        <v>91</v>
      </c>
    </row>
    <row r="171" spans="2:65" s="12" customFormat="1" x14ac:dyDescent="0.2">
      <c r="B171" s="154"/>
      <c r="D171" s="150" t="s">
        <v>292</v>
      </c>
      <c r="E171" s="155" t="s">
        <v>1</v>
      </c>
      <c r="F171" s="156" t="s">
        <v>1156</v>
      </c>
      <c r="H171" s="157">
        <v>150</v>
      </c>
      <c r="I171" s="158"/>
      <c r="L171" s="154"/>
      <c r="M171" s="159"/>
      <c r="T171" s="160"/>
      <c r="AT171" s="155" t="s">
        <v>292</v>
      </c>
      <c r="AU171" s="155" t="s">
        <v>91</v>
      </c>
      <c r="AV171" s="12" t="s">
        <v>91</v>
      </c>
      <c r="AW171" s="12" t="s">
        <v>36</v>
      </c>
      <c r="AX171" s="12" t="s">
        <v>85</v>
      </c>
      <c r="AY171" s="155" t="s">
        <v>209</v>
      </c>
    </row>
    <row r="172" spans="2:65" s="1" customFormat="1" ht="33" customHeight="1" x14ac:dyDescent="0.2">
      <c r="B172" s="30"/>
      <c r="C172" s="136" t="s">
        <v>8</v>
      </c>
      <c r="D172" s="136" t="s">
        <v>210</v>
      </c>
      <c r="E172" s="137" t="s">
        <v>1157</v>
      </c>
      <c r="F172" s="138" t="s">
        <v>1158</v>
      </c>
      <c r="G172" s="139" t="s">
        <v>387</v>
      </c>
      <c r="H172" s="140">
        <v>208.89</v>
      </c>
      <c r="I172" s="141"/>
      <c r="J172" s="142">
        <f>ROUND(I172*H172,2)</f>
        <v>0</v>
      </c>
      <c r="K172" s="143"/>
      <c r="L172" s="30"/>
      <c r="M172" s="144" t="s">
        <v>1</v>
      </c>
      <c r="N172" s="145" t="s">
        <v>43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156</v>
      </c>
      <c r="AT172" s="148" t="s">
        <v>210</v>
      </c>
      <c r="AU172" s="148" t="s">
        <v>91</v>
      </c>
      <c r="AY172" s="15" t="s">
        <v>209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5" t="s">
        <v>85</v>
      </c>
      <c r="BK172" s="149">
        <f>ROUND(I172*H172,2)</f>
        <v>0</v>
      </c>
      <c r="BL172" s="15" t="s">
        <v>156</v>
      </c>
      <c r="BM172" s="148" t="s">
        <v>1512</v>
      </c>
    </row>
    <row r="173" spans="2:65" s="1" customFormat="1" ht="29.25" x14ac:dyDescent="0.2">
      <c r="B173" s="30"/>
      <c r="D173" s="150" t="s">
        <v>216</v>
      </c>
      <c r="F173" s="151" t="s">
        <v>1160</v>
      </c>
      <c r="I173" s="152"/>
      <c r="L173" s="30"/>
      <c r="M173" s="153"/>
      <c r="T173" s="54"/>
      <c r="AT173" s="15" t="s">
        <v>216</v>
      </c>
      <c r="AU173" s="15" t="s">
        <v>91</v>
      </c>
    </row>
    <row r="174" spans="2:65" s="12" customFormat="1" ht="22.5" x14ac:dyDescent="0.2">
      <c r="B174" s="154"/>
      <c r="D174" s="150" t="s">
        <v>292</v>
      </c>
      <c r="E174" s="155" t="s">
        <v>1</v>
      </c>
      <c r="F174" s="156" t="s">
        <v>1513</v>
      </c>
      <c r="H174" s="157">
        <v>229.77000000000004</v>
      </c>
      <c r="I174" s="158"/>
      <c r="L174" s="154"/>
      <c r="M174" s="159"/>
      <c r="T174" s="160"/>
      <c r="AT174" s="155" t="s">
        <v>292</v>
      </c>
      <c r="AU174" s="155" t="s">
        <v>91</v>
      </c>
      <c r="AV174" s="12" t="s">
        <v>91</v>
      </c>
      <c r="AW174" s="12" t="s">
        <v>36</v>
      </c>
      <c r="AX174" s="12" t="s">
        <v>78</v>
      </c>
      <c r="AY174" s="155" t="s">
        <v>209</v>
      </c>
    </row>
    <row r="175" spans="2:65" s="12" customFormat="1" x14ac:dyDescent="0.2">
      <c r="B175" s="154"/>
      <c r="D175" s="150" t="s">
        <v>292</v>
      </c>
      <c r="E175" s="155" t="s">
        <v>1</v>
      </c>
      <c r="F175" s="156" t="s">
        <v>1514</v>
      </c>
      <c r="H175" s="157">
        <v>-20.880000000000003</v>
      </c>
      <c r="I175" s="158"/>
      <c r="L175" s="154"/>
      <c r="M175" s="159"/>
      <c r="T175" s="160"/>
      <c r="AT175" s="155" t="s">
        <v>292</v>
      </c>
      <c r="AU175" s="155" t="s">
        <v>91</v>
      </c>
      <c r="AV175" s="12" t="s">
        <v>91</v>
      </c>
      <c r="AW175" s="12" t="s">
        <v>36</v>
      </c>
      <c r="AX175" s="12" t="s">
        <v>78</v>
      </c>
      <c r="AY175" s="155" t="s">
        <v>209</v>
      </c>
    </row>
    <row r="176" spans="2:65" s="13" customFormat="1" x14ac:dyDescent="0.2">
      <c r="B176" s="164"/>
      <c r="D176" s="150" t="s">
        <v>292</v>
      </c>
      <c r="E176" s="165" t="s">
        <v>1</v>
      </c>
      <c r="F176" s="166" t="s">
        <v>351</v>
      </c>
      <c r="H176" s="167">
        <v>208.89000000000004</v>
      </c>
      <c r="I176" s="168"/>
      <c r="L176" s="164"/>
      <c r="M176" s="169"/>
      <c r="T176" s="170"/>
      <c r="AT176" s="165" t="s">
        <v>292</v>
      </c>
      <c r="AU176" s="165" t="s">
        <v>91</v>
      </c>
      <c r="AV176" s="13" t="s">
        <v>156</v>
      </c>
      <c r="AW176" s="13" t="s">
        <v>4</v>
      </c>
      <c r="AX176" s="13" t="s">
        <v>85</v>
      </c>
      <c r="AY176" s="165" t="s">
        <v>209</v>
      </c>
    </row>
    <row r="177" spans="2:65" s="1" customFormat="1" ht="37.9" customHeight="1" x14ac:dyDescent="0.2">
      <c r="B177" s="30"/>
      <c r="C177" s="136" t="s">
        <v>268</v>
      </c>
      <c r="D177" s="136" t="s">
        <v>210</v>
      </c>
      <c r="E177" s="137" t="s">
        <v>417</v>
      </c>
      <c r="F177" s="138" t="s">
        <v>418</v>
      </c>
      <c r="G177" s="139" t="s">
        <v>387</v>
      </c>
      <c r="H177" s="140">
        <v>30</v>
      </c>
      <c r="I177" s="141"/>
      <c r="J177" s="142">
        <f>ROUND(I177*H177,2)</f>
        <v>0</v>
      </c>
      <c r="K177" s="143"/>
      <c r="L177" s="30"/>
      <c r="M177" s="144" t="s">
        <v>1</v>
      </c>
      <c r="N177" s="145" t="s">
        <v>43</v>
      </c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AR177" s="148" t="s">
        <v>156</v>
      </c>
      <c r="AT177" s="148" t="s">
        <v>210</v>
      </c>
      <c r="AU177" s="148" t="s">
        <v>91</v>
      </c>
      <c r="AY177" s="15" t="s">
        <v>209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5" t="s">
        <v>85</v>
      </c>
      <c r="BK177" s="149">
        <f>ROUND(I177*H177,2)</f>
        <v>0</v>
      </c>
      <c r="BL177" s="15" t="s">
        <v>156</v>
      </c>
      <c r="BM177" s="148" t="s">
        <v>1515</v>
      </c>
    </row>
    <row r="178" spans="2:65" s="1" customFormat="1" ht="39" x14ac:dyDescent="0.2">
      <c r="B178" s="30"/>
      <c r="D178" s="150" t="s">
        <v>216</v>
      </c>
      <c r="F178" s="151" t="s">
        <v>420</v>
      </c>
      <c r="I178" s="152"/>
      <c r="L178" s="30"/>
      <c r="M178" s="153"/>
      <c r="T178" s="54"/>
      <c r="AT178" s="15" t="s">
        <v>216</v>
      </c>
      <c r="AU178" s="15" t="s">
        <v>91</v>
      </c>
    </row>
    <row r="179" spans="2:65" s="12" customFormat="1" x14ac:dyDescent="0.2">
      <c r="B179" s="154"/>
      <c r="D179" s="150" t="s">
        <v>292</v>
      </c>
      <c r="E179" s="155" t="s">
        <v>1</v>
      </c>
      <c r="F179" s="156" t="s">
        <v>374</v>
      </c>
      <c r="H179" s="157">
        <v>30</v>
      </c>
      <c r="I179" s="158"/>
      <c r="L179" s="154"/>
      <c r="M179" s="159"/>
      <c r="T179" s="160"/>
      <c r="AT179" s="155" t="s">
        <v>292</v>
      </c>
      <c r="AU179" s="155" t="s">
        <v>91</v>
      </c>
      <c r="AV179" s="12" t="s">
        <v>91</v>
      </c>
      <c r="AW179" s="12" t="s">
        <v>36</v>
      </c>
      <c r="AX179" s="12" t="s">
        <v>85</v>
      </c>
      <c r="AY179" s="155" t="s">
        <v>209</v>
      </c>
    </row>
    <row r="180" spans="2:65" s="1" customFormat="1" ht="33" customHeight="1" x14ac:dyDescent="0.2">
      <c r="B180" s="30"/>
      <c r="C180" s="136" t="s">
        <v>273</v>
      </c>
      <c r="D180" s="136" t="s">
        <v>210</v>
      </c>
      <c r="E180" s="137" t="s">
        <v>1164</v>
      </c>
      <c r="F180" s="138" t="s">
        <v>1165</v>
      </c>
      <c r="G180" s="139" t="s">
        <v>387</v>
      </c>
      <c r="H180" s="140">
        <v>231.113</v>
      </c>
      <c r="I180" s="141"/>
      <c r="J180" s="142">
        <f>ROUND(I180*H180,2)</f>
        <v>0</v>
      </c>
      <c r="K180" s="143"/>
      <c r="L180" s="30"/>
      <c r="M180" s="144" t="s">
        <v>1</v>
      </c>
      <c r="N180" s="145" t="s">
        <v>43</v>
      </c>
      <c r="P180" s="146">
        <f>O180*H180</f>
        <v>0</v>
      </c>
      <c r="Q180" s="146">
        <v>0</v>
      </c>
      <c r="R180" s="146">
        <f>Q180*H180</f>
        <v>0</v>
      </c>
      <c r="S180" s="146">
        <v>0</v>
      </c>
      <c r="T180" s="147">
        <f>S180*H180</f>
        <v>0</v>
      </c>
      <c r="AR180" s="148" t="s">
        <v>156</v>
      </c>
      <c r="AT180" s="148" t="s">
        <v>210</v>
      </c>
      <c r="AU180" s="148" t="s">
        <v>91</v>
      </c>
      <c r="AY180" s="15" t="s">
        <v>209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5" t="s">
        <v>85</v>
      </c>
      <c r="BK180" s="149">
        <f>ROUND(I180*H180,2)</f>
        <v>0</v>
      </c>
      <c r="BL180" s="15" t="s">
        <v>156</v>
      </c>
      <c r="BM180" s="148" t="s">
        <v>1516</v>
      </c>
    </row>
    <row r="181" spans="2:65" s="1" customFormat="1" ht="29.25" x14ac:dyDescent="0.2">
      <c r="B181" s="30"/>
      <c r="D181" s="150" t="s">
        <v>216</v>
      </c>
      <c r="F181" s="151" t="s">
        <v>1167</v>
      </c>
      <c r="I181" s="152"/>
      <c r="L181" s="30"/>
      <c r="M181" s="153"/>
      <c r="T181" s="54"/>
      <c r="AT181" s="15" t="s">
        <v>216</v>
      </c>
      <c r="AU181" s="15" t="s">
        <v>91</v>
      </c>
    </row>
    <row r="182" spans="2:65" s="12" customFormat="1" ht="22.5" x14ac:dyDescent="0.2">
      <c r="B182" s="154"/>
      <c r="D182" s="150" t="s">
        <v>292</v>
      </c>
      <c r="E182" s="155" t="s">
        <v>1</v>
      </c>
      <c r="F182" s="156" t="s">
        <v>1517</v>
      </c>
      <c r="H182" s="157">
        <v>257.21250000000003</v>
      </c>
      <c r="I182" s="158"/>
      <c r="L182" s="154"/>
      <c r="M182" s="159"/>
      <c r="T182" s="160"/>
      <c r="AT182" s="155" t="s">
        <v>292</v>
      </c>
      <c r="AU182" s="155" t="s">
        <v>91</v>
      </c>
      <c r="AV182" s="12" t="s">
        <v>91</v>
      </c>
      <c r="AW182" s="12" t="s">
        <v>36</v>
      </c>
      <c r="AX182" s="12" t="s">
        <v>78</v>
      </c>
      <c r="AY182" s="155" t="s">
        <v>209</v>
      </c>
    </row>
    <row r="183" spans="2:65" s="12" customFormat="1" x14ac:dyDescent="0.2">
      <c r="B183" s="154"/>
      <c r="D183" s="150" t="s">
        <v>292</v>
      </c>
      <c r="E183" s="155" t="s">
        <v>1</v>
      </c>
      <c r="F183" s="156" t="s">
        <v>1518</v>
      </c>
      <c r="H183" s="157">
        <v>-26.1</v>
      </c>
      <c r="I183" s="158"/>
      <c r="L183" s="154"/>
      <c r="M183" s="159"/>
      <c r="T183" s="160"/>
      <c r="AT183" s="155" t="s">
        <v>292</v>
      </c>
      <c r="AU183" s="155" t="s">
        <v>91</v>
      </c>
      <c r="AV183" s="12" t="s">
        <v>91</v>
      </c>
      <c r="AW183" s="12" t="s">
        <v>36</v>
      </c>
      <c r="AX183" s="12" t="s">
        <v>78</v>
      </c>
      <c r="AY183" s="155" t="s">
        <v>209</v>
      </c>
    </row>
    <row r="184" spans="2:65" s="13" customFormat="1" x14ac:dyDescent="0.2">
      <c r="B184" s="164"/>
      <c r="D184" s="150" t="s">
        <v>292</v>
      </c>
      <c r="E184" s="165" t="s">
        <v>1</v>
      </c>
      <c r="F184" s="166" t="s">
        <v>351</v>
      </c>
      <c r="H184" s="167">
        <v>231.11250000000004</v>
      </c>
      <c r="I184" s="168"/>
      <c r="L184" s="164"/>
      <c r="M184" s="169"/>
      <c r="T184" s="170"/>
      <c r="AT184" s="165" t="s">
        <v>292</v>
      </c>
      <c r="AU184" s="165" t="s">
        <v>91</v>
      </c>
      <c r="AV184" s="13" t="s">
        <v>156</v>
      </c>
      <c r="AW184" s="13" t="s">
        <v>4</v>
      </c>
      <c r="AX184" s="13" t="s">
        <v>85</v>
      </c>
      <c r="AY184" s="165" t="s">
        <v>209</v>
      </c>
    </row>
    <row r="185" spans="2:65" s="1" customFormat="1" ht="33" customHeight="1" x14ac:dyDescent="0.2">
      <c r="B185" s="30"/>
      <c r="C185" s="136" t="s">
        <v>280</v>
      </c>
      <c r="D185" s="136" t="s">
        <v>210</v>
      </c>
      <c r="E185" s="137" t="s">
        <v>433</v>
      </c>
      <c r="F185" s="138" t="s">
        <v>434</v>
      </c>
      <c r="G185" s="139" t="s">
        <v>387</v>
      </c>
      <c r="H185" s="140">
        <v>29.111000000000001</v>
      </c>
      <c r="I185" s="141"/>
      <c r="J185" s="142">
        <f>ROUND(I185*H185,2)</f>
        <v>0</v>
      </c>
      <c r="K185" s="143"/>
      <c r="L185" s="30"/>
      <c r="M185" s="144" t="s">
        <v>1</v>
      </c>
      <c r="N185" s="145" t="s">
        <v>43</v>
      </c>
      <c r="P185" s="146">
        <f>O185*H185</f>
        <v>0</v>
      </c>
      <c r="Q185" s="146">
        <v>0</v>
      </c>
      <c r="R185" s="146">
        <f>Q185*H185</f>
        <v>0</v>
      </c>
      <c r="S185" s="146">
        <v>0</v>
      </c>
      <c r="T185" s="147">
        <f>S185*H185</f>
        <v>0</v>
      </c>
      <c r="AR185" s="148" t="s">
        <v>156</v>
      </c>
      <c r="AT185" s="148" t="s">
        <v>210</v>
      </c>
      <c r="AU185" s="148" t="s">
        <v>91</v>
      </c>
      <c r="AY185" s="15" t="s">
        <v>209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5" t="s">
        <v>85</v>
      </c>
      <c r="BK185" s="149">
        <f>ROUND(I185*H185,2)</f>
        <v>0</v>
      </c>
      <c r="BL185" s="15" t="s">
        <v>156</v>
      </c>
      <c r="BM185" s="148" t="s">
        <v>1519</v>
      </c>
    </row>
    <row r="186" spans="2:65" s="1" customFormat="1" ht="29.25" x14ac:dyDescent="0.2">
      <c r="B186" s="30"/>
      <c r="D186" s="150" t="s">
        <v>216</v>
      </c>
      <c r="F186" s="151" t="s">
        <v>436</v>
      </c>
      <c r="I186" s="152"/>
      <c r="L186" s="30"/>
      <c r="M186" s="153"/>
      <c r="T186" s="54"/>
      <c r="AT186" s="15" t="s">
        <v>216</v>
      </c>
      <c r="AU186" s="15" t="s">
        <v>91</v>
      </c>
    </row>
    <row r="187" spans="2:65" s="12" customFormat="1" ht="22.5" x14ac:dyDescent="0.2">
      <c r="B187" s="154"/>
      <c r="D187" s="150" t="s">
        <v>292</v>
      </c>
      <c r="E187" s="155" t="s">
        <v>1</v>
      </c>
      <c r="F187" s="156" t="s">
        <v>1520</v>
      </c>
      <c r="H187" s="157">
        <v>31.721250000000005</v>
      </c>
      <c r="I187" s="158"/>
      <c r="L187" s="154"/>
      <c r="M187" s="159"/>
      <c r="T187" s="160"/>
      <c r="AT187" s="155" t="s">
        <v>292</v>
      </c>
      <c r="AU187" s="155" t="s">
        <v>91</v>
      </c>
      <c r="AV187" s="12" t="s">
        <v>91</v>
      </c>
      <c r="AW187" s="12" t="s">
        <v>36</v>
      </c>
      <c r="AX187" s="12" t="s">
        <v>78</v>
      </c>
      <c r="AY187" s="155" t="s">
        <v>209</v>
      </c>
    </row>
    <row r="188" spans="2:65" s="12" customFormat="1" x14ac:dyDescent="0.2">
      <c r="B188" s="154"/>
      <c r="D188" s="150" t="s">
        <v>292</v>
      </c>
      <c r="E188" s="155" t="s">
        <v>1</v>
      </c>
      <c r="F188" s="156" t="s">
        <v>1521</v>
      </c>
      <c r="H188" s="157">
        <v>-2.6100000000000003</v>
      </c>
      <c r="I188" s="158"/>
      <c r="L188" s="154"/>
      <c r="M188" s="159"/>
      <c r="T188" s="160"/>
      <c r="AT188" s="155" t="s">
        <v>292</v>
      </c>
      <c r="AU188" s="155" t="s">
        <v>91</v>
      </c>
      <c r="AV188" s="12" t="s">
        <v>91</v>
      </c>
      <c r="AW188" s="12" t="s">
        <v>36</v>
      </c>
      <c r="AX188" s="12" t="s">
        <v>78</v>
      </c>
      <c r="AY188" s="155" t="s">
        <v>209</v>
      </c>
    </row>
    <row r="189" spans="2:65" s="13" customFormat="1" x14ac:dyDescent="0.2">
      <c r="B189" s="164"/>
      <c r="D189" s="150" t="s">
        <v>292</v>
      </c>
      <c r="E189" s="165" t="s">
        <v>1</v>
      </c>
      <c r="F189" s="166" t="s">
        <v>351</v>
      </c>
      <c r="H189" s="167">
        <v>29.111250000000005</v>
      </c>
      <c r="I189" s="168"/>
      <c r="L189" s="164"/>
      <c r="M189" s="169"/>
      <c r="T189" s="170"/>
      <c r="AT189" s="165" t="s">
        <v>292</v>
      </c>
      <c r="AU189" s="165" t="s">
        <v>91</v>
      </c>
      <c r="AV189" s="13" t="s">
        <v>156</v>
      </c>
      <c r="AW189" s="13" t="s">
        <v>4</v>
      </c>
      <c r="AX189" s="13" t="s">
        <v>85</v>
      </c>
      <c r="AY189" s="165" t="s">
        <v>209</v>
      </c>
    </row>
    <row r="190" spans="2:65" s="1" customFormat="1" ht="33" customHeight="1" x14ac:dyDescent="0.2">
      <c r="B190" s="30"/>
      <c r="C190" s="136" t="s">
        <v>287</v>
      </c>
      <c r="D190" s="136" t="s">
        <v>210</v>
      </c>
      <c r="E190" s="137" t="s">
        <v>439</v>
      </c>
      <c r="F190" s="138" t="s">
        <v>440</v>
      </c>
      <c r="G190" s="139" t="s">
        <v>387</v>
      </c>
      <c r="H190" s="140">
        <v>27.388000000000002</v>
      </c>
      <c r="I190" s="141"/>
      <c r="J190" s="142">
        <f>ROUND(I190*H190,2)</f>
        <v>0</v>
      </c>
      <c r="K190" s="143"/>
      <c r="L190" s="30"/>
      <c r="M190" s="144" t="s">
        <v>1</v>
      </c>
      <c r="N190" s="145" t="s">
        <v>43</v>
      </c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AR190" s="148" t="s">
        <v>156</v>
      </c>
      <c r="AT190" s="148" t="s">
        <v>210</v>
      </c>
      <c r="AU190" s="148" t="s">
        <v>91</v>
      </c>
      <c r="AY190" s="15" t="s">
        <v>209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5" t="s">
        <v>85</v>
      </c>
      <c r="BK190" s="149">
        <f>ROUND(I190*H190,2)</f>
        <v>0</v>
      </c>
      <c r="BL190" s="15" t="s">
        <v>156</v>
      </c>
      <c r="BM190" s="148" t="s">
        <v>1522</v>
      </c>
    </row>
    <row r="191" spans="2:65" s="1" customFormat="1" ht="29.25" x14ac:dyDescent="0.2">
      <c r="B191" s="30"/>
      <c r="D191" s="150" t="s">
        <v>216</v>
      </c>
      <c r="F191" s="151" t="s">
        <v>442</v>
      </c>
      <c r="I191" s="152"/>
      <c r="L191" s="30"/>
      <c r="M191" s="153"/>
      <c r="T191" s="54"/>
      <c r="AT191" s="15" t="s">
        <v>216</v>
      </c>
      <c r="AU191" s="15" t="s">
        <v>91</v>
      </c>
    </row>
    <row r="192" spans="2:65" s="12" customFormat="1" ht="22.5" x14ac:dyDescent="0.2">
      <c r="B192" s="154"/>
      <c r="D192" s="150" t="s">
        <v>292</v>
      </c>
      <c r="E192" s="155" t="s">
        <v>1</v>
      </c>
      <c r="F192" s="156" t="s">
        <v>1523</v>
      </c>
      <c r="H192" s="157">
        <v>29.997750000000003</v>
      </c>
      <c r="I192" s="158"/>
      <c r="L192" s="154"/>
      <c r="M192" s="159"/>
      <c r="T192" s="160"/>
      <c r="AT192" s="155" t="s">
        <v>292</v>
      </c>
      <c r="AU192" s="155" t="s">
        <v>91</v>
      </c>
      <c r="AV192" s="12" t="s">
        <v>91</v>
      </c>
      <c r="AW192" s="12" t="s">
        <v>36</v>
      </c>
      <c r="AX192" s="12" t="s">
        <v>78</v>
      </c>
      <c r="AY192" s="155" t="s">
        <v>209</v>
      </c>
    </row>
    <row r="193" spans="2:65" s="12" customFormat="1" x14ac:dyDescent="0.2">
      <c r="B193" s="154"/>
      <c r="D193" s="150" t="s">
        <v>292</v>
      </c>
      <c r="E193" s="155" t="s">
        <v>1</v>
      </c>
      <c r="F193" s="156" t="s">
        <v>1521</v>
      </c>
      <c r="H193" s="157">
        <v>-2.6100000000000003</v>
      </c>
      <c r="I193" s="158"/>
      <c r="L193" s="154"/>
      <c r="M193" s="159"/>
      <c r="T193" s="160"/>
      <c r="AT193" s="155" t="s">
        <v>292</v>
      </c>
      <c r="AU193" s="155" t="s">
        <v>91</v>
      </c>
      <c r="AV193" s="12" t="s">
        <v>91</v>
      </c>
      <c r="AW193" s="12" t="s">
        <v>36</v>
      </c>
      <c r="AX193" s="12" t="s">
        <v>78</v>
      </c>
      <c r="AY193" s="155" t="s">
        <v>209</v>
      </c>
    </row>
    <row r="194" spans="2:65" s="13" customFormat="1" x14ac:dyDescent="0.2">
      <c r="B194" s="164"/>
      <c r="D194" s="150" t="s">
        <v>292</v>
      </c>
      <c r="E194" s="165" t="s">
        <v>1</v>
      </c>
      <c r="F194" s="166" t="s">
        <v>351</v>
      </c>
      <c r="H194" s="167">
        <v>27.387750000000004</v>
      </c>
      <c r="I194" s="168"/>
      <c r="L194" s="164"/>
      <c r="M194" s="169"/>
      <c r="T194" s="170"/>
      <c r="AT194" s="165" t="s">
        <v>292</v>
      </c>
      <c r="AU194" s="165" t="s">
        <v>91</v>
      </c>
      <c r="AV194" s="13" t="s">
        <v>156</v>
      </c>
      <c r="AW194" s="13" t="s">
        <v>4</v>
      </c>
      <c r="AX194" s="13" t="s">
        <v>85</v>
      </c>
      <c r="AY194" s="165" t="s">
        <v>209</v>
      </c>
    </row>
    <row r="195" spans="2:65" s="1" customFormat="1" ht="44.25" customHeight="1" x14ac:dyDescent="0.2">
      <c r="B195" s="30"/>
      <c r="C195" s="136" t="s">
        <v>295</v>
      </c>
      <c r="D195" s="136" t="s">
        <v>210</v>
      </c>
      <c r="E195" s="137" t="s">
        <v>444</v>
      </c>
      <c r="F195" s="138" t="s">
        <v>445</v>
      </c>
      <c r="G195" s="139" t="s">
        <v>359</v>
      </c>
      <c r="H195" s="140">
        <v>5</v>
      </c>
      <c r="I195" s="141"/>
      <c r="J195" s="142">
        <f>ROUND(I195*H195,2)</f>
        <v>0</v>
      </c>
      <c r="K195" s="143"/>
      <c r="L195" s="30"/>
      <c r="M195" s="144" t="s">
        <v>1</v>
      </c>
      <c r="N195" s="145" t="s">
        <v>43</v>
      </c>
      <c r="P195" s="146">
        <f>O195*H195</f>
        <v>0</v>
      </c>
      <c r="Q195" s="146">
        <v>1.4E-2</v>
      </c>
      <c r="R195" s="146">
        <f>Q195*H195</f>
        <v>7.0000000000000007E-2</v>
      </c>
      <c r="S195" s="146">
        <v>0</v>
      </c>
      <c r="T195" s="147">
        <f>S195*H195</f>
        <v>0</v>
      </c>
      <c r="AR195" s="148" t="s">
        <v>156</v>
      </c>
      <c r="AT195" s="148" t="s">
        <v>210</v>
      </c>
      <c r="AU195" s="148" t="s">
        <v>91</v>
      </c>
      <c r="AY195" s="15" t="s">
        <v>209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5" t="s">
        <v>85</v>
      </c>
      <c r="BK195" s="149">
        <f>ROUND(I195*H195,2)</f>
        <v>0</v>
      </c>
      <c r="BL195" s="15" t="s">
        <v>156</v>
      </c>
      <c r="BM195" s="148" t="s">
        <v>1524</v>
      </c>
    </row>
    <row r="196" spans="2:65" s="1" customFormat="1" ht="29.25" x14ac:dyDescent="0.2">
      <c r="B196" s="30"/>
      <c r="D196" s="150" t="s">
        <v>216</v>
      </c>
      <c r="F196" s="151" t="s">
        <v>447</v>
      </c>
      <c r="I196" s="152"/>
      <c r="L196" s="30"/>
      <c r="M196" s="153"/>
      <c r="T196" s="54"/>
      <c r="AT196" s="15" t="s">
        <v>216</v>
      </c>
      <c r="AU196" s="15" t="s">
        <v>91</v>
      </c>
    </row>
    <row r="197" spans="2:65" s="12" customFormat="1" x14ac:dyDescent="0.2">
      <c r="B197" s="154"/>
      <c r="D197" s="150" t="s">
        <v>292</v>
      </c>
      <c r="E197" s="155" t="s">
        <v>1</v>
      </c>
      <c r="F197" s="156" t="s">
        <v>208</v>
      </c>
      <c r="H197" s="157">
        <v>5</v>
      </c>
      <c r="I197" s="158"/>
      <c r="L197" s="154"/>
      <c r="M197" s="159"/>
      <c r="T197" s="160"/>
      <c r="AT197" s="155" t="s">
        <v>292</v>
      </c>
      <c r="AU197" s="155" t="s">
        <v>91</v>
      </c>
      <c r="AV197" s="12" t="s">
        <v>91</v>
      </c>
      <c r="AW197" s="12" t="s">
        <v>36</v>
      </c>
      <c r="AX197" s="12" t="s">
        <v>85</v>
      </c>
      <c r="AY197" s="155" t="s">
        <v>209</v>
      </c>
    </row>
    <row r="198" spans="2:65" s="1" customFormat="1" ht="16.5" customHeight="1" x14ac:dyDescent="0.2">
      <c r="B198" s="30"/>
      <c r="C198" s="171" t="s">
        <v>302</v>
      </c>
      <c r="D198" s="171" t="s">
        <v>449</v>
      </c>
      <c r="E198" s="172" t="s">
        <v>454</v>
      </c>
      <c r="F198" s="173" t="s">
        <v>455</v>
      </c>
      <c r="G198" s="174" t="s">
        <v>456</v>
      </c>
      <c r="H198" s="175">
        <v>16</v>
      </c>
      <c r="I198" s="176"/>
      <c r="J198" s="177">
        <f>ROUND(I198*H198,2)</f>
        <v>0</v>
      </c>
      <c r="K198" s="178"/>
      <c r="L198" s="179"/>
      <c r="M198" s="180" t="s">
        <v>1</v>
      </c>
      <c r="N198" s="181" t="s">
        <v>43</v>
      </c>
      <c r="P198" s="146">
        <f>O198*H198</f>
        <v>0</v>
      </c>
      <c r="Q198" s="146">
        <v>2.9999999999999997E-4</v>
      </c>
      <c r="R198" s="146">
        <f>Q198*H198</f>
        <v>4.7999999999999996E-3</v>
      </c>
      <c r="S198" s="146">
        <v>0</v>
      </c>
      <c r="T198" s="147">
        <f>S198*H198</f>
        <v>0</v>
      </c>
      <c r="AR198" s="148" t="s">
        <v>244</v>
      </c>
      <c r="AT198" s="148" t="s">
        <v>449</v>
      </c>
      <c r="AU198" s="148" t="s">
        <v>91</v>
      </c>
      <c r="AY198" s="15" t="s">
        <v>209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5" t="s">
        <v>85</v>
      </c>
      <c r="BK198" s="149">
        <f>ROUND(I198*H198,2)</f>
        <v>0</v>
      </c>
      <c r="BL198" s="15" t="s">
        <v>156</v>
      </c>
      <c r="BM198" s="148" t="s">
        <v>1525</v>
      </c>
    </row>
    <row r="199" spans="2:65" s="1" customFormat="1" x14ac:dyDescent="0.2">
      <c r="B199" s="30"/>
      <c r="D199" s="150" t="s">
        <v>216</v>
      </c>
      <c r="F199" s="151" t="s">
        <v>455</v>
      </c>
      <c r="I199" s="152"/>
      <c r="L199" s="30"/>
      <c r="M199" s="153"/>
      <c r="T199" s="54"/>
      <c r="AT199" s="15" t="s">
        <v>216</v>
      </c>
      <c r="AU199" s="15" t="s">
        <v>91</v>
      </c>
    </row>
    <row r="200" spans="2:65" s="12" customFormat="1" x14ac:dyDescent="0.2">
      <c r="B200" s="154"/>
      <c r="D200" s="150" t="s">
        <v>292</v>
      </c>
      <c r="E200" s="155" t="s">
        <v>1</v>
      </c>
      <c r="F200" s="156" t="s">
        <v>975</v>
      </c>
      <c r="H200" s="157">
        <v>16</v>
      </c>
      <c r="I200" s="158"/>
      <c r="L200" s="154"/>
      <c r="M200" s="159"/>
      <c r="T200" s="160"/>
      <c r="AT200" s="155" t="s">
        <v>292</v>
      </c>
      <c r="AU200" s="155" t="s">
        <v>91</v>
      </c>
      <c r="AV200" s="12" t="s">
        <v>91</v>
      </c>
      <c r="AW200" s="12" t="s">
        <v>36</v>
      </c>
      <c r="AX200" s="12" t="s">
        <v>85</v>
      </c>
      <c r="AY200" s="155" t="s">
        <v>209</v>
      </c>
    </row>
    <row r="201" spans="2:65" s="1" customFormat="1" ht="21.75" customHeight="1" x14ac:dyDescent="0.2">
      <c r="B201" s="30"/>
      <c r="C201" s="136" t="s">
        <v>307</v>
      </c>
      <c r="D201" s="136" t="s">
        <v>210</v>
      </c>
      <c r="E201" s="137" t="s">
        <v>492</v>
      </c>
      <c r="F201" s="138" t="s">
        <v>493</v>
      </c>
      <c r="G201" s="139" t="s">
        <v>342</v>
      </c>
      <c r="H201" s="140">
        <v>1058.8499999999999</v>
      </c>
      <c r="I201" s="141"/>
      <c r="J201" s="142">
        <f>ROUND(I201*H201,2)</f>
        <v>0</v>
      </c>
      <c r="K201" s="143"/>
      <c r="L201" s="30"/>
      <c r="M201" s="144" t="s">
        <v>1</v>
      </c>
      <c r="N201" s="145" t="s">
        <v>43</v>
      </c>
      <c r="P201" s="146">
        <f>O201*H201</f>
        <v>0</v>
      </c>
      <c r="Q201" s="146">
        <v>5.8E-4</v>
      </c>
      <c r="R201" s="146">
        <f>Q201*H201</f>
        <v>0.61413299999999993</v>
      </c>
      <c r="S201" s="146">
        <v>0</v>
      </c>
      <c r="T201" s="147">
        <f>S201*H201</f>
        <v>0</v>
      </c>
      <c r="AR201" s="148" t="s">
        <v>156</v>
      </c>
      <c r="AT201" s="148" t="s">
        <v>210</v>
      </c>
      <c r="AU201" s="148" t="s">
        <v>91</v>
      </c>
      <c r="AY201" s="15" t="s">
        <v>209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5" t="s">
        <v>85</v>
      </c>
      <c r="BK201" s="149">
        <f>ROUND(I201*H201,2)</f>
        <v>0</v>
      </c>
      <c r="BL201" s="15" t="s">
        <v>156</v>
      </c>
      <c r="BM201" s="148" t="s">
        <v>1526</v>
      </c>
    </row>
    <row r="202" spans="2:65" s="1" customFormat="1" ht="19.5" x14ac:dyDescent="0.2">
      <c r="B202" s="30"/>
      <c r="D202" s="150" t="s">
        <v>216</v>
      </c>
      <c r="F202" s="151" t="s">
        <v>495</v>
      </c>
      <c r="I202" s="152"/>
      <c r="L202" s="30"/>
      <c r="M202" s="153"/>
      <c r="T202" s="54"/>
      <c r="AT202" s="15" t="s">
        <v>216</v>
      </c>
      <c r="AU202" s="15" t="s">
        <v>91</v>
      </c>
    </row>
    <row r="203" spans="2:65" s="12" customFormat="1" x14ac:dyDescent="0.2">
      <c r="B203" s="154"/>
      <c r="D203" s="150" t="s">
        <v>292</v>
      </c>
      <c r="E203" s="155" t="s">
        <v>1</v>
      </c>
      <c r="F203" s="156" t="s">
        <v>1527</v>
      </c>
      <c r="H203" s="157">
        <v>1058.8500000000001</v>
      </c>
      <c r="I203" s="158"/>
      <c r="L203" s="154"/>
      <c r="M203" s="159"/>
      <c r="T203" s="160"/>
      <c r="AT203" s="155" t="s">
        <v>292</v>
      </c>
      <c r="AU203" s="155" t="s">
        <v>91</v>
      </c>
      <c r="AV203" s="12" t="s">
        <v>91</v>
      </c>
      <c r="AW203" s="12" t="s">
        <v>36</v>
      </c>
      <c r="AX203" s="12" t="s">
        <v>85</v>
      </c>
      <c r="AY203" s="155" t="s">
        <v>209</v>
      </c>
    </row>
    <row r="204" spans="2:65" s="1" customFormat="1" ht="21.75" customHeight="1" x14ac:dyDescent="0.2">
      <c r="B204" s="30"/>
      <c r="C204" s="136" t="s">
        <v>312</v>
      </c>
      <c r="D204" s="136" t="s">
        <v>210</v>
      </c>
      <c r="E204" s="137" t="s">
        <v>497</v>
      </c>
      <c r="F204" s="138" t="s">
        <v>498</v>
      </c>
      <c r="G204" s="139" t="s">
        <v>342</v>
      </c>
      <c r="H204" s="140">
        <v>1058.8499999999999</v>
      </c>
      <c r="I204" s="141"/>
      <c r="J204" s="142">
        <f>ROUND(I204*H204,2)</f>
        <v>0</v>
      </c>
      <c r="K204" s="143"/>
      <c r="L204" s="30"/>
      <c r="M204" s="144" t="s">
        <v>1</v>
      </c>
      <c r="N204" s="145" t="s">
        <v>43</v>
      </c>
      <c r="P204" s="146">
        <f>O204*H204</f>
        <v>0</v>
      </c>
      <c r="Q204" s="146">
        <v>0</v>
      </c>
      <c r="R204" s="146">
        <f>Q204*H204</f>
        <v>0</v>
      </c>
      <c r="S204" s="146">
        <v>0</v>
      </c>
      <c r="T204" s="147">
        <f>S204*H204</f>
        <v>0</v>
      </c>
      <c r="AR204" s="148" t="s">
        <v>156</v>
      </c>
      <c r="AT204" s="148" t="s">
        <v>210</v>
      </c>
      <c r="AU204" s="148" t="s">
        <v>91</v>
      </c>
      <c r="AY204" s="15" t="s">
        <v>209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5" t="s">
        <v>85</v>
      </c>
      <c r="BK204" s="149">
        <f>ROUND(I204*H204,2)</f>
        <v>0</v>
      </c>
      <c r="BL204" s="15" t="s">
        <v>156</v>
      </c>
      <c r="BM204" s="148" t="s">
        <v>1528</v>
      </c>
    </row>
    <row r="205" spans="2:65" s="1" customFormat="1" ht="19.5" x14ac:dyDescent="0.2">
      <c r="B205" s="30"/>
      <c r="D205" s="150" t="s">
        <v>216</v>
      </c>
      <c r="F205" s="151" t="s">
        <v>500</v>
      </c>
      <c r="I205" s="152"/>
      <c r="L205" s="30"/>
      <c r="M205" s="153"/>
      <c r="T205" s="54"/>
      <c r="AT205" s="15" t="s">
        <v>216</v>
      </c>
      <c r="AU205" s="15" t="s">
        <v>91</v>
      </c>
    </row>
    <row r="206" spans="2:65" s="12" customFormat="1" x14ac:dyDescent="0.2">
      <c r="B206" s="154"/>
      <c r="D206" s="150" t="s">
        <v>292</v>
      </c>
      <c r="E206" s="155" t="s">
        <v>1</v>
      </c>
      <c r="F206" s="156" t="s">
        <v>1527</v>
      </c>
      <c r="H206" s="157">
        <v>1058.8500000000001</v>
      </c>
      <c r="I206" s="158"/>
      <c r="L206" s="154"/>
      <c r="M206" s="159"/>
      <c r="T206" s="160"/>
      <c r="AT206" s="155" t="s">
        <v>292</v>
      </c>
      <c r="AU206" s="155" t="s">
        <v>91</v>
      </c>
      <c r="AV206" s="12" t="s">
        <v>91</v>
      </c>
      <c r="AW206" s="12" t="s">
        <v>36</v>
      </c>
      <c r="AX206" s="12" t="s">
        <v>85</v>
      </c>
      <c r="AY206" s="155" t="s">
        <v>209</v>
      </c>
    </row>
    <row r="207" spans="2:65" s="1" customFormat="1" ht="24.2" customHeight="1" x14ac:dyDescent="0.2">
      <c r="B207" s="30"/>
      <c r="C207" s="136" t="s">
        <v>7</v>
      </c>
      <c r="D207" s="136" t="s">
        <v>210</v>
      </c>
      <c r="E207" s="137" t="s">
        <v>502</v>
      </c>
      <c r="F207" s="138" t="s">
        <v>503</v>
      </c>
      <c r="G207" s="139" t="s">
        <v>387</v>
      </c>
      <c r="H207" s="140">
        <v>940.005</v>
      </c>
      <c r="I207" s="141"/>
      <c r="J207" s="142">
        <f>ROUND(I207*H207,2)</f>
        <v>0</v>
      </c>
      <c r="K207" s="143"/>
      <c r="L207" s="30"/>
      <c r="M207" s="144" t="s">
        <v>1</v>
      </c>
      <c r="N207" s="145" t="s">
        <v>43</v>
      </c>
      <c r="P207" s="146">
        <f>O207*H207</f>
        <v>0</v>
      </c>
      <c r="Q207" s="146">
        <v>0</v>
      </c>
      <c r="R207" s="146">
        <f>Q207*H207</f>
        <v>0</v>
      </c>
      <c r="S207" s="146">
        <v>0</v>
      </c>
      <c r="T207" s="147">
        <f>S207*H207</f>
        <v>0</v>
      </c>
      <c r="AR207" s="148" t="s">
        <v>156</v>
      </c>
      <c r="AT207" s="148" t="s">
        <v>210</v>
      </c>
      <c r="AU207" s="148" t="s">
        <v>91</v>
      </c>
      <c r="AY207" s="15" t="s">
        <v>209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5" t="s">
        <v>85</v>
      </c>
      <c r="BK207" s="149">
        <f>ROUND(I207*H207,2)</f>
        <v>0</v>
      </c>
      <c r="BL207" s="15" t="s">
        <v>156</v>
      </c>
      <c r="BM207" s="148" t="s">
        <v>1529</v>
      </c>
    </row>
    <row r="208" spans="2:65" s="1" customFormat="1" ht="39" x14ac:dyDescent="0.2">
      <c r="B208" s="30"/>
      <c r="D208" s="150" t="s">
        <v>216</v>
      </c>
      <c r="F208" s="151" t="s">
        <v>505</v>
      </c>
      <c r="I208" s="152"/>
      <c r="L208" s="30"/>
      <c r="M208" s="153"/>
      <c r="T208" s="54"/>
      <c r="AT208" s="15" t="s">
        <v>216</v>
      </c>
      <c r="AU208" s="15" t="s">
        <v>91</v>
      </c>
    </row>
    <row r="209" spans="2:65" s="12" customFormat="1" ht="22.5" x14ac:dyDescent="0.2">
      <c r="B209" s="154"/>
      <c r="D209" s="150" t="s">
        <v>292</v>
      </c>
      <c r="E209" s="155" t="s">
        <v>1</v>
      </c>
      <c r="F209" s="156" t="s">
        <v>1530</v>
      </c>
      <c r="H209" s="157">
        <v>1033.9650000000001</v>
      </c>
      <c r="I209" s="158"/>
      <c r="L209" s="154"/>
      <c r="M209" s="159"/>
      <c r="T209" s="160"/>
      <c r="AT209" s="155" t="s">
        <v>292</v>
      </c>
      <c r="AU209" s="155" t="s">
        <v>91</v>
      </c>
      <c r="AV209" s="12" t="s">
        <v>91</v>
      </c>
      <c r="AW209" s="12" t="s">
        <v>36</v>
      </c>
      <c r="AX209" s="12" t="s">
        <v>78</v>
      </c>
      <c r="AY209" s="155" t="s">
        <v>209</v>
      </c>
    </row>
    <row r="210" spans="2:65" s="12" customFormat="1" x14ac:dyDescent="0.2">
      <c r="B210" s="154"/>
      <c r="D210" s="150" t="s">
        <v>292</v>
      </c>
      <c r="E210" s="155" t="s">
        <v>1</v>
      </c>
      <c r="F210" s="156" t="s">
        <v>1531</v>
      </c>
      <c r="H210" s="157">
        <v>-93.960000000000008</v>
      </c>
      <c r="I210" s="158"/>
      <c r="L210" s="154"/>
      <c r="M210" s="159"/>
      <c r="T210" s="160"/>
      <c r="AT210" s="155" t="s">
        <v>292</v>
      </c>
      <c r="AU210" s="155" t="s">
        <v>91</v>
      </c>
      <c r="AV210" s="12" t="s">
        <v>91</v>
      </c>
      <c r="AW210" s="12" t="s">
        <v>36</v>
      </c>
      <c r="AX210" s="12" t="s">
        <v>78</v>
      </c>
      <c r="AY210" s="155" t="s">
        <v>209</v>
      </c>
    </row>
    <row r="211" spans="2:65" s="13" customFormat="1" x14ac:dyDescent="0.2">
      <c r="B211" s="164"/>
      <c r="D211" s="150" t="s">
        <v>292</v>
      </c>
      <c r="E211" s="165" t="s">
        <v>1</v>
      </c>
      <c r="F211" s="166" t="s">
        <v>351</v>
      </c>
      <c r="H211" s="167">
        <v>940.00500000000011</v>
      </c>
      <c r="I211" s="168"/>
      <c r="L211" s="164"/>
      <c r="M211" s="169"/>
      <c r="T211" s="170"/>
      <c r="AT211" s="165" t="s">
        <v>292</v>
      </c>
      <c r="AU211" s="165" t="s">
        <v>91</v>
      </c>
      <c r="AV211" s="13" t="s">
        <v>156</v>
      </c>
      <c r="AW211" s="13" t="s">
        <v>4</v>
      </c>
      <c r="AX211" s="13" t="s">
        <v>85</v>
      </c>
      <c r="AY211" s="165" t="s">
        <v>209</v>
      </c>
    </row>
    <row r="212" spans="2:65" s="1" customFormat="1" ht="24.2" customHeight="1" x14ac:dyDescent="0.2">
      <c r="B212" s="30"/>
      <c r="C212" s="136" t="s">
        <v>453</v>
      </c>
      <c r="D212" s="136" t="s">
        <v>210</v>
      </c>
      <c r="E212" s="137" t="s">
        <v>510</v>
      </c>
      <c r="F212" s="138" t="s">
        <v>511</v>
      </c>
      <c r="G212" s="139" t="s">
        <v>387</v>
      </c>
      <c r="H212" s="140">
        <v>110.44499999999999</v>
      </c>
      <c r="I212" s="141"/>
      <c r="J212" s="142">
        <f>ROUND(I212*H212,2)</f>
        <v>0</v>
      </c>
      <c r="K212" s="143"/>
      <c r="L212" s="30"/>
      <c r="M212" s="144" t="s">
        <v>1</v>
      </c>
      <c r="N212" s="145" t="s">
        <v>43</v>
      </c>
      <c r="P212" s="146">
        <f>O212*H212</f>
        <v>0</v>
      </c>
      <c r="Q212" s="146">
        <v>0</v>
      </c>
      <c r="R212" s="146">
        <f>Q212*H212</f>
        <v>0</v>
      </c>
      <c r="S212" s="146">
        <v>0</v>
      </c>
      <c r="T212" s="147">
        <f>S212*H212</f>
        <v>0</v>
      </c>
      <c r="AR212" s="148" t="s">
        <v>156</v>
      </c>
      <c r="AT212" s="148" t="s">
        <v>210</v>
      </c>
      <c r="AU212" s="148" t="s">
        <v>91</v>
      </c>
      <c r="AY212" s="15" t="s">
        <v>209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5" t="s">
        <v>85</v>
      </c>
      <c r="BK212" s="149">
        <f>ROUND(I212*H212,2)</f>
        <v>0</v>
      </c>
      <c r="BL212" s="15" t="s">
        <v>156</v>
      </c>
      <c r="BM212" s="148" t="s">
        <v>1532</v>
      </c>
    </row>
    <row r="213" spans="2:65" s="1" customFormat="1" ht="39" x14ac:dyDescent="0.2">
      <c r="B213" s="30"/>
      <c r="D213" s="150" t="s">
        <v>216</v>
      </c>
      <c r="F213" s="151" t="s">
        <v>513</v>
      </c>
      <c r="I213" s="152"/>
      <c r="L213" s="30"/>
      <c r="M213" s="153"/>
      <c r="T213" s="54"/>
      <c r="AT213" s="15" t="s">
        <v>216</v>
      </c>
      <c r="AU213" s="15" t="s">
        <v>91</v>
      </c>
    </row>
    <row r="214" spans="2:65" s="12" customFormat="1" ht="22.5" x14ac:dyDescent="0.2">
      <c r="B214" s="154"/>
      <c r="D214" s="150" t="s">
        <v>292</v>
      </c>
      <c r="E214" s="155" t="s">
        <v>1</v>
      </c>
      <c r="F214" s="156" t="s">
        <v>1533</v>
      </c>
      <c r="H214" s="157">
        <v>120.88500000000002</v>
      </c>
      <c r="I214" s="158"/>
      <c r="L214" s="154"/>
      <c r="M214" s="159"/>
      <c r="T214" s="160"/>
      <c r="AT214" s="155" t="s">
        <v>292</v>
      </c>
      <c r="AU214" s="155" t="s">
        <v>91</v>
      </c>
      <c r="AV214" s="12" t="s">
        <v>91</v>
      </c>
      <c r="AW214" s="12" t="s">
        <v>36</v>
      </c>
      <c r="AX214" s="12" t="s">
        <v>78</v>
      </c>
      <c r="AY214" s="155" t="s">
        <v>209</v>
      </c>
    </row>
    <row r="215" spans="2:65" s="12" customFormat="1" x14ac:dyDescent="0.2">
      <c r="B215" s="154"/>
      <c r="D215" s="150" t="s">
        <v>292</v>
      </c>
      <c r="E215" s="155" t="s">
        <v>1</v>
      </c>
      <c r="F215" s="156" t="s">
        <v>1534</v>
      </c>
      <c r="H215" s="157">
        <v>-10.440000000000001</v>
      </c>
      <c r="I215" s="158"/>
      <c r="L215" s="154"/>
      <c r="M215" s="159"/>
      <c r="T215" s="160"/>
      <c r="AT215" s="155" t="s">
        <v>292</v>
      </c>
      <c r="AU215" s="155" t="s">
        <v>91</v>
      </c>
      <c r="AV215" s="12" t="s">
        <v>91</v>
      </c>
      <c r="AW215" s="12" t="s">
        <v>36</v>
      </c>
      <c r="AX215" s="12" t="s">
        <v>78</v>
      </c>
      <c r="AY215" s="155" t="s">
        <v>209</v>
      </c>
    </row>
    <row r="216" spans="2:65" s="13" customFormat="1" x14ac:dyDescent="0.2">
      <c r="B216" s="164"/>
      <c r="D216" s="150" t="s">
        <v>292</v>
      </c>
      <c r="E216" s="165" t="s">
        <v>1</v>
      </c>
      <c r="F216" s="166" t="s">
        <v>351</v>
      </c>
      <c r="H216" s="167">
        <v>110.44500000000002</v>
      </c>
      <c r="I216" s="168"/>
      <c r="L216" s="164"/>
      <c r="M216" s="169"/>
      <c r="T216" s="170"/>
      <c r="AT216" s="165" t="s">
        <v>292</v>
      </c>
      <c r="AU216" s="165" t="s">
        <v>91</v>
      </c>
      <c r="AV216" s="13" t="s">
        <v>156</v>
      </c>
      <c r="AW216" s="13" t="s">
        <v>4</v>
      </c>
      <c r="AX216" s="13" t="s">
        <v>85</v>
      </c>
      <c r="AY216" s="165" t="s">
        <v>209</v>
      </c>
    </row>
    <row r="217" spans="2:65" s="1" customFormat="1" ht="33" customHeight="1" x14ac:dyDescent="0.2">
      <c r="B217" s="30"/>
      <c r="C217" s="136" t="s">
        <v>459</v>
      </c>
      <c r="D217" s="136" t="s">
        <v>210</v>
      </c>
      <c r="E217" s="137" t="s">
        <v>518</v>
      </c>
      <c r="F217" s="138" t="s">
        <v>519</v>
      </c>
      <c r="G217" s="139" t="s">
        <v>387</v>
      </c>
      <c r="H217" s="140">
        <v>940.005</v>
      </c>
      <c r="I217" s="141"/>
      <c r="J217" s="142">
        <f>ROUND(I217*H217,2)</f>
        <v>0</v>
      </c>
      <c r="K217" s="143"/>
      <c r="L217" s="30"/>
      <c r="M217" s="144" t="s">
        <v>1</v>
      </c>
      <c r="N217" s="145" t="s">
        <v>43</v>
      </c>
      <c r="P217" s="146">
        <f>O217*H217</f>
        <v>0</v>
      </c>
      <c r="Q217" s="146">
        <v>0</v>
      </c>
      <c r="R217" s="146">
        <f>Q217*H217</f>
        <v>0</v>
      </c>
      <c r="S217" s="146">
        <v>0</v>
      </c>
      <c r="T217" s="147">
        <f>S217*H217</f>
        <v>0</v>
      </c>
      <c r="AR217" s="148" t="s">
        <v>156</v>
      </c>
      <c r="AT217" s="148" t="s">
        <v>210</v>
      </c>
      <c r="AU217" s="148" t="s">
        <v>91</v>
      </c>
      <c r="AY217" s="15" t="s">
        <v>209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5" t="s">
        <v>85</v>
      </c>
      <c r="BK217" s="149">
        <f>ROUND(I217*H217,2)</f>
        <v>0</v>
      </c>
      <c r="BL217" s="15" t="s">
        <v>156</v>
      </c>
      <c r="BM217" s="148" t="s">
        <v>1535</v>
      </c>
    </row>
    <row r="218" spans="2:65" s="1" customFormat="1" ht="39" x14ac:dyDescent="0.2">
      <c r="B218" s="30"/>
      <c r="D218" s="150" t="s">
        <v>216</v>
      </c>
      <c r="F218" s="151" t="s">
        <v>521</v>
      </c>
      <c r="I218" s="152"/>
      <c r="L218" s="30"/>
      <c r="M218" s="153"/>
      <c r="T218" s="54"/>
      <c r="AT218" s="15" t="s">
        <v>216</v>
      </c>
      <c r="AU218" s="15" t="s">
        <v>91</v>
      </c>
    </row>
    <row r="219" spans="2:65" s="12" customFormat="1" ht="22.5" x14ac:dyDescent="0.2">
      <c r="B219" s="154"/>
      <c r="D219" s="150" t="s">
        <v>292</v>
      </c>
      <c r="E219" s="155" t="s">
        <v>1</v>
      </c>
      <c r="F219" s="156" t="s">
        <v>1530</v>
      </c>
      <c r="H219" s="157">
        <v>1033.9650000000001</v>
      </c>
      <c r="I219" s="158"/>
      <c r="L219" s="154"/>
      <c r="M219" s="159"/>
      <c r="T219" s="160"/>
      <c r="AT219" s="155" t="s">
        <v>292</v>
      </c>
      <c r="AU219" s="155" t="s">
        <v>91</v>
      </c>
      <c r="AV219" s="12" t="s">
        <v>91</v>
      </c>
      <c r="AW219" s="12" t="s">
        <v>36</v>
      </c>
      <c r="AX219" s="12" t="s">
        <v>78</v>
      </c>
      <c r="AY219" s="155" t="s">
        <v>209</v>
      </c>
    </row>
    <row r="220" spans="2:65" s="12" customFormat="1" x14ac:dyDescent="0.2">
      <c r="B220" s="154"/>
      <c r="D220" s="150" t="s">
        <v>292</v>
      </c>
      <c r="E220" s="155" t="s">
        <v>1</v>
      </c>
      <c r="F220" s="156" t="s">
        <v>1531</v>
      </c>
      <c r="H220" s="157">
        <v>-93.960000000000008</v>
      </c>
      <c r="I220" s="158"/>
      <c r="L220" s="154"/>
      <c r="M220" s="159"/>
      <c r="T220" s="160"/>
      <c r="AT220" s="155" t="s">
        <v>292</v>
      </c>
      <c r="AU220" s="155" t="s">
        <v>91</v>
      </c>
      <c r="AV220" s="12" t="s">
        <v>91</v>
      </c>
      <c r="AW220" s="12" t="s">
        <v>36</v>
      </c>
      <c r="AX220" s="12" t="s">
        <v>78</v>
      </c>
      <c r="AY220" s="155" t="s">
        <v>209</v>
      </c>
    </row>
    <row r="221" spans="2:65" s="13" customFormat="1" x14ac:dyDescent="0.2">
      <c r="B221" s="164"/>
      <c r="D221" s="150" t="s">
        <v>292</v>
      </c>
      <c r="E221" s="165" t="s">
        <v>1</v>
      </c>
      <c r="F221" s="166" t="s">
        <v>351</v>
      </c>
      <c r="H221" s="167">
        <v>940.00500000000011</v>
      </c>
      <c r="I221" s="168"/>
      <c r="L221" s="164"/>
      <c r="M221" s="169"/>
      <c r="T221" s="170"/>
      <c r="AT221" s="165" t="s">
        <v>292</v>
      </c>
      <c r="AU221" s="165" t="s">
        <v>91</v>
      </c>
      <c r="AV221" s="13" t="s">
        <v>156</v>
      </c>
      <c r="AW221" s="13" t="s">
        <v>4</v>
      </c>
      <c r="AX221" s="13" t="s">
        <v>85</v>
      </c>
      <c r="AY221" s="165" t="s">
        <v>209</v>
      </c>
    </row>
    <row r="222" spans="2:65" s="1" customFormat="1" ht="33" customHeight="1" x14ac:dyDescent="0.2">
      <c r="B222" s="30"/>
      <c r="C222" s="136" t="s">
        <v>463</v>
      </c>
      <c r="D222" s="136" t="s">
        <v>210</v>
      </c>
      <c r="E222" s="137" t="s">
        <v>523</v>
      </c>
      <c r="F222" s="138" t="s">
        <v>524</v>
      </c>
      <c r="G222" s="139" t="s">
        <v>387</v>
      </c>
      <c r="H222" s="140">
        <v>110.44499999999999</v>
      </c>
      <c r="I222" s="141"/>
      <c r="J222" s="142">
        <f>ROUND(I222*H222,2)</f>
        <v>0</v>
      </c>
      <c r="K222" s="143"/>
      <c r="L222" s="30"/>
      <c r="M222" s="144" t="s">
        <v>1</v>
      </c>
      <c r="N222" s="145" t="s">
        <v>43</v>
      </c>
      <c r="P222" s="146">
        <f>O222*H222</f>
        <v>0</v>
      </c>
      <c r="Q222" s="146">
        <v>0</v>
      </c>
      <c r="R222" s="146">
        <f>Q222*H222</f>
        <v>0</v>
      </c>
      <c r="S222" s="146">
        <v>0</v>
      </c>
      <c r="T222" s="147">
        <f>S222*H222</f>
        <v>0</v>
      </c>
      <c r="AR222" s="148" t="s">
        <v>156</v>
      </c>
      <c r="AT222" s="148" t="s">
        <v>210</v>
      </c>
      <c r="AU222" s="148" t="s">
        <v>91</v>
      </c>
      <c r="AY222" s="15" t="s">
        <v>209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5" t="s">
        <v>85</v>
      </c>
      <c r="BK222" s="149">
        <f>ROUND(I222*H222,2)</f>
        <v>0</v>
      </c>
      <c r="BL222" s="15" t="s">
        <v>156</v>
      </c>
      <c r="BM222" s="148" t="s">
        <v>1536</v>
      </c>
    </row>
    <row r="223" spans="2:65" s="1" customFormat="1" ht="39" x14ac:dyDescent="0.2">
      <c r="B223" s="30"/>
      <c r="D223" s="150" t="s">
        <v>216</v>
      </c>
      <c r="F223" s="151" t="s">
        <v>526</v>
      </c>
      <c r="I223" s="152"/>
      <c r="L223" s="30"/>
      <c r="M223" s="153"/>
      <c r="T223" s="54"/>
      <c r="AT223" s="15" t="s">
        <v>216</v>
      </c>
      <c r="AU223" s="15" t="s">
        <v>91</v>
      </c>
    </row>
    <row r="224" spans="2:65" s="12" customFormat="1" ht="22.5" x14ac:dyDescent="0.2">
      <c r="B224" s="154"/>
      <c r="D224" s="150" t="s">
        <v>292</v>
      </c>
      <c r="E224" s="155" t="s">
        <v>1</v>
      </c>
      <c r="F224" s="156" t="s">
        <v>1533</v>
      </c>
      <c r="H224" s="157">
        <v>120.88500000000002</v>
      </c>
      <c r="I224" s="158"/>
      <c r="L224" s="154"/>
      <c r="M224" s="159"/>
      <c r="T224" s="160"/>
      <c r="AT224" s="155" t="s">
        <v>292</v>
      </c>
      <c r="AU224" s="155" t="s">
        <v>91</v>
      </c>
      <c r="AV224" s="12" t="s">
        <v>91</v>
      </c>
      <c r="AW224" s="12" t="s">
        <v>36</v>
      </c>
      <c r="AX224" s="12" t="s">
        <v>78</v>
      </c>
      <c r="AY224" s="155" t="s">
        <v>209</v>
      </c>
    </row>
    <row r="225" spans="2:65" s="12" customFormat="1" x14ac:dyDescent="0.2">
      <c r="B225" s="154"/>
      <c r="D225" s="150" t="s">
        <v>292</v>
      </c>
      <c r="E225" s="155" t="s">
        <v>1</v>
      </c>
      <c r="F225" s="156" t="s">
        <v>1534</v>
      </c>
      <c r="H225" s="157">
        <v>-10.440000000000001</v>
      </c>
      <c r="I225" s="158"/>
      <c r="L225" s="154"/>
      <c r="M225" s="159"/>
      <c r="T225" s="160"/>
      <c r="AT225" s="155" t="s">
        <v>292</v>
      </c>
      <c r="AU225" s="155" t="s">
        <v>91</v>
      </c>
      <c r="AV225" s="12" t="s">
        <v>91</v>
      </c>
      <c r="AW225" s="12" t="s">
        <v>36</v>
      </c>
      <c r="AX225" s="12" t="s">
        <v>78</v>
      </c>
      <c r="AY225" s="155" t="s">
        <v>209</v>
      </c>
    </row>
    <row r="226" spans="2:65" s="13" customFormat="1" x14ac:dyDescent="0.2">
      <c r="B226" s="164"/>
      <c r="D226" s="150" t="s">
        <v>292</v>
      </c>
      <c r="E226" s="165" t="s">
        <v>1</v>
      </c>
      <c r="F226" s="166" t="s">
        <v>351</v>
      </c>
      <c r="H226" s="167">
        <v>110.44500000000002</v>
      </c>
      <c r="I226" s="168"/>
      <c r="L226" s="164"/>
      <c r="M226" s="169"/>
      <c r="T226" s="170"/>
      <c r="AT226" s="165" t="s">
        <v>292</v>
      </c>
      <c r="AU226" s="165" t="s">
        <v>91</v>
      </c>
      <c r="AV226" s="13" t="s">
        <v>156</v>
      </c>
      <c r="AW226" s="13" t="s">
        <v>4</v>
      </c>
      <c r="AX226" s="13" t="s">
        <v>85</v>
      </c>
      <c r="AY226" s="165" t="s">
        <v>209</v>
      </c>
    </row>
    <row r="227" spans="2:65" s="1" customFormat="1" ht="37.9" customHeight="1" x14ac:dyDescent="0.2">
      <c r="B227" s="30"/>
      <c r="C227" s="136" t="s">
        <v>469</v>
      </c>
      <c r="D227" s="136" t="s">
        <v>210</v>
      </c>
      <c r="E227" s="137" t="s">
        <v>1023</v>
      </c>
      <c r="F227" s="138" t="s">
        <v>1024</v>
      </c>
      <c r="G227" s="139" t="s">
        <v>387</v>
      </c>
      <c r="H227" s="140">
        <v>196.452</v>
      </c>
      <c r="I227" s="141"/>
      <c r="J227" s="142">
        <f>ROUND(I227*H227,2)</f>
        <v>0</v>
      </c>
      <c r="K227" s="143"/>
      <c r="L227" s="30"/>
      <c r="M227" s="144" t="s">
        <v>1</v>
      </c>
      <c r="N227" s="145" t="s">
        <v>43</v>
      </c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AR227" s="148" t="s">
        <v>156</v>
      </c>
      <c r="AT227" s="148" t="s">
        <v>210</v>
      </c>
      <c r="AU227" s="148" t="s">
        <v>91</v>
      </c>
      <c r="AY227" s="15" t="s">
        <v>209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5" t="s">
        <v>85</v>
      </c>
      <c r="BK227" s="149">
        <f>ROUND(I227*H227,2)</f>
        <v>0</v>
      </c>
      <c r="BL227" s="15" t="s">
        <v>156</v>
      </c>
      <c r="BM227" s="148" t="s">
        <v>1537</v>
      </c>
    </row>
    <row r="228" spans="2:65" s="1" customFormat="1" ht="39" x14ac:dyDescent="0.2">
      <c r="B228" s="30"/>
      <c r="D228" s="150" t="s">
        <v>216</v>
      </c>
      <c r="F228" s="151" t="s">
        <v>1026</v>
      </c>
      <c r="I228" s="152"/>
      <c r="L228" s="30"/>
      <c r="M228" s="153"/>
      <c r="T228" s="54"/>
      <c r="AT228" s="15" t="s">
        <v>216</v>
      </c>
      <c r="AU228" s="15" t="s">
        <v>91</v>
      </c>
    </row>
    <row r="229" spans="2:65" s="12" customFormat="1" x14ac:dyDescent="0.2">
      <c r="B229" s="154"/>
      <c r="D229" s="150" t="s">
        <v>292</v>
      </c>
      <c r="E229" s="155" t="s">
        <v>1</v>
      </c>
      <c r="F229" s="156" t="s">
        <v>1538</v>
      </c>
      <c r="H229" s="157">
        <v>196.452</v>
      </c>
      <c r="I229" s="158"/>
      <c r="L229" s="154"/>
      <c r="M229" s="159"/>
      <c r="T229" s="160"/>
      <c r="AT229" s="155" t="s">
        <v>292</v>
      </c>
      <c r="AU229" s="155" t="s">
        <v>91</v>
      </c>
      <c r="AV229" s="12" t="s">
        <v>91</v>
      </c>
      <c r="AW229" s="12" t="s">
        <v>36</v>
      </c>
      <c r="AX229" s="12" t="s">
        <v>85</v>
      </c>
      <c r="AY229" s="155" t="s">
        <v>209</v>
      </c>
    </row>
    <row r="230" spans="2:65" s="1" customFormat="1" ht="37.9" customHeight="1" x14ac:dyDescent="0.2">
      <c r="B230" s="30"/>
      <c r="C230" s="136" t="s">
        <v>474</v>
      </c>
      <c r="D230" s="136" t="s">
        <v>210</v>
      </c>
      <c r="E230" s="137" t="s">
        <v>1028</v>
      </c>
      <c r="F230" s="138" t="s">
        <v>1029</v>
      </c>
      <c r="G230" s="139" t="s">
        <v>387</v>
      </c>
      <c r="H230" s="140">
        <v>55.222999999999999</v>
      </c>
      <c r="I230" s="141"/>
      <c r="J230" s="142">
        <f>ROUND(I230*H230,2)</f>
        <v>0</v>
      </c>
      <c r="K230" s="143"/>
      <c r="L230" s="30"/>
      <c r="M230" s="144" t="s">
        <v>1</v>
      </c>
      <c r="N230" s="145" t="s">
        <v>43</v>
      </c>
      <c r="P230" s="146">
        <f>O230*H230</f>
        <v>0</v>
      </c>
      <c r="Q230" s="146">
        <v>0</v>
      </c>
      <c r="R230" s="146">
        <f>Q230*H230</f>
        <v>0</v>
      </c>
      <c r="S230" s="146">
        <v>0</v>
      </c>
      <c r="T230" s="147">
        <f>S230*H230</f>
        <v>0</v>
      </c>
      <c r="AR230" s="148" t="s">
        <v>156</v>
      </c>
      <c r="AT230" s="148" t="s">
        <v>210</v>
      </c>
      <c r="AU230" s="148" t="s">
        <v>91</v>
      </c>
      <c r="AY230" s="15" t="s">
        <v>209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5" t="s">
        <v>85</v>
      </c>
      <c r="BK230" s="149">
        <f>ROUND(I230*H230,2)</f>
        <v>0</v>
      </c>
      <c r="BL230" s="15" t="s">
        <v>156</v>
      </c>
      <c r="BM230" s="148" t="s">
        <v>1539</v>
      </c>
    </row>
    <row r="231" spans="2:65" s="1" customFormat="1" ht="39" x14ac:dyDescent="0.2">
      <c r="B231" s="30"/>
      <c r="D231" s="150" t="s">
        <v>216</v>
      </c>
      <c r="F231" s="151" t="s">
        <v>1031</v>
      </c>
      <c r="I231" s="152"/>
      <c r="L231" s="30"/>
      <c r="M231" s="153"/>
      <c r="T231" s="54"/>
      <c r="AT231" s="15" t="s">
        <v>216</v>
      </c>
      <c r="AU231" s="15" t="s">
        <v>91</v>
      </c>
    </row>
    <row r="232" spans="2:65" s="12" customFormat="1" ht="22.5" x14ac:dyDescent="0.2">
      <c r="B232" s="154"/>
      <c r="D232" s="150" t="s">
        <v>292</v>
      </c>
      <c r="E232" s="155" t="s">
        <v>1</v>
      </c>
      <c r="F232" s="156" t="s">
        <v>1540</v>
      </c>
      <c r="H232" s="157">
        <v>60.44250000000001</v>
      </c>
      <c r="I232" s="158"/>
      <c r="L232" s="154"/>
      <c r="M232" s="159"/>
      <c r="T232" s="160"/>
      <c r="AT232" s="155" t="s">
        <v>292</v>
      </c>
      <c r="AU232" s="155" t="s">
        <v>91</v>
      </c>
      <c r="AV232" s="12" t="s">
        <v>91</v>
      </c>
      <c r="AW232" s="12" t="s">
        <v>36</v>
      </c>
      <c r="AX232" s="12" t="s">
        <v>78</v>
      </c>
      <c r="AY232" s="155" t="s">
        <v>209</v>
      </c>
    </row>
    <row r="233" spans="2:65" s="12" customFormat="1" x14ac:dyDescent="0.2">
      <c r="B233" s="154"/>
      <c r="D233" s="150" t="s">
        <v>292</v>
      </c>
      <c r="E233" s="155" t="s">
        <v>1</v>
      </c>
      <c r="F233" s="156" t="s">
        <v>1541</v>
      </c>
      <c r="H233" s="157">
        <v>-5.2200000000000006</v>
      </c>
      <c r="I233" s="158"/>
      <c r="L233" s="154"/>
      <c r="M233" s="159"/>
      <c r="T233" s="160"/>
      <c r="AT233" s="155" t="s">
        <v>292</v>
      </c>
      <c r="AU233" s="155" t="s">
        <v>91</v>
      </c>
      <c r="AV233" s="12" t="s">
        <v>91</v>
      </c>
      <c r="AW233" s="12" t="s">
        <v>36</v>
      </c>
      <c r="AX233" s="12" t="s">
        <v>78</v>
      </c>
      <c r="AY233" s="155" t="s">
        <v>209</v>
      </c>
    </row>
    <row r="234" spans="2:65" s="13" customFormat="1" x14ac:dyDescent="0.2">
      <c r="B234" s="164"/>
      <c r="D234" s="150" t="s">
        <v>292</v>
      </c>
      <c r="E234" s="165" t="s">
        <v>1</v>
      </c>
      <c r="F234" s="166" t="s">
        <v>351</v>
      </c>
      <c r="H234" s="167">
        <v>55.222500000000011</v>
      </c>
      <c r="I234" s="168"/>
      <c r="L234" s="164"/>
      <c r="M234" s="169"/>
      <c r="T234" s="170"/>
      <c r="AT234" s="165" t="s">
        <v>292</v>
      </c>
      <c r="AU234" s="165" t="s">
        <v>91</v>
      </c>
      <c r="AV234" s="13" t="s">
        <v>156</v>
      </c>
      <c r="AW234" s="13" t="s">
        <v>4</v>
      </c>
      <c r="AX234" s="13" t="s">
        <v>85</v>
      </c>
      <c r="AY234" s="165" t="s">
        <v>209</v>
      </c>
    </row>
    <row r="235" spans="2:65" s="1" customFormat="1" ht="24.2" customHeight="1" x14ac:dyDescent="0.2">
      <c r="B235" s="30"/>
      <c r="C235" s="136" t="s">
        <v>480</v>
      </c>
      <c r="D235" s="136" t="s">
        <v>210</v>
      </c>
      <c r="E235" s="137" t="s">
        <v>1032</v>
      </c>
      <c r="F235" s="138" t="s">
        <v>1033</v>
      </c>
      <c r="G235" s="139" t="s">
        <v>387</v>
      </c>
      <c r="H235" s="140">
        <v>470.00299999999999</v>
      </c>
      <c r="I235" s="141"/>
      <c r="J235" s="142">
        <f>ROUND(I235*H235,2)</f>
        <v>0</v>
      </c>
      <c r="K235" s="143"/>
      <c r="L235" s="30"/>
      <c r="M235" s="144" t="s">
        <v>1</v>
      </c>
      <c r="N235" s="145" t="s">
        <v>43</v>
      </c>
      <c r="P235" s="146">
        <f>O235*H235</f>
        <v>0</v>
      </c>
      <c r="Q235" s="146">
        <v>0</v>
      </c>
      <c r="R235" s="146">
        <f>Q235*H235</f>
        <v>0</v>
      </c>
      <c r="S235" s="146">
        <v>0</v>
      </c>
      <c r="T235" s="147">
        <f>S235*H235</f>
        <v>0</v>
      </c>
      <c r="AR235" s="148" t="s">
        <v>156</v>
      </c>
      <c r="AT235" s="148" t="s">
        <v>210</v>
      </c>
      <c r="AU235" s="148" t="s">
        <v>91</v>
      </c>
      <c r="AY235" s="15" t="s">
        <v>209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5" t="s">
        <v>85</v>
      </c>
      <c r="BK235" s="149">
        <f>ROUND(I235*H235,2)</f>
        <v>0</v>
      </c>
      <c r="BL235" s="15" t="s">
        <v>156</v>
      </c>
      <c r="BM235" s="148" t="s">
        <v>1542</v>
      </c>
    </row>
    <row r="236" spans="2:65" s="1" customFormat="1" ht="29.25" x14ac:dyDescent="0.2">
      <c r="B236" s="30"/>
      <c r="D236" s="150" t="s">
        <v>216</v>
      </c>
      <c r="F236" s="151" t="s">
        <v>1035</v>
      </c>
      <c r="I236" s="152"/>
      <c r="L236" s="30"/>
      <c r="M236" s="153"/>
      <c r="T236" s="54"/>
      <c r="AT236" s="15" t="s">
        <v>216</v>
      </c>
      <c r="AU236" s="15" t="s">
        <v>91</v>
      </c>
    </row>
    <row r="237" spans="2:65" s="12" customFormat="1" ht="22.5" x14ac:dyDescent="0.2">
      <c r="B237" s="154"/>
      <c r="D237" s="150" t="s">
        <v>292</v>
      </c>
      <c r="E237" s="155" t="s">
        <v>1</v>
      </c>
      <c r="F237" s="156" t="s">
        <v>1543</v>
      </c>
      <c r="H237" s="157">
        <v>516.98250000000007</v>
      </c>
      <c r="I237" s="158"/>
      <c r="L237" s="154"/>
      <c r="M237" s="159"/>
      <c r="T237" s="160"/>
      <c r="AT237" s="155" t="s">
        <v>292</v>
      </c>
      <c r="AU237" s="155" t="s">
        <v>91</v>
      </c>
      <c r="AV237" s="12" t="s">
        <v>91</v>
      </c>
      <c r="AW237" s="12" t="s">
        <v>36</v>
      </c>
      <c r="AX237" s="12" t="s">
        <v>78</v>
      </c>
      <c r="AY237" s="155" t="s">
        <v>209</v>
      </c>
    </row>
    <row r="238" spans="2:65" s="12" customFormat="1" x14ac:dyDescent="0.2">
      <c r="B238" s="154"/>
      <c r="D238" s="150" t="s">
        <v>292</v>
      </c>
      <c r="E238" s="155" t="s">
        <v>1</v>
      </c>
      <c r="F238" s="156" t="s">
        <v>1544</v>
      </c>
      <c r="H238" s="157">
        <v>-46.980000000000004</v>
      </c>
      <c r="I238" s="158"/>
      <c r="L238" s="154"/>
      <c r="M238" s="159"/>
      <c r="T238" s="160"/>
      <c r="AT238" s="155" t="s">
        <v>292</v>
      </c>
      <c r="AU238" s="155" t="s">
        <v>91</v>
      </c>
      <c r="AV238" s="12" t="s">
        <v>91</v>
      </c>
      <c r="AW238" s="12" t="s">
        <v>36</v>
      </c>
      <c r="AX238" s="12" t="s">
        <v>78</v>
      </c>
      <c r="AY238" s="155" t="s">
        <v>209</v>
      </c>
    </row>
    <row r="239" spans="2:65" s="13" customFormat="1" x14ac:dyDescent="0.2">
      <c r="B239" s="164"/>
      <c r="D239" s="150" t="s">
        <v>292</v>
      </c>
      <c r="E239" s="165" t="s">
        <v>1</v>
      </c>
      <c r="F239" s="166" t="s">
        <v>351</v>
      </c>
      <c r="H239" s="167">
        <v>470.00250000000005</v>
      </c>
      <c r="I239" s="168"/>
      <c r="L239" s="164"/>
      <c r="M239" s="169"/>
      <c r="T239" s="170"/>
      <c r="AT239" s="165" t="s">
        <v>292</v>
      </c>
      <c r="AU239" s="165" t="s">
        <v>91</v>
      </c>
      <c r="AV239" s="13" t="s">
        <v>156</v>
      </c>
      <c r="AW239" s="13" t="s">
        <v>4</v>
      </c>
      <c r="AX239" s="13" t="s">
        <v>85</v>
      </c>
      <c r="AY239" s="165" t="s">
        <v>209</v>
      </c>
    </row>
    <row r="240" spans="2:65" s="1" customFormat="1" ht="24.2" customHeight="1" x14ac:dyDescent="0.2">
      <c r="B240" s="30"/>
      <c r="C240" s="136" t="s">
        <v>485</v>
      </c>
      <c r="D240" s="136" t="s">
        <v>210</v>
      </c>
      <c r="E240" s="137" t="s">
        <v>539</v>
      </c>
      <c r="F240" s="138" t="s">
        <v>540</v>
      </c>
      <c r="G240" s="139" t="s">
        <v>387</v>
      </c>
      <c r="H240" s="140">
        <v>55.222999999999999</v>
      </c>
      <c r="I240" s="141"/>
      <c r="J240" s="142">
        <f>ROUND(I240*H240,2)</f>
        <v>0</v>
      </c>
      <c r="K240" s="143"/>
      <c r="L240" s="30"/>
      <c r="M240" s="144" t="s">
        <v>1</v>
      </c>
      <c r="N240" s="145" t="s">
        <v>43</v>
      </c>
      <c r="P240" s="146">
        <f>O240*H240</f>
        <v>0</v>
      </c>
      <c r="Q240" s="146">
        <v>0</v>
      </c>
      <c r="R240" s="146">
        <f>Q240*H240</f>
        <v>0</v>
      </c>
      <c r="S240" s="146">
        <v>0</v>
      </c>
      <c r="T240" s="147">
        <f>S240*H240</f>
        <v>0</v>
      </c>
      <c r="AR240" s="148" t="s">
        <v>156</v>
      </c>
      <c r="AT240" s="148" t="s">
        <v>210</v>
      </c>
      <c r="AU240" s="148" t="s">
        <v>91</v>
      </c>
      <c r="AY240" s="15" t="s">
        <v>209</v>
      </c>
      <c r="BE240" s="149">
        <f>IF(N240="základní",J240,0)</f>
        <v>0</v>
      </c>
      <c r="BF240" s="149">
        <f>IF(N240="snížená",J240,0)</f>
        <v>0</v>
      </c>
      <c r="BG240" s="149">
        <f>IF(N240="zákl. přenesená",J240,0)</f>
        <v>0</v>
      </c>
      <c r="BH240" s="149">
        <f>IF(N240="sníž. přenesená",J240,0)</f>
        <v>0</v>
      </c>
      <c r="BI240" s="149">
        <f>IF(N240="nulová",J240,0)</f>
        <v>0</v>
      </c>
      <c r="BJ240" s="15" t="s">
        <v>85</v>
      </c>
      <c r="BK240" s="149">
        <f>ROUND(I240*H240,2)</f>
        <v>0</v>
      </c>
      <c r="BL240" s="15" t="s">
        <v>156</v>
      </c>
      <c r="BM240" s="148" t="s">
        <v>1545</v>
      </c>
    </row>
    <row r="241" spans="2:65" s="1" customFormat="1" ht="29.25" x14ac:dyDescent="0.2">
      <c r="B241" s="30"/>
      <c r="D241" s="150" t="s">
        <v>216</v>
      </c>
      <c r="F241" s="151" t="s">
        <v>542</v>
      </c>
      <c r="I241" s="152"/>
      <c r="L241" s="30"/>
      <c r="M241" s="153"/>
      <c r="T241" s="54"/>
      <c r="AT241" s="15" t="s">
        <v>216</v>
      </c>
      <c r="AU241" s="15" t="s">
        <v>91</v>
      </c>
    </row>
    <row r="242" spans="2:65" s="12" customFormat="1" ht="22.5" x14ac:dyDescent="0.2">
      <c r="B242" s="154"/>
      <c r="D242" s="150" t="s">
        <v>292</v>
      </c>
      <c r="E242" s="155" t="s">
        <v>1</v>
      </c>
      <c r="F242" s="156" t="s">
        <v>1540</v>
      </c>
      <c r="H242" s="157">
        <v>60.44250000000001</v>
      </c>
      <c r="I242" s="158"/>
      <c r="L242" s="154"/>
      <c r="M242" s="159"/>
      <c r="T242" s="160"/>
      <c r="AT242" s="155" t="s">
        <v>292</v>
      </c>
      <c r="AU242" s="155" t="s">
        <v>91</v>
      </c>
      <c r="AV242" s="12" t="s">
        <v>91</v>
      </c>
      <c r="AW242" s="12" t="s">
        <v>36</v>
      </c>
      <c r="AX242" s="12" t="s">
        <v>78</v>
      </c>
      <c r="AY242" s="155" t="s">
        <v>209</v>
      </c>
    </row>
    <row r="243" spans="2:65" s="12" customFormat="1" x14ac:dyDescent="0.2">
      <c r="B243" s="154"/>
      <c r="D243" s="150" t="s">
        <v>292</v>
      </c>
      <c r="E243" s="155" t="s">
        <v>1</v>
      </c>
      <c r="F243" s="156" t="s">
        <v>1541</v>
      </c>
      <c r="H243" s="157">
        <v>-5.2200000000000006</v>
      </c>
      <c r="I243" s="158"/>
      <c r="L243" s="154"/>
      <c r="M243" s="159"/>
      <c r="T243" s="160"/>
      <c r="AT243" s="155" t="s">
        <v>292</v>
      </c>
      <c r="AU243" s="155" t="s">
        <v>91</v>
      </c>
      <c r="AV243" s="12" t="s">
        <v>91</v>
      </c>
      <c r="AW243" s="12" t="s">
        <v>36</v>
      </c>
      <c r="AX243" s="12" t="s">
        <v>78</v>
      </c>
      <c r="AY243" s="155" t="s">
        <v>209</v>
      </c>
    </row>
    <row r="244" spans="2:65" s="13" customFormat="1" x14ac:dyDescent="0.2">
      <c r="B244" s="164"/>
      <c r="D244" s="150" t="s">
        <v>292</v>
      </c>
      <c r="E244" s="165" t="s">
        <v>1</v>
      </c>
      <c r="F244" s="166" t="s">
        <v>351</v>
      </c>
      <c r="H244" s="167">
        <v>55.222500000000011</v>
      </c>
      <c r="I244" s="168"/>
      <c r="L244" s="164"/>
      <c r="M244" s="169"/>
      <c r="T244" s="170"/>
      <c r="AT244" s="165" t="s">
        <v>292</v>
      </c>
      <c r="AU244" s="165" t="s">
        <v>91</v>
      </c>
      <c r="AV244" s="13" t="s">
        <v>156</v>
      </c>
      <c r="AW244" s="13" t="s">
        <v>4</v>
      </c>
      <c r="AX244" s="13" t="s">
        <v>85</v>
      </c>
      <c r="AY244" s="165" t="s">
        <v>209</v>
      </c>
    </row>
    <row r="245" spans="2:65" s="1" customFormat="1" ht="33" customHeight="1" x14ac:dyDescent="0.2">
      <c r="B245" s="30"/>
      <c r="C245" s="136" t="s">
        <v>491</v>
      </c>
      <c r="D245" s="136" t="s">
        <v>210</v>
      </c>
      <c r="E245" s="137" t="s">
        <v>552</v>
      </c>
      <c r="F245" s="138" t="s">
        <v>553</v>
      </c>
      <c r="G245" s="139" t="s">
        <v>554</v>
      </c>
      <c r="H245" s="140">
        <v>503.35</v>
      </c>
      <c r="I245" s="141"/>
      <c r="J245" s="142">
        <f>ROUND(I245*H245,2)</f>
        <v>0</v>
      </c>
      <c r="K245" s="143"/>
      <c r="L245" s="30"/>
      <c r="M245" s="144" t="s">
        <v>1</v>
      </c>
      <c r="N245" s="145" t="s">
        <v>43</v>
      </c>
      <c r="P245" s="146">
        <f>O245*H245</f>
        <v>0</v>
      </c>
      <c r="Q245" s="146">
        <v>0</v>
      </c>
      <c r="R245" s="146">
        <f>Q245*H245</f>
        <v>0</v>
      </c>
      <c r="S245" s="146">
        <v>0</v>
      </c>
      <c r="T245" s="147">
        <f>S245*H245</f>
        <v>0</v>
      </c>
      <c r="AR245" s="148" t="s">
        <v>156</v>
      </c>
      <c r="AT245" s="148" t="s">
        <v>210</v>
      </c>
      <c r="AU245" s="148" t="s">
        <v>91</v>
      </c>
      <c r="AY245" s="15" t="s">
        <v>209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5" t="s">
        <v>85</v>
      </c>
      <c r="BK245" s="149">
        <f>ROUND(I245*H245,2)</f>
        <v>0</v>
      </c>
      <c r="BL245" s="15" t="s">
        <v>156</v>
      </c>
      <c r="BM245" s="148" t="s">
        <v>1546</v>
      </c>
    </row>
    <row r="246" spans="2:65" s="1" customFormat="1" ht="29.25" x14ac:dyDescent="0.2">
      <c r="B246" s="30"/>
      <c r="D246" s="150" t="s">
        <v>216</v>
      </c>
      <c r="F246" s="151" t="s">
        <v>556</v>
      </c>
      <c r="I246" s="152"/>
      <c r="L246" s="30"/>
      <c r="M246" s="153"/>
      <c r="T246" s="54"/>
      <c r="AT246" s="15" t="s">
        <v>216</v>
      </c>
      <c r="AU246" s="15" t="s">
        <v>91</v>
      </c>
    </row>
    <row r="247" spans="2:65" s="12" customFormat="1" x14ac:dyDescent="0.2">
      <c r="B247" s="154"/>
      <c r="D247" s="150" t="s">
        <v>292</v>
      </c>
      <c r="E247" s="155" t="s">
        <v>1</v>
      </c>
      <c r="F247" s="156" t="s">
        <v>1547</v>
      </c>
      <c r="H247" s="157">
        <v>503.35</v>
      </c>
      <c r="I247" s="158"/>
      <c r="L247" s="154"/>
      <c r="M247" s="159"/>
      <c r="T247" s="160"/>
      <c r="AT247" s="155" t="s">
        <v>292</v>
      </c>
      <c r="AU247" s="155" t="s">
        <v>91</v>
      </c>
      <c r="AV247" s="12" t="s">
        <v>91</v>
      </c>
      <c r="AW247" s="12" t="s">
        <v>36</v>
      </c>
      <c r="AX247" s="12" t="s">
        <v>85</v>
      </c>
      <c r="AY247" s="155" t="s">
        <v>209</v>
      </c>
    </row>
    <row r="248" spans="2:65" s="1" customFormat="1" ht="16.5" customHeight="1" x14ac:dyDescent="0.2">
      <c r="B248" s="30"/>
      <c r="C248" s="136" t="s">
        <v>374</v>
      </c>
      <c r="D248" s="136" t="s">
        <v>210</v>
      </c>
      <c r="E248" s="137" t="s">
        <v>545</v>
      </c>
      <c r="F248" s="138" t="s">
        <v>546</v>
      </c>
      <c r="G248" s="139" t="s">
        <v>387</v>
      </c>
      <c r="H248" s="140">
        <v>251.67500000000001</v>
      </c>
      <c r="I248" s="141"/>
      <c r="J248" s="142">
        <f>ROUND(I248*H248,2)</f>
        <v>0</v>
      </c>
      <c r="K248" s="143"/>
      <c r="L248" s="30"/>
      <c r="M248" s="144" t="s">
        <v>1</v>
      </c>
      <c r="N248" s="145" t="s">
        <v>43</v>
      </c>
      <c r="P248" s="146">
        <f>O248*H248</f>
        <v>0</v>
      </c>
      <c r="Q248" s="146">
        <v>0</v>
      </c>
      <c r="R248" s="146">
        <f>Q248*H248</f>
        <v>0</v>
      </c>
      <c r="S248" s="146">
        <v>0</v>
      </c>
      <c r="T248" s="147">
        <f>S248*H248</f>
        <v>0</v>
      </c>
      <c r="AR248" s="148" t="s">
        <v>156</v>
      </c>
      <c r="AT248" s="148" t="s">
        <v>210</v>
      </c>
      <c r="AU248" s="148" t="s">
        <v>91</v>
      </c>
      <c r="AY248" s="15" t="s">
        <v>209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5" t="s">
        <v>85</v>
      </c>
      <c r="BK248" s="149">
        <f>ROUND(I248*H248,2)</f>
        <v>0</v>
      </c>
      <c r="BL248" s="15" t="s">
        <v>156</v>
      </c>
      <c r="BM248" s="148" t="s">
        <v>1548</v>
      </c>
    </row>
    <row r="249" spans="2:65" s="1" customFormat="1" ht="19.5" x14ac:dyDescent="0.2">
      <c r="B249" s="30"/>
      <c r="D249" s="150" t="s">
        <v>216</v>
      </c>
      <c r="F249" s="151" t="s">
        <v>548</v>
      </c>
      <c r="I249" s="152"/>
      <c r="L249" s="30"/>
      <c r="M249" s="153"/>
      <c r="T249" s="54"/>
      <c r="AT249" s="15" t="s">
        <v>216</v>
      </c>
      <c r="AU249" s="15" t="s">
        <v>91</v>
      </c>
    </row>
    <row r="250" spans="2:65" s="12" customFormat="1" ht="33.75" x14ac:dyDescent="0.2">
      <c r="B250" s="154"/>
      <c r="D250" s="150" t="s">
        <v>292</v>
      </c>
      <c r="E250" s="155" t="s">
        <v>1</v>
      </c>
      <c r="F250" s="156" t="s">
        <v>1549</v>
      </c>
      <c r="H250" s="157">
        <v>251.67500000000001</v>
      </c>
      <c r="I250" s="158"/>
      <c r="L250" s="154"/>
      <c r="M250" s="159"/>
      <c r="T250" s="160"/>
      <c r="AT250" s="155" t="s">
        <v>292</v>
      </c>
      <c r="AU250" s="155" t="s">
        <v>91</v>
      </c>
      <c r="AV250" s="12" t="s">
        <v>91</v>
      </c>
      <c r="AW250" s="12" t="s">
        <v>36</v>
      </c>
      <c r="AX250" s="12" t="s">
        <v>85</v>
      </c>
      <c r="AY250" s="155" t="s">
        <v>209</v>
      </c>
    </row>
    <row r="251" spans="2:65" s="1" customFormat="1" ht="24.2" customHeight="1" x14ac:dyDescent="0.2">
      <c r="B251" s="30"/>
      <c r="C251" s="136" t="s">
        <v>501</v>
      </c>
      <c r="D251" s="136" t="s">
        <v>210</v>
      </c>
      <c r="E251" s="137" t="s">
        <v>559</v>
      </c>
      <c r="F251" s="138" t="s">
        <v>560</v>
      </c>
      <c r="G251" s="139" t="s">
        <v>387</v>
      </c>
      <c r="H251" s="140">
        <v>328.25</v>
      </c>
      <c r="I251" s="141"/>
      <c r="J251" s="142">
        <f>ROUND(I251*H251,2)</f>
        <v>0</v>
      </c>
      <c r="K251" s="143"/>
      <c r="L251" s="30"/>
      <c r="M251" s="144" t="s">
        <v>1</v>
      </c>
      <c r="N251" s="145" t="s">
        <v>43</v>
      </c>
      <c r="P251" s="146">
        <f>O251*H251</f>
        <v>0</v>
      </c>
      <c r="Q251" s="146">
        <v>0</v>
      </c>
      <c r="R251" s="146">
        <f>Q251*H251</f>
        <v>0</v>
      </c>
      <c r="S251" s="146">
        <v>0</v>
      </c>
      <c r="T251" s="147">
        <f>S251*H251</f>
        <v>0</v>
      </c>
      <c r="AR251" s="148" t="s">
        <v>156</v>
      </c>
      <c r="AT251" s="148" t="s">
        <v>210</v>
      </c>
      <c r="AU251" s="148" t="s">
        <v>91</v>
      </c>
      <c r="AY251" s="15" t="s">
        <v>209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5" t="s">
        <v>85</v>
      </c>
      <c r="BK251" s="149">
        <f>ROUND(I251*H251,2)</f>
        <v>0</v>
      </c>
      <c r="BL251" s="15" t="s">
        <v>156</v>
      </c>
      <c r="BM251" s="148" t="s">
        <v>1550</v>
      </c>
    </row>
    <row r="252" spans="2:65" s="1" customFormat="1" ht="29.25" x14ac:dyDescent="0.2">
      <c r="B252" s="30"/>
      <c r="D252" s="150" t="s">
        <v>216</v>
      </c>
      <c r="F252" s="151" t="s">
        <v>562</v>
      </c>
      <c r="I252" s="152"/>
      <c r="L252" s="30"/>
      <c r="M252" s="153"/>
      <c r="T252" s="54"/>
      <c r="AT252" s="15" t="s">
        <v>216</v>
      </c>
      <c r="AU252" s="15" t="s">
        <v>91</v>
      </c>
    </row>
    <row r="253" spans="2:65" s="12" customFormat="1" ht="22.5" x14ac:dyDescent="0.2">
      <c r="B253" s="154"/>
      <c r="D253" s="150" t="s">
        <v>292</v>
      </c>
      <c r="E253" s="155" t="s">
        <v>1</v>
      </c>
      <c r="F253" s="156" t="s">
        <v>1551</v>
      </c>
      <c r="H253" s="157">
        <v>574.42500000000007</v>
      </c>
      <c r="I253" s="158"/>
      <c r="L253" s="154"/>
      <c r="M253" s="159"/>
      <c r="T253" s="160"/>
      <c r="AT253" s="155" t="s">
        <v>292</v>
      </c>
      <c r="AU253" s="155" t="s">
        <v>91</v>
      </c>
      <c r="AV253" s="12" t="s">
        <v>91</v>
      </c>
      <c r="AW253" s="12" t="s">
        <v>36</v>
      </c>
      <c r="AX253" s="12" t="s">
        <v>78</v>
      </c>
      <c r="AY253" s="155" t="s">
        <v>209</v>
      </c>
    </row>
    <row r="254" spans="2:65" s="12" customFormat="1" x14ac:dyDescent="0.2">
      <c r="B254" s="154"/>
      <c r="D254" s="150" t="s">
        <v>292</v>
      </c>
      <c r="E254" s="155" t="s">
        <v>1</v>
      </c>
      <c r="F254" s="156" t="s">
        <v>1552</v>
      </c>
      <c r="H254" s="157">
        <v>-52.2</v>
      </c>
      <c r="I254" s="158"/>
      <c r="L254" s="154"/>
      <c r="M254" s="159"/>
      <c r="T254" s="160"/>
      <c r="AT254" s="155" t="s">
        <v>292</v>
      </c>
      <c r="AU254" s="155" t="s">
        <v>91</v>
      </c>
      <c r="AV254" s="12" t="s">
        <v>91</v>
      </c>
      <c r="AW254" s="12" t="s">
        <v>36</v>
      </c>
      <c r="AX254" s="12" t="s">
        <v>78</v>
      </c>
      <c r="AY254" s="155" t="s">
        <v>209</v>
      </c>
    </row>
    <row r="255" spans="2:65" s="12" customFormat="1" x14ac:dyDescent="0.2">
      <c r="B255" s="154"/>
      <c r="D255" s="150" t="s">
        <v>292</v>
      </c>
      <c r="E255" s="155" t="s">
        <v>1</v>
      </c>
      <c r="F255" s="156" t="s">
        <v>1553</v>
      </c>
      <c r="H255" s="157">
        <v>-191.47500000000002</v>
      </c>
      <c r="I255" s="158"/>
      <c r="L255" s="154"/>
      <c r="M255" s="159"/>
      <c r="T255" s="160"/>
      <c r="AT255" s="155" t="s">
        <v>292</v>
      </c>
      <c r="AU255" s="155" t="s">
        <v>91</v>
      </c>
      <c r="AV255" s="12" t="s">
        <v>91</v>
      </c>
      <c r="AW255" s="12" t="s">
        <v>36</v>
      </c>
      <c r="AX255" s="12" t="s">
        <v>78</v>
      </c>
      <c r="AY255" s="155" t="s">
        <v>209</v>
      </c>
    </row>
    <row r="256" spans="2:65" s="12" customFormat="1" x14ac:dyDescent="0.2">
      <c r="B256" s="154"/>
      <c r="D256" s="150" t="s">
        <v>292</v>
      </c>
      <c r="E256" s="155" t="s">
        <v>1</v>
      </c>
      <c r="F256" s="156" t="s">
        <v>1554</v>
      </c>
      <c r="H256" s="157">
        <v>-2.5</v>
      </c>
      <c r="I256" s="158"/>
      <c r="L256" s="154"/>
      <c r="M256" s="159"/>
      <c r="T256" s="160"/>
      <c r="AT256" s="155" t="s">
        <v>292</v>
      </c>
      <c r="AU256" s="155" t="s">
        <v>91</v>
      </c>
      <c r="AV256" s="12" t="s">
        <v>91</v>
      </c>
      <c r="AW256" s="12" t="s">
        <v>36</v>
      </c>
      <c r="AX256" s="12" t="s">
        <v>78</v>
      </c>
      <c r="AY256" s="155" t="s">
        <v>209</v>
      </c>
    </row>
    <row r="257" spans="2:65" s="13" customFormat="1" x14ac:dyDescent="0.2">
      <c r="B257" s="164"/>
      <c r="D257" s="150" t="s">
        <v>292</v>
      </c>
      <c r="E257" s="165" t="s">
        <v>1</v>
      </c>
      <c r="F257" s="166" t="s">
        <v>351</v>
      </c>
      <c r="H257" s="167">
        <v>328.25</v>
      </c>
      <c r="I257" s="168"/>
      <c r="L257" s="164"/>
      <c r="M257" s="169"/>
      <c r="T257" s="170"/>
      <c r="AT257" s="165" t="s">
        <v>292</v>
      </c>
      <c r="AU257" s="165" t="s">
        <v>91</v>
      </c>
      <c r="AV257" s="13" t="s">
        <v>156</v>
      </c>
      <c r="AW257" s="13" t="s">
        <v>4</v>
      </c>
      <c r="AX257" s="13" t="s">
        <v>85</v>
      </c>
      <c r="AY257" s="165" t="s">
        <v>209</v>
      </c>
    </row>
    <row r="258" spans="2:65" s="1" customFormat="1" ht="24.2" customHeight="1" x14ac:dyDescent="0.2">
      <c r="B258" s="30"/>
      <c r="C258" s="136" t="s">
        <v>509</v>
      </c>
      <c r="D258" s="136" t="s">
        <v>210</v>
      </c>
      <c r="E258" s="137" t="s">
        <v>569</v>
      </c>
      <c r="F258" s="138" t="s">
        <v>570</v>
      </c>
      <c r="G258" s="139" t="s">
        <v>387</v>
      </c>
      <c r="H258" s="140">
        <v>111.595</v>
      </c>
      <c r="I258" s="141"/>
      <c r="J258" s="142">
        <f>ROUND(I258*H258,2)</f>
        <v>0</v>
      </c>
      <c r="K258" s="143"/>
      <c r="L258" s="30"/>
      <c r="M258" s="144" t="s">
        <v>1</v>
      </c>
      <c r="N258" s="145" t="s">
        <v>43</v>
      </c>
      <c r="P258" s="146">
        <f>O258*H258</f>
        <v>0</v>
      </c>
      <c r="Q258" s="146">
        <v>0</v>
      </c>
      <c r="R258" s="146">
        <f>Q258*H258</f>
        <v>0</v>
      </c>
      <c r="S258" s="146">
        <v>0</v>
      </c>
      <c r="T258" s="147">
        <f>S258*H258</f>
        <v>0</v>
      </c>
      <c r="AR258" s="148" t="s">
        <v>156</v>
      </c>
      <c r="AT258" s="148" t="s">
        <v>210</v>
      </c>
      <c r="AU258" s="148" t="s">
        <v>91</v>
      </c>
      <c r="AY258" s="15" t="s">
        <v>209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5" t="s">
        <v>85</v>
      </c>
      <c r="BK258" s="149">
        <f>ROUND(I258*H258,2)</f>
        <v>0</v>
      </c>
      <c r="BL258" s="15" t="s">
        <v>156</v>
      </c>
      <c r="BM258" s="148" t="s">
        <v>1555</v>
      </c>
    </row>
    <row r="259" spans="2:65" s="1" customFormat="1" ht="39" x14ac:dyDescent="0.2">
      <c r="B259" s="30"/>
      <c r="D259" s="150" t="s">
        <v>216</v>
      </c>
      <c r="F259" s="151" t="s">
        <v>572</v>
      </c>
      <c r="I259" s="152"/>
      <c r="L259" s="30"/>
      <c r="M259" s="153"/>
      <c r="T259" s="54"/>
      <c r="AT259" s="15" t="s">
        <v>216</v>
      </c>
      <c r="AU259" s="15" t="s">
        <v>91</v>
      </c>
    </row>
    <row r="260" spans="2:65" s="12" customFormat="1" x14ac:dyDescent="0.2">
      <c r="B260" s="154"/>
      <c r="D260" s="150" t="s">
        <v>292</v>
      </c>
      <c r="E260" s="155" t="s">
        <v>1</v>
      </c>
      <c r="F260" s="156" t="s">
        <v>1556</v>
      </c>
      <c r="H260" s="157">
        <v>-41.58474180000001</v>
      </c>
      <c r="I260" s="158"/>
      <c r="L260" s="154"/>
      <c r="M260" s="159"/>
      <c r="T260" s="160"/>
      <c r="AT260" s="155" t="s">
        <v>292</v>
      </c>
      <c r="AU260" s="155" t="s">
        <v>91</v>
      </c>
      <c r="AV260" s="12" t="s">
        <v>91</v>
      </c>
      <c r="AW260" s="12" t="s">
        <v>36</v>
      </c>
      <c r="AX260" s="12" t="s">
        <v>78</v>
      </c>
      <c r="AY260" s="155" t="s">
        <v>209</v>
      </c>
    </row>
    <row r="261" spans="2:65" s="12" customFormat="1" x14ac:dyDescent="0.2">
      <c r="B261" s="154"/>
      <c r="D261" s="150" t="s">
        <v>292</v>
      </c>
      <c r="E261" s="155" t="s">
        <v>1</v>
      </c>
      <c r="F261" s="156" t="s">
        <v>1557</v>
      </c>
      <c r="H261" s="157">
        <v>153.18</v>
      </c>
      <c r="I261" s="158"/>
      <c r="L261" s="154"/>
      <c r="M261" s="159"/>
      <c r="T261" s="160"/>
      <c r="AT261" s="155" t="s">
        <v>292</v>
      </c>
      <c r="AU261" s="155" t="s">
        <v>91</v>
      </c>
      <c r="AV261" s="12" t="s">
        <v>91</v>
      </c>
      <c r="AW261" s="12" t="s">
        <v>36</v>
      </c>
      <c r="AX261" s="12" t="s">
        <v>78</v>
      </c>
      <c r="AY261" s="155" t="s">
        <v>209</v>
      </c>
    </row>
    <row r="262" spans="2:65" s="13" customFormat="1" x14ac:dyDescent="0.2">
      <c r="B262" s="164"/>
      <c r="D262" s="150" t="s">
        <v>292</v>
      </c>
      <c r="E262" s="165" t="s">
        <v>1</v>
      </c>
      <c r="F262" s="166" t="s">
        <v>351</v>
      </c>
      <c r="H262" s="167">
        <v>111.59525819999999</v>
      </c>
      <c r="I262" s="168"/>
      <c r="L262" s="164"/>
      <c r="M262" s="169"/>
      <c r="T262" s="170"/>
      <c r="AT262" s="165" t="s">
        <v>292</v>
      </c>
      <c r="AU262" s="165" t="s">
        <v>91</v>
      </c>
      <c r="AV262" s="13" t="s">
        <v>156</v>
      </c>
      <c r="AW262" s="13" t="s">
        <v>4</v>
      </c>
      <c r="AX262" s="13" t="s">
        <v>85</v>
      </c>
      <c r="AY262" s="165" t="s">
        <v>209</v>
      </c>
    </row>
    <row r="263" spans="2:65" s="1" customFormat="1" ht="16.5" customHeight="1" x14ac:dyDescent="0.2">
      <c r="B263" s="30"/>
      <c r="C263" s="171" t="s">
        <v>517</v>
      </c>
      <c r="D263" s="171" t="s">
        <v>449</v>
      </c>
      <c r="E263" s="172" t="s">
        <v>577</v>
      </c>
      <c r="F263" s="173" t="s">
        <v>578</v>
      </c>
      <c r="G263" s="174" t="s">
        <v>554</v>
      </c>
      <c r="H263" s="175">
        <v>223.191</v>
      </c>
      <c r="I263" s="176"/>
      <c r="J263" s="177">
        <f>ROUND(I263*H263,2)</f>
        <v>0</v>
      </c>
      <c r="K263" s="178"/>
      <c r="L263" s="179"/>
      <c r="M263" s="180" t="s">
        <v>1</v>
      </c>
      <c r="N263" s="181" t="s">
        <v>43</v>
      </c>
      <c r="P263" s="146">
        <f>O263*H263</f>
        <v>0</v>
      </c>
      <c r="Q263" s="146">
        <v>1</v>
      </c>
      <c r="R263" s="146">
        <f>Q263*H263</f>
        <v>223.191</v>
      </c>
      <c r="S263" s="146">
        <v>0</v>
      </c>
      <c r="T263" s="147">
        <f>S263*H263</f>
        <v>0</v>
      </c>
      <c r="AR263" s="148" t="s">
        <v>244</v>
      </c>
      <c r="AT263" s="148" t="s">
        <v>449</v>
      </c>
      <c r="AU263" s="148" t="s">
        <v>91</v>
      </c>
      <c r="AY263" s="15" t="s">
        <v>209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5" t="s">
        <v>85</v>
      </c>
      <c r="BK263" s="149">
        <f>ROUND(I263*H263,2)</f>
        <v>0</v>
      </c>
      <c r="BL263" s="15" t="s">
        <v>156</v>
      </c>
      <c r="BM263" s="148" t="s">
        <v>1558</v>
      </c>
    </row>
    <row r="264" spans="2:65" s="1" customFormat="1" x14ac:dyDescent="0.2">
      <c r="B264" s="30"/>
      <c r="D264" s="150" t="s">
        <v>216</v>
      </c>
      <c r="F264" s="151" t="s">
        <v>578</v>
      </c>
      <c r="I264" s="152"/>
      <c r="L264" s="30"/>
      <c r="M264" s="153"/>
      <c r="T264" s="54"/>
      <c r="AT264" s="15" t="s">
        <v>216</v>
      </c>
      <c r="AU264" s="15" t="s">
        <v>91</v>
      </c>
    </row>
    <row r="265" spans="2:65" s="12" customFormat="1" x14ac:dyDescent="0.2">
      <c r="B265" s="154"/>
      <c r="D265" s="150" t="s">
        <v>292</v>
      </c>
      <c r="E265" s="155" t="s">
        <v>1</v>
      </c>
      <c r="F265" s="156" t="s">
        <v>1559</v>
      </c>
      <c r="H265" s="157">
        <v>-83.169483600000021</v>
      </c>
      <c r="I265" s="158"/>
      <c r="L265" s="154"/>
      <c r="M265" s="159"/>
      <c r="T265" s="160"/>
      <c r="AT265" s="155" t="s">
        <v>292</v>
      </c>
      <c r="AU265" s="155" t="s">
        <v>91</v>
      </c>
      <c r="AV265" s="12" t="s">
        <v>91</v>
      </c>
      <c r="AW265" s="12" t="s">
        <v>36</v>
      </c>
      <c r="AX265" s="12" t="s">
        <v>78</v>
      </c>
      <c r="AY265" s="155" t="s">
        <v>209</v>
      </c>
    </row>
    <row r="266" spans="2:65" s="12" customFormat="1" x14ac:dyDescent="0.2">
      <c r="B266" s="154"/>
      <c r="D266" s="150" t="s">
        <v>292</v>
      </c>
      <c r="E266" s="155" t="s">
        <v>1</v>
      </c>
      <c r="F266" s="156" t="s">
        <v>1560</v>
      </c>
      <c r="H266" s="157">
        <v>306.36</v>
      </c>
      <c r="I266" s="158"/>
      <c r="L266" s="154"/>
      <c r="M266" s="159"/>
      <c r="T266" s="160"/>
      <c r="AT266" s="155" t="s">
        <v>292</v>
      </c>
      <c r="AU266" s="155" t="s">
        <v>91</v>
      </c>
      <c r="AV266" s="12" t="s">
        <v>91</v>
      </c>
      <c r="AW266" s="12" t="s">
        <v>36</v>
      </c>
      <c r="AX266" s="12" t="s">
        <v>78</v>
      </c>
      <c r="AY266" s="155" t="s">
        <v>209</v>
      </c>
    </row>
    <row r="267" spans="2:65" s="13" customFormat="1" x14ac:dyDescent="0.2">
      <c r="B267" s="164"/>
      <c r="D267" s="150" t="s">
        <v>292</v>
      </c>
      <c r="E267" s="165" t="s">
        <v>1</v>
      </c>
      <c r="F267" s="166" t="s">
        <v>351</v>
      </c>
      <c r="H267" s="167">
        <v>223.19051639999998</v>
      </c>
      <c r="I267" s="168"/>
      <c r="L267" s="164"/>
      <c r="M267" s="169"/>
      <c r="T267" s="170"/>
      <c r="AT267" s="165" t="s">
        <v>292</v>
      </c>
      <c r="AU267" s="165" t="s">
        <v>91</v>
      </c>
      <c r="AV267" s="13" t="s">
        <v>156</v>
      </c>
      <c r="AW267" s="13" t="s">
        <v>4</v>
      </c>
      <c r="AX267" s="13" t="s">
        <v>85</v>
      </c>
      <c r="AY267" s="165" t="s">
        <v>209</v>
      </c>
    </row>
    <row r="268" spans="2:65" s="11" customFormat="1" ht="22.9" customHeight="1" x14ac:dyDescent="0.2">
      <c r="B268" s="124"/>
      <c r="D268" s="125" t="s">
        <v>77</v>
      </c>
      <c r="E268" s="134" t="s">
        <v>91</v>
      </c>
      <c r="F268" s="134" t="s">
        <v>582</v>
      </c>
      <c r="I268" s="127"/>
      <c r="J268" s="135">
        <f>BK268</f>
        <v>0</v>
      </c>
      <c r="L268" s="124"/>
      <c r="M268" s="129"/>
      <c r="P268" s="130">
        <f>SUM(P269:P271)</f>
        <v>0</v>
      </c>
      <c r="R268" s="130">
        <f>SUM(R269:R271)</f>
        <v>0</v>
      </c>
      <c r="T268" s="131">
        <f>SUM(T269:T271)</f>
        <v>0</v>
      </c>
      <c r="AR268" s="125" t="s">
        <v>85</v>
      </c>
      <c r="AT268" s="132" t="s">
        <v>77</v>
      </c>
      <c r="AU268" s="132" t="s">
        <v>85</v>
      </c>
      <c r="AY268" s="125" t="s">
        <v>209</v>
      </c>
      <c r="BK268" s="133">
        <f>SUM(BK269:BK271)</f>
        <v>0</v>
      </c>
    </row>
    <row r="269" spans="2:65" s="1" customFormat="1" ht="16.5" customHeight="1" x14ac:dyDescent="0.2">
      <c r="B269" s="30"/>
      <c r="C269" s="136" t="s">
        <v>522</v>
      </c>
      <c r="D269" s="136" t="s">
        <v>210</v>
      </c>
      <c r="E269" s="137" t="s">
        <v>584</v>
      </c>
      <c r="F269" s="138" t="s">
        <v>585</v>
      </c>
      <c r="G269" s="139" t="s">
        <v>387</v>
      </c>
      <c r="H269" s="140">
        <v>38.295000000000002</v>
      </c>
      <c r="I269" s="141"/>
      <c r="J269" s="142">
        <f>ROUND(I269*H269,2)</f>
        <v>0</v>
      </c>
      <c r="K269" s="143"/>
      <c r="L269" s="30"/>
      <c r="M269" s="144" t="s">
        <v>1</v>
      </c>
      <c r="N269" s="145" t="s">
        <v>43</v>
      </c>
      <c r="P269" s="146">
        <f>O269*H269</f>
        <v>0</v>
      </c>
      <c r="Q269" s="146">
        <v>0</v>
      </c>
      <c r="R269" s="146">
        <f>Q269*H269</f>
        <v>0</v>
      </c>
      <c r="S269" s="146">
        <v>0</v>
      </c>
      <c r="T269" s="147">
        <f>S269*H269</f>
        <v>0</v>
      </c>
      <c r="AR269" s="148" t="s">
        <v>156</v>
      </c>
      <c r="AT269" s="148" t="s">
        <v>210</v>
      </c>
      <c r="AU269" s="148" t="s">
        <v>91</v>
      </c>
      <c r="AY269" s="15" t="s">
        <v>209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5" t="s">
        <v>85</v>
      </c>
      <c r="BK269" s="149">
        <f>ROUND(I269*H269,2)</f>
        <v>0</v>
      </c>
      <c r="BL269" s="15" t="s">
        <v>156</v>
      </c>
      <c r="BM269" s="148" t="s">
        <v>1561</v>
      </c>
    </row>
    <row r="270" spans="2:65" s="1" customFormat="1" x14ac:dyDescent="0.2">
      <c r="B270" s="30"/>
      <c r="D270" s="150" t="s">
        <v>216</v>
      </c>
      <c r="F270" s="151" t="s">
        <v>587</v>
      </c>
      <c r="I270" s="152"/>
      <c r="L270" s="30"/>
      <c r="M270" s="153"/>
      <c r="T270" s="54"/>
      <c r="AT270" s="15" t="s">
        <v>216</v>
      </c>
      <c r="AU270" s="15" t="s">
        <v>91</v>
      </c>
    </row>
    <row r="271" spans="2:65" s="12" customFormat="1" x14ac:dyDescent="0.2">
      <c r="B271" s="154"/>
      <c r="D271" s="150" t="s">
        <v>292</v>
      </c>
      <c r="E271" s="155" t="s">
        <v>1</v>
      </c>
      <c r="F271" s="156" t="s">
        <v>1562</v>
      </c>
      <c r="H271" s="157">
        <v>38.295000000000002</v>
      </c>
      <c r="I271" s="158"/>
      <c r="L271" s="154"/>
      <c r="M271" s="159"/>
      <c r="T271" s="160"/>
      <c r="AT271" s="155" t="s">
        <v>292</v>
      </c>
      <c r="AU271" s="155" t="s">
        <v>91</v>
      </c>
      <c r="AV271" s="12" t="s">
        <v>91</v>
      </c>
      <c r="AW271" s="12" t="s">
        <v>36</v>
      </c>
      <c r="AX271" s="12" t="s">
        <v>85</v>
      </c>
      <c r="AY271" s="155" t="s">
        <v>209</v>
      </c>
    </row>
    <row r="272" spans="2:65" s="11" customFormat="1" ht="22.9" customHeight="1" x14ac:dyDescent="0.2">
      <c r="B272" s="124"/>
      <c r="D272" s="125" t="s">
        <v>77</v>
      </c>
      <c r="E272" s="134" t="s">
        <v>148</v>
      </c>
      <c r="F272" s="134" t="s">
        <v>595</v>
      </c>
      <c r="I272" s="127"/>
      <c r="J272" s="135">
        <f>BK272</f>
        <v>0</v>
      </c>
      <c r="L272" s="124"/>
      <c r="M272" s="129"/>
      <c r="P272" s="130">
        <f>SUM(P273:P275)</f>
        <v>0</v>
      </c>
      <c r="R272" s="130">
        <f>SUM(R273:R275)</f>
        <v>0</v>
      </c>
      <c r="T272" s="131">
        <f>SUM(T273:T275)</f>
        <v>0</v>
      </c>
      <c r="AR272" s="125" t="s">
        <v>85</v>
      </c>
      <c r="AT272" s="132" t="s">
        <v>77</v>
      </c>
      <c r="AU272" s="132" t="s">
        <v>85</v>
      </c>
      <c r="AY272" s="125" t="s">
        <v>209</v>
      </c>
      <c r="BK272" s="133">
        <f>SUM(BK273:BK275)</f>
        <v>0</v>
      </c>
    </row>
    <row r="273" spans="2:65" s="1" customFormat="1" ht="21.75" customHeight="1" x14ac:dyDescent="0.2">
      <c r="B273" s="30"/>
      <c r="C273" s="136" t="s">
        <v>527</v>
      </c>
      <c r="D273" s="136" t="s">
        <v>210</v>
      </c>
      <c r="E273" s="137" t="s">
        <v>597</v>
      </c>
      <c r="F273" s="138" t="s">
        <v>598</v>
      </c>
      <c r="G273" s="139" t="s">
        <v>359</v>
      </c>
      <c r="H273" s="140">
        <v>235.3</v>
      </c>
      <c r="I273" s="141"/>
      <c r="J273" s="142">
        <f>ROUND(I273*H273,2)</f>
        <v>0</v>
      </c>
      <c r="K273" s="143"/>
      <c r="L273" s="30"/>
      <c r="M273" s="144" t="s">
        <v>1</v>
      </c>
      <c r="N273" s="145" t="s">
        <v>43</v>
      </c>
      <c r="P273" s="146">
        <f>O273*H273</f>
        <v>0</v>
      </c>
      <c r="Q273" s="146">
        <v>0</v>
      </c>
      <c r="R273" s="146">
        <f>Q273*H273</f>
        <v>0</v>
      </c>
      <c r="S273" s="146">
        <v>0</v>
      </c>
      <c r="T273" s="147">
        <f>S273*H273</f>
        <v>0</v>
      </c>
      <c r="AR273" s="148" t="s">
        <v>156</v>
      </c>
      <c r="AT273" s="148" t="s">
        <v>210</v>
      </c>
      <c r="AU273" s="148" t="s">
        <v>91</v>
      </c>
      <c r="AY273" s="15" t="s">
        <v>209</v>
      </c>
      <c r="BE273" s="149">
        <f>IF(N273="základní",J273,0)</f>
        <v>0</v>
      </c>
      <c r="BF273" s="149">
        <f>IF(N273="snížená",J273,0)</f>
        <v>0</v>
      </c>
      <c r="BG273" s="149">
        <f>IF(N273="zákl. přenesená",J273,0)</f>
        <v>0</v>
      </c>
      <c r="BH273" s="149">
        <f>IF(N273="sníž. přenesená",J273,0)</f>
        <v>0</v>
      </c>
      <c r="BI273" s="149">
        <f>IF(N273="nulová",J273,0)</f>
        <v>0</v>
      </c>
      <c r="BJ273" s="15" t="s">
        <v>85</v>
      </c>
      <c r="BK273" s="149">
        <f>ROUND(I273*H273,2)</f>
        <v>0</v>
      </c>
      <c r="BL273" s="15" t="s">
        <v>156</v>
      </c>
      <c r="BM273" s="148" t="s">
        <v>1563</v>
      </c>
    </row>
    <row r="274" spans="2:65" s="1" customFormat="1" x14ac:dyDescent="0.2">
      <c r="B274" s="30"/>
      <c r="D274" s="150" t="s">
        <v>216</v>
      </c>
      <c r="F274" s="151" t="s">
        <v>600</v>
      </c>
      <c r="I274" s="152"/>
      <c r="L274" s="30"/>
      <c r="M274" s="153"/>
      <c r="T274" s="54"/>
      <c r="AT274" s="15" t="s">
        <v>216</v>
      </c>
      <c r="AU274" s="15" t="s">
        <v>91</v>
      </c>
    </row>
    <row r="275" spans="2:65" s="12" customFormat="1" x14ac:dyDescent="0.2">
      <c r="B275" s="154"/>
      <c r="D275" s="150" t="s">
        <v>292</v>
      </c>
      <c r="E275" s="155" t="s">
        <v>1</v>
      </c>
      <c r="F275" s="156" t="s">
        <v>1564</v>
      </c>
      <c r="H275" s="157">
        <v>235.3</v>
      </c>
      <c r="I275" s="158"/>
      <c r="L275" s="154"/>
      <c r="M275" s="159"/>
      <c r="T275" s="160"/>
      <c r="AT275" s="155" t="s">
        <v>292</v>
      </c>
      <c r="AU275" s="155" t="s">
        <v>91</v>
      </c>
      <c r="AV275" s="12" t="s">
        <v>91</v>
      </c>
      <c r="AW275" s="12" t="s">
        <v>36</v>
      </c>
      <c r="AX275" s="12" t="s">
        <v>85</v>
      </c>
      <c r="AY275" s="155" t="s">
        <v>209</v>
      </c>
    </row>
    <row r="276" spans="2:65" s="11" customFormat="1" ht="22.9" customHeight="1" x14ac:dyDescent="0.2">
      <c r="B276" s="124"/>
      <c r="D276" s="125" t="s">
        <v>77</v>
      </c>
      <c r="E276" s="134" t="s">
        <v>156</v>
      </c>
      <c r="F276" s="134" t="s">
        <v>602</v>
      </c>
      <c r="I276" s="127"/>
      <c r="J276" s="135">
        <f>BK276</f>
        <v>0</v>
      </c>
      <c r="L276" s="124"/>
      <c r="M276" s="129"/>
      <c r="P276" s="130">
        <f>SUM(P277:P279)</f>
        <v>0</v>
      </c>
      <c r="R276" s="130">
        <f>SUM(R277:R279)</f>
        <v>0</v>
      </c>
      <c r="T276" s="131">
        <f>SUM(T277:T279)</f>
        <v>0</v>
      </c>
      <c r="AR276" s="125" t="s">
        <v>85</v>
      </c>
      <c r="AT276" s="132" t="s">
        <v>77</v>
      </c>
      <c r="AU276" s="132" t="s">
        <v>85</v>
      </c>
      <c r="AY276" s="125" t="s">
        <v>209</v>
      </c>
      <c r="BK276" s="133">
        <f>SUM(BK277:BK279)</f>
        <v>0</v>
      </c>
    </row>
    <row r="277" spans="2:65" s="1" customFormat="1" ht="16.5" customHeight="1" x14ac:dyDescent="0.2">
      <c r="B277" s="30"/>
      <c r="C277" s="136" t="s">
        <v>533</v>
      </c>
      <c r="D277" s="136" t="s">
        <v>210</v>
      </c>
      <c r="E277" s="137" t="s">
        <v>604</v>
      </c>
      <c r="F277" s="138" t="s">
        <v>605</v>
      </c>
      <c r="G277" s="139" t="s">
        <v>359</v>
      </c>
      <c r="H277" s="140">
        <v>235.3</v>
      </c>
      <c r="I277" s="141"/>
      <c r="J277" s="142">
        <f>ROUND(I277*H277,2)</f>
        <v>0</v>
      </c>
      <c r="K277" s="143"/>
      <c r="L277" s="30"/>
      <c r="M277" s="144" t="s">
        <v>1</v>
      </c>
      <c r="N277" s="145" t="s">
        <v>43</v>
      </c>
      <c r="P277" s="146">
        <f>O277*H277</f>
        <v>0</v>
      </c>
      <c r="Q277" s="146">
        <v>0</v>
      </c>
      <c r="R277" s="146">
        <f>Q277*H277</f>
        <v>0</v>
      </c>
      <c r="S277" s="146">
        <v>0</v>
      </c>
      <c r="T277" s="147">
        <f>S277*H277</f>
        <v>0</v>
      </c>
      <c r="AR277" s="148" t="s">
        <v>156</v>
      </c>
      <c r="AT277" s="148" t="s">
        <v>210</v>
      </c>
      <c r="AU277" s="148" t="s">
        <v>91</v>
      </c>
      <c r="AY277" s="15" t="s">
        <v>209</v>
      </c>
      <c r="BE277" s="149">
        <f>IF(N277="základní",J277,0)</f>
        <v>0</v>
      </c>
      <c r="BF277" s="149">
        <f>IF(N277="snížená",J277,0)</f>
        <v>0</v>
      </c>
      <c r="BG277" s="149">
        <f>IF(N277="zákl. přenesená",J277,0)</f>
        <v>0</v>
      </c>
      <c r="BH277" s="149">
        <f>IF(N277="sníž. přenesená",J277,0)</f>
        <v>0</v>
      </c>
      <c r="BI277" s="149">
        <f>IF(N277="nulová",J277,0)</f>
        <v>0</v>
      </c>
      <c r="BJ277" s="15" t="s">
        <v>85</v>
      </c>
      <c r="BK277" s="149">
        <f>ROUND(I277*H277,2)</f>
        <v>0</v>
      </c>
      <c r="BL277" s="15" t="s">
        <v>156</v>
      </c>
      <c r="BM277" s="148" t="s">
        <v>1565</v>
      </c>
    </row>
    <row r="278" spans="2:65" s="1" customFormat="1" x14ac:dyDescent="0.2">
      <c r="B278" s="30"/>
      <c r="D278" s="150" t="s">
        <v>216</v>
      </c>
      <c r="F278" s="151" t="s">
        <v>607</v>
      </c>
      <c r="I278" s="152"/>
      <c r="L278" s="30"/>
      <c r="M278" s="153"/>
      <c r="T278" s="54"/>
      <c r="AT278" s="15" t="s">
        <v>216</v>
      </c>
      <c r="AU278" s="15" t="s">
        <v>91</v>
      </c>
    </row>
    <row r="279" spans="2:65" s="12" customFormat="1" x14ac:dyDescent="0.2">
      <c r="B279" s="154"/>
      <c r="D279" s="150" t="s">
        <v>292</v>
      </c>
      <c r="E279" s="155" t="s">
        <v>1</v>
      </c>
      <c r="F279" s="156" t="s">
        <v>1564</v>
      </c>
      <c r="H279" s="157">
        <v>235.3</v>
      </c>
      <c r="I279" s="158"/>
      <c r="L279" s="154"/>
      <c r="M279" s="159"/>
      <c r="T279" s="160"/>
      <c r="AT279" s="155" t="s">
        <v>292</v>
      </c>
      <c r="AU279" s="155" t="s">
        <v>91</v>
      </c>
      <c r="AV279" s="12" t="s">
        <v>91</v>
      </c>
      <c r="AW279" s="12" t="s">
        <v>36</v>
      </c>
      <c r="AX279" s="12" t="s">
        <v>85</v>
      </c>
      <c r="AY279" s="155" t="s">
        <v>209</v>
      </c>
    </row>
    <row r="280" spans="2:65" s="11" customFormat="1" ht="22.9" customHeight="1" x14ac:dyDescent="0.2">
      <c r="B280" s="124"/>
      <c r="D280" s="125" t="s">
        <v>77</v>
      </c>
      <c r="E280" s="134" t="s">
        <v>208</v>
      </c>
      <c r="F280" s="134" t="s">
        <v>620</v>
      </c>
      <c r="I280" s="127"/>
      <c r="J280" s="135">
        <f>BK280</f>
        <v>0</v>
      </c>
      <c r="L280" s="124"/>
      <c r="M280" s="129"/>
      <c r="P280" s="130">
        <f>SUM(P281:P311)</f>
        <v>0</v>
      </c>
      <c r="R280" s="130">
        <f>SUM(R281:R311)</f>
        <v>44.001811000000004</v>
      </c>
      <c r="T280" s="131">
        <f>SUM(T281:T311)</f>
        <v>0</v>
      </c>
      <c r="AR280" s="125" t="s">
        <v>85</v>
      </c>
      <c r="AT280" s="132" t="s">
        <v>77</v>
      </c>
      <c r="AU280" s="132" t="s">
        <v>85</v>
      </c>
      <c r="AY280" s="125" t="s">
        <v>209</v>
      </c>
      <c r="BK280" s="133">
        <f>SUM(BK281:BK311)</f>
        <v>0</v>
      </c>
    </row>
    <row r="281" spans="2:65" s="1" customFormat="1" ht="24.2" customHeight="1" x14ac:dyDescent="0.2">
      <c r="B281" s="30"/>
      <c r="C281" s="136" t="s">
        <v>538</v>
      </c>
      <c r="D281" s="136" t="s">
        <v>210</v>
      </c>
      <c r="E281" s="137" t="s">
        <v>622</v>
      </c>
      <c r="F281" s="138" t="s">
        <v>623</v>
      </c>
      <c r="G281" s="139" t="s">
        <v>342</v>
      </c>
      <c r="H281" s="140">
        <v>510.6</v>
      </c>
      <c r="I281" s="141"/>
      <c r="J281" s="142">
        <f>ROUND(I281*H281,2)</f>
        <v>0</v>
      </c>
      <c r="K281" s="143"/>
      <c r="L281" s="30"/>
      <c r="M281" s="144" t="s">
        <v>1</v>
      </c>
      <c r="N281" s="145" t="s">
        <v>43</v>
      </c>
      <c r="P281" s="146">
        <f>O281*H281</f>
        <v>0</v>
      </c>
      <c r="Q281" s="146">
        <v>0</v>
      </c>
      <c r="R281" s="146">
        <f>Q281*H281</f>
        <v>0</v>
      </c>
      <c r="S281" s="146">
        <v>0</v>
      </c>
      <c r="T281" s="147">
        <f>S281*H281</f>
        <v>0</v>
      </c>
      <c r="AR281" s="148" t="s">
        <v>156</v>
      </c>
      <c r="AT281" s="148" t="s">
        <v>210</v>
      </c>
      <c r="AU281" s="148" t="s">
        <v>91</v>
      </c>
      <c r="AY281" s="15" t="s">
        <v>209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5" t="s">
        <v>85</v>
      </c>
      <c r="BK281" s="149">
        <f>ROUND(I281*H281,2)</f>
        <v>0</v>
      </c>
      <c r="BL281" s="15" t="s">
        <v>156</v>
      </c>
      <c r="BM281" s="148" t="s">
        <v>1566</v>
      </c>
    </row>
    <row r="282" spans="2:65" s="1" customFormat="1" ht="19.5" x14ac:dyDescent="0.2">
      <c r="B282" s="30"/>
      <c r="D282" s="150" t="s">
        <v>216</v>
      </c>
      <c r="F282" s="151" t="s">
        <v>625</v>
      </c>
      <c r="I282" s="152"/>
      <c r="L282" s="30"/>
      <c r="M282" s="153"/>
      <c r="T282" s="54"/>
      <c r="AT282" s="15" t="s">
        <v>216</v>
      </c>
      <c r="AU282" s="15" t="s">
        <v>91</v>
      </c>
    </row>
    <row r="283" spans="2:65" s="12" customFormat="1" x14ac:dyDescent="0.2">
      <c r="B283" s="154"/>
      <c r="D283" s="150" t="s">
        <v>292</v>
      </c>
      <c r="E283" s="155" t="s">
        <v>1</v>
      </c>
      <c r="F283" s="156" t="s">
        <v>1567</v>
      </c>
      <c r="H283" s="157">
        <v>510.6</v>
      </c>
      <c r="I283" s="158"/>
      <c r="L283" s="154"/>
      <c r="M283" s="159"/>
      <c r="T283" s="160"/>
      <c r="AT283" s="155" t="s">
        <v>292</v>
      </c>
      <c r="AU283" s="155" t="s">
        <v>91</v>
      </c>
      <c r="AV283" s="12" t="s">
        <v>91</v>
      </c>
      <c r="AW283" s="12" t="s">
        <v>36</v>
      </c>
      <c r="AX283" s="12" t="s">
        <v>85</v>
      </c>
      <c r="AY283" s="155" t="s">
        <v>209</v>
      </c>
    </row>
    <row r="284" spans="2:65" s="1" customFormat="1" ht="24.2" customHeight="1" x14ac:dyDescent="0.2">
      <c r="B284" s="30"/>
      <c r="C284" s="136" t="s">
        <v>544</v>
      </c>
      <c r="D284" s="136" t="s">
        <v>210</v>
      </c>
      <c r="E284" s="137" t="s">
        <v>627</v>
      </c>
      <c r="F284" s="138" t="s">
        <v>628</v>
      </c>
      <c r="G284" s="139" t="s">
        <v>342</v>
      </c>
      <c r="H284" s="140">
        <v>5.0999999999999996</v>
      </c>
      <c r="I284" s="141"/>
      <c r="J284" s="142">
        <f>ROUND(I284*H284,2)</f>
        <v>0</v>
      </c>
      <c r="K284" s="143"/>
      <c r="L284" s="30"/>
      <c r="M284" s="144" t="s">
        <v>1</v>
      </c>
      <c r="N284" s="145" t="s">
        <v>43</v>
      </c>
      <c r="P284" s="146">
        <f>O284*H284</f>
        <v>0</v>
      </c>
      <c r="Q284" s="146">
        <v>0</v>
      </c>
      <c r="R284" s="146">
        <f>Q284*H284</f>
        <v>0</v>
      </c>
      <c r="S284" s="146">
        <v>0</v>
      </c>
      <c r="T284" s="147">
        <f>S284*H284</f>
        <v>0</v>
      </c>
      <c r="AR284" s="148" t="s">
        <v>156</v>
      </c>
      <c r="AT284" s="148" t="s">
        <v>210</v>
      </c>
      <c r="AU284" s="148" t="s">
        <v>91</v>
      </c>
      <c r="AY284" s="15" t="s">
        <v>209</v>
      </c>
      <c r="BE284" s="149">
        <f>IF(N284="základní",J284,0)</f>
        <v>0</v>
      </c>
      <c r="BF284" s="149">
        <f>IF(N284="snížená",J284,0)</f>
        <v>0</v>
      </c>
      <c r="BG284" s="149">
        <f>IF(N284="zákl. přenesená",J284,0)</f>
        <v>0</v>
      </c>
      <c r="BH284" s="149">
        <f>IF(N284="sníž. přenesená",J284,0)</f>
        <v>0</v>
      </c>
      <c r="BI284" s="149">
        <f>IF(N284="nulová",J284,0)</f>
        <v>0</v>
      </c>
      <c r="BJ284" s="15" t="s">
        <v>85</v>
      </c>
      <c r="BK284" s="149">
        <f>ROUND(I284*H284,2)</f>
        <v>0</v>
      </c>
      <c r="BL284" s="15" t="s">
        <v>156</v>
      </c>
      <c r="BM284" s="148" t="s">
        <v>1568</v>
      </c>
    </row>
    <row r="285" spans="2:65" s="1" customFormat="1" ht="29.25" x14ac:dyDescent="0.2">
      <c r="B285" s="30"/>
      <c r="D285" s="150" t="s">
        <v>216</v>
      </c>
      <c r="F285" s="151" t="s">
        <v>630</v>
      </c>
      <c r="I285" s="152"/>
      <c r="L285" s="30"/>
      <c r="M285" s="153"/>
      <c r="T285" s="54"/>
      <c r="AT285" s="15" t="s">
        <v>216</v>
      </c>
      <c r="AU285" s="15" t="s">
        <v>91</v>
      </c>
    </row>
    <row r="286" spans="2:65" s="12" customFormat="1" x14ac:dyDescent="0.2">
      <c r="B286" s="154"/>
      <c r="D286" s="150" t="s">
        <v>292</v>
      </c>
      <c r="E286" s="155" t="s">
        <v>1</v>
      </c>
      <c r="F286" s="156" t="s">
        <v>1501</v>
      </c>
      <c r="H286" s="157">
        <v>5.0999999999999996</v>
      </c>
      <c r="I286" s="158"/>
      <c r="L286" s="154"/>
      <c r="M286" s="159"/>
      <c r="T286" s="160"/>
      <c r="AT286" s="155" t="s">
        <v>292</v>
      </c>
      <c r="AU286" s="155" t="s">
        <v>91</v>
      </c>
      <c r="AV286" s="12" t="s">
        <v>91</v>
      </c>
      <c r="AW286" s="12" t="s">
        <v>36</v>
      </c>
      <c r="AX286" s="12" t="s">
        <v>85</v>
      </c>
      <c r="AY286" s="155" t="s">
        <v>209</v>
      </c>
    </row>
    <row r="287" spans="2:65" s="1" customFormat="1" ht="24.2" customHeight="1" x14ac:dyDescent="0.2">
      <c r="B287" s="30"/>
      <c r="C287" s="136" t="s">
        <v>551</v>
      </c>
      <c r="D287" s="136" t="s">
        <v>210</v>
      </c>
      <c r="E287" s="137" t="s">
        <v>633</v>
      </c>
      <c r="F287" s="138" t="s">
        <v>634</v>
      </c>
      <c r="G287" s="139" t="s">
        <v>342</v>
      </c>
      <c r="H287" s="140">
        <v>50</v>
      </c>
      <c r="I287" s="141"/>
      <c r="J287" s="142">
        <f>ROUND(I287*H287,2)</f>
        <v>0</v>
      </c>
      <c r="K287" s="143"/>
      <c r="L287" s="30"/>
      <c r="M287" s="144" t="s">
        <v>1</v>
      </c>
      <c r="N287" s="145" t="s">
        <v>43</v>
      </c>
      <c r="P287" s="146">
        <f>O287*H287</f>
        <v>0</v>
      </c>
      <c r="Q287" s="146">
        <v>0.23</v>
      </c>
      <c r="R287" s="146">
        <f>Q287*H287</f>
        <v>11.5</v>
      </c>
      <c r="S287" s="146">
        <v>0</v>
      </c>
      <c r="T287" s="147">
        <f>S287*H287</f>
        <v>0</v>
      </c>
      <c r="AR287" s="148" t="s">
        <v>156</v>
      </c>
      <c r="AT287" s="148" t="s">
        <v>210</v>
      </c>
      <c r="AU287" s="148" t="s">
        <v>91</v>
      </c>
      <c r="AY287" s="15" t="s">
        <v>209</v>
      </c>
      <c r="BE287" s="149">
        <f>IF(N287="základní",J287,0)</f>
        <v>0</v>
      </c>
      <c r="BF287" s="149">
        <f>IF(N287="snížená",J287,0)</f>
        <v>0</v>
      </c>
      <c r="BG287" s="149">
        <f>IF(N287="zákl. přenesená",J287,0)</f>
        <v>0</v>
      </c>
      <c r="BH287" s="149">
        <f>IF(N287="sníž. přenesená",J287,0)</f>
        <v>0</v>
      </c>
      <c r="BI287" s="149">
        <f>IF(N287="nulová",J287,0)</f>
        <v>0</v>
      </c>
      <c r="BJ287" s="15" t="s">
        <v>85</v>
      </c>
      <c r="BK287" s="149">
        <f>ROUND(I287*H287,2)</f>
        <v>0</v>
      </c>
      <c r="BL287" s="15" t="s">
        <v>156</v>
      </c>
      <c r="BM287" s="148" t="s">
        <v>1569</v>
      </c>
    </row>
    <row r="288" spans="2:65" s="1" customFormat="1" ht="29.25" x14ac:dyDescent="0.2">
      <c r="B288" s="30"/>
      <c r="D288" s="150" t="s">
        <v>216</v>
      </c>
      <c r="F288" s="151" t="s">
        <v>636</v>
      </c>
      <c r="I288" s="152"/>
      <c r="L288" s="30"/>
      <c r="M288" s="153"/>
      <c r="T288" s="54"/>
      <c r="AT288" s="15" t="s">
        <v>216</v>
      </c>
      <c r="AU288" s="15" t="s">
        <v>91</v>
      </c>
    </row>
    <row r="289" spans="2:65" s="12" customFormat="1" x14ac:dyDescent="0.2">
      <c r="B289" s="154"/>
      <c r="D289" s="150" t="s">
        <v>292</v>
      </c>
      <c r="E289" s="155" t="s">
        <v>1</v>
      </c>
      <c r="F289" s="156" t="s">
        <v>1216</v>
      </c>
      <c r="H289" s="157">
        <v>50</v>
      </c>
      <c r="I289" s="158"/>
      <c r="L289" s="154"/>
      <c r="M289" s="159"/>
      <c r="T289" s="160"/>
      <c r="AT289" s="155" t="s">
        <v>292</v>
      </c>
      <c r="AU289" s="155" t="s">
        <v>91</v>
      </c>
      <c r="AV289" s="12" t="s">
        <v>91</v>
      </c>
      <c r="AW289" s="12" t="s">
        <v>36</v>
      </c>
      <c r="AX289" s="12" t="s">
        <v>85</v>
      </c>
      <c r="AY289" s="155" t="s">
        <v>209</v>
      </c>
    </row>
    <row r="290" spans="2:65" s="1" customFormat="1" ht="24.2" customHeight="1" x14ac:dyDescent="0.2">
      <c r="B290" s="30"/>
      <c r="C290" s="136" t="s">
        <v>819</v>
      </c>
      <c r="D290" s="136" t="s">
        <v>210</v>
      </c>
      <c r="E290" s="137" t="s">
        <v>639</v>
      </c>
      <c r="F290" s="138" t="s">
        <v>640</v>
      </c>
      <c r="G290" s="139" t="s">
        <v>342</v>
      </c>
      <c r="H290" s="140">
        <v>235.3</v>
      </c>
      <c r="I290" s="141"/>
      <c r="J290" s="142">
        <f>ROUND(I290*H290,2)</f>
        <v>0</v>
      </c>
      <c r="K290" s="143"/>
      <c r="L290" s="30"/>
      <c r="M290" s="144" t="s">
        <v>1</v>
      </c>
      <c r="N290" s="145" t="s">
        <v>43</v>
      </c>
      <c r="P290" s="146">
        <f>O290*H290</f>
        <v>0</v>
      </c>
      <c r="Q290" s="146">
        <v>0.13800000000000001</v>
      </c>
      <c r="R290" s="146">
        <f>Q290*H290</f>
        <v>32.471400000000003</v>
      </c>
      <c r="S290" s="146">
        <v>0</v>
      </c>
      <c r="T290" s="147">
        <f>S290*H290</f>
        <v>0</v>
      </c>
      <c r="AR290" s="148" t="s">
        <v>156</v>
      </c>
      <c r="AT290" s="148" t="s">
        <v>210</v>
      </c>
      <c r="AU290" s="148" t="s">
        <v>91</v>
      </c>
      <c r="AY290" s="15" t="s">
        <v>209</v>
      </c>
      <c r="BE290" s="149">
        <f>IF(N290="základní",J290,0)</f>
        <v>0</v>
      </c>
      <c r="BF290" s="149">
        <f>IF(N290="snížená",J290,0)</f>
        <v>0</v>
      </c>
      <c r="BG290" s="149">
        <f>IF(N290="zákl. přenesená",J290,0)</f>
        <v>0</v>
      </c>
      <c r="BH290" s="149">
        <f>IF(N290="sníž. přenesená",J290,0)</f>
        <v>0</v>
      </c>
      <c r="BI290" s="149">
        <f>IF(N290="nulová",J290,0)</f>
        <v>0</v>
      </c>
      <c r="BJ290" s="15" t="s">
        <v>85</v>
      </c>
      <c r="BK290" s="149">
        <f>ROUND(I290*H290,2)</f>
        <v>0</v>
      </c>
      <c r="BL290" s="15" t="s">
        <v>156</v>
      </c>
      <c r="BM290" s="148" t="s">
        <v>1570</v>
      </c>
    </row>
    <row r="291" spans="2:65" s="1" customFormat="1" ht="19.5" x14ac:dyDescent="0.2">
      <c r="B291" s="30"/>
      <c r="D291" s="150" t="s">
        <v>216</v>
      </c>
      <c r="F291" s="151" t="s">
        <v>640</v>
      </c>
      <c r="I291" s="152"/>
      <c r="L291" s="30"/>
      <c r="M291" s="153"/>
      <c r="T291" s="54"/>
      <c r="AT291" s="15" t="s">
        <v>216</v>
      </c>
      <c r="AU291" s="15" t="s">
        <v>91</v>
      </c>
    </row>
    <row r="292" spans="2:65" s="12" customFormat="1" x14ac:dyDescent="0.2">
      <c r="B292" s="154"/>
      <c r="D292" s="150" t="s">
        <v>292</v>
      </c>
      <c r="E292" s="155" t="s">
        <v>1</v>
      </c>
      <c r="F292" s="156" t="s">
        <v>1571</v>
      </c>
      <c r="H292" s="157">
        <v>235.3</v>
      </c>
      <c r="I292" s="158"/>
      <c r="L292" s="154"/>
      <c r="M292" s="159"/>
      <c r="T292" s="160"/>
      <c r="AT292" s="155" t="s">
        <v>292</v>
      </c>
      <c r="AU292" s="155" t="s">
        <v>91</v>
      </c>
      <c r="AV292" s="12" t="s">
        <v>91</v>
      </c>
      <c r="AW292" s="12" t="s">
        <v>36</v>
      </c>
      <c r="AX292" s="12" t="s">
        <v>85</v>
      </c>
      <c r="AY292" s="155" t="s">
        <v>209</v>
      </c>
    </row>
    <row r="293" spans="2:65" s="1" customFormat="1" ht="24.2" customHeight="1" x14ac:dyDescent="0.2">
      <c r="B293" s="30"/>
      <c r="C293" s="136" t="s">
        <v>558</v>
      </c>
      <c r="D293" s="136" t="s">
        <v>210</v>
      </c>
      <c r="E293" s="137" t="s">
        <v>644</v>
      </c>
      <c r="F293" s="138" t="s">
        <v>645</v>
      </c>
      <c r="G293" s="139" t="s">
        <v>342</v>
      </c>
      <c r="H293" s="140">
        <v>3.6</v>
      </c>
      <c r="I293" s="141"/>
      <c r="J293" s="142">
        <f>ROUND(I293*H293,2)</f>
        <v>0</v>
      </c>
      <c r="K293" s="143"/>
      <c r="L293" s="30"/>
      <c r="M293" s="144" t="s">
        <v>1</v>
      </c>
      <c r="N293" s="145" t="s">
        <v>43</v>
      </c>
      <c r="P293" s="146">
        <f>O293*H293</f>
        <v>0</v>
      </c>
      <c r="Q293" s="146">
        <v>6.0099999999999997E-3</v>
      </c>
      <c r="R293" s="146">
        <f>Q293*H293</f>
        <v>2.1635999999999999E-2</v>
      </c>
      <c r="S293" s="146">
        <v>0</v>
      </c>
      <c r="T293" s="147">
        <f>S293*H293</f>
        <v>0</v>
      </c>
      <c r="AR293" s="148" t="s">
        <v>156</v>
      </c>
      <c r="AT293" s="148" t="s">
        <v>210</v>
      </c>
      <c r="AU293" s="148" t="s">
        <v>91</v>
      </c>
      <c r="AY293" s="15" t="s">
        <v>209</v>
      </c>
      <c r="BE293" s="149">
        <f>IF(N293="základní",J293,0)</f>
        <v>0</v>
      </c>
      <c r="BF293" s="149">
        <f>IF(N293="snížená",J293,0)</f>
        <v>0</v>
      </c>
      <c r="BG293" s="149">
        <f>IF(N293="zákl. přenesená",J293,0)</f>
        <v>0</v>
      </c>
      <c r="BH293" s="149">
        <f>IF(N293="sníž. přenesená",J293,0)</f>
        <v>0</v>
      </c>
      <c r="BI293" s="149">
        <f>IF(N293="nulová",J293,0)</f>
        <v>0</v>
      </c>
      <c r="BJ293" s="15" t="s">
        <v>85</v>
      </c>
      <c r="BK293" s="149">
        <f>ROUND(I293*H293,2)</f>
        <v>0</v>
      </c>
      <c r="BL293" s="15" t="s">
        <v>156</v>
      </c>
      <c r="BM293" s="148" t="s">
        <v>1572</v>
      </c>
    </row>
    <row r="294" spans="2:65" s="1" customFormat="1" ht="19.5" x14ac:dyDescent="0.2">
      <c r="B294" s="30"/>
      <c r="D294" s="150" t="s">
        <v>216</v>
      </c>
      <c r="F294" s="151" t="s">
        <v>647</v>
      </c>
      <c r="I294" s="152"/>
      <c r="L294" s="30"/>
      <c r="M294" s="153"/>
      <c r="T294" s="54"/>
      <c r="AT294" s="15" t="s">
        <v>216</v>
      </c>
      <c r="AU294" s="15" t="s">
        <v>91</v>
      </c>
    </row>
    <row r="295" spans="2:65" s="12" customFormat="1" x14ac:dyDescent="0.2">
      <c r="B295" s="154"/>
      <c r="D295" s="150" t="s">
        <v>292</v>
      </c>
      <c r="E295" s="155" t="s">
        <v>1</v>
      </c>
      <c r="F295" s="156" t="s">
        <v>1573</v>
      </c>
      <c r="H295" s="157">
        <v>3.5999999999999996</v>
      </c>
      <c r="I295" s="158"/>
      <c r="L295" s="154"/>
      <c r="M295" s="159"/>
      <c r="T295" s="160"/>
      <c r="AT295" s="155" t="s">
        <v>292</v>
      </c>
      <c r="AU295" s="155" t="s">
        <v>91</v>
      </c>
      <c r="AV295" s="12" t="s">
        <v>91</v>
      </c>
      <c r="AW295" s="12" t="s">
        <v>36</v>
      </c>
      <c r="AX295" s="12" t="s">
        <v>85</v>
      </c>
      <c r="AY295" s="155" t="s">
        <v>209</v>
      </c>
    </row>
    <row r="296" spans="2:65" s="1" customFormat="1" ht="24.2" customHeight="1" x14ac:dyDescent="0.2">
      <c r="B296" s="30"/>
      <c r="C296" s="136" t="s">
        <v>568</v>
      </c>
      <c r="D296" s="136" t="s">
        <v>210</v>
      </c>
      <c r="E296" s="137" t="s">
        <v>650</v>
      </c>
      <c r="F296" s="138" t="s">
        <v>651</v>
      </c>
      <c r="G296" s="139" t="s">
        <v>342</v>
      </c>
      <c r="H296" s="140">
        <v>10.5</v>
      </c>
      <c r="I296" s="141"/>
      <c r="J296" s="142">
        <f>ROUND(I296*H296,2)</f>
        <v>0</v>
      </c>
      <c r="K296" s="143"/>
      <c r="L296" s="30"/>
      <c r="M296" s="144" t="s">
        <v>1</v>
      </c>
      <c r="N296" s="145" t="s">
        <v>43</v>
      </c>
      <c r="P296" s="146">
        <f>O296*H296</f>
        <v>0</v>
      </c>
      <c r="Q296" s="146">
        <v>7.1000000000000002E-4</v>
      </c>
      <c r="R296" s="146">
        <f>Q296*H296</f>
        <v>7.4549999999999998E-3</v>
      </c>
      <c r="S296" s="146">
        <v>0</v>
      </c>
      <c r="T296" s="147">
        <f>S296*H296</f>
        <v>0</v>
      </c>
      <c r="AR296" s="148" t="s">
        <v>156</v>
      </c>
      <c r="AT296" s="148" t="s">
        <v>210</v>
      </c>
      <c r="AU296" s="148" t="s">
        <v>91</v>
      </c>
      <c r="AY296" s="15" t="s">
        <v>209</v>
      </c>
      <c r="BE296" s="149">
        <f>IF(N296="základní",J296,0)</f>
        <v>0</v>
      </c>
      <c r="BF296" s="149">
        <f>IF(N296="snížená",J296,0)</f>
        <v>0</v>
      </c>
      <c r="BG296" s="149">
        <f>IF(N296="zákl. přenesená",J296,0)</f>
        <v>0</v>
      </c>
      <c r="BH296" s="149">
        <f>IF(N296="sníž. přenesená",J296,0)</f>
        <v>0</v>
      </c>
      <c r="BI296" s="149">
        <f>IF(N296="nulová",J296,0)</f>
        <v>0</v>
      </c>
      <c r="BJ296" s="15" t="s">
        <v>85</v>
      </c>
      <c r="BK296" s="149">
        <f>ROUND(I296*H296,2)</f>
        <v>0</v>
      </c>
      <c r="BL296" s="15" t="s">
        <v>156</v>
      </c>
      <c r="BM296" s="148" t="s">
        <v>1574</v>
      </c>
    </row>
    <row r="297" spans="2:65" s="1" customFormat="1" ht="19.5" x14ac:dyDescent="0.2">
      <c r="B297" s="30"/>
      <c r="D297" s="150" t="s">
        <v>216</v>
      </c>
      <c r="F297" s="151" t="s">
        <v>653</v>
      </c>
      <c r="I297" s="152"/>
      <c r="L297" s="30"/>
      <c r="M297" s="153"/>
      <c r="T297" s="54"/>
      <c r="AT297" s="15" t="s">
        <v>216</v>
      </c>
      <c r="AU297" s="15" t="s">
        <v>91</v>
      </c>
    </row>
    <row r="298" spans="2:65" s="12" customFormat="1" x14ac:dyDescent="0.2">
      <c r="B298" s="154"/>
      <c r="D298" s="150" t="s">
        <v>292</v>
      </c>
      <c r="E298" s="155" t="s">
        <v>1</v>
      </c>
      <c r="F298" s="156" t="s">
        <v>1575</v>
      </c>
      <c r="H298" s="157">
        <v>10.5</v>
      </c>
      <c r="I298" s="158"/>
      <c r="L298" s="154"/>
      <c r="M298" s="159"/>
      <c r="T298" s="160"/>
      <c r="AT298" s="155" t="s">
        <v>292</v>
      </c>
      <c r="AU298" s="155" t="s">
        <v>91</v>
      </c>
      <c r="AV298" s="12" t="s">
        <v>91</v>
      </c>
      <c r="AW298" s="12" t="s">
        <v>36</v>
      </c>
      <c r="AX298" s="12" t="s">
        <v>78</v>
      </c>
      <c r="AY298" s="155" t="s">
        <v>209</v>
      </c>
    </row>
    <row r="299" spans="2:65" s="13" customFormat="1" x14ac:dyDescent="0.2">
      <c r="B299" s="164"/>
      <c r="D299" s="150" t="s">
        <v>292</v>
      </c>
      <c r="E299" s="165" t="s">
        <v>1</v>
      </c>
      <c r="F299" s="166" t="s">
        <v>351</v>
      </c>
      <c r="H299" s="167">
        <v>10.5</v>
      </c>
      <c r="I299" s="168"/>
      <c r="L299" s="164"/>
      <c r="M299" s="169"/>
      <c r="T299" s="170"/>
      <c r="AT299" s="165" t="s">
        <v>292</v>
      </c>
      <c r="AU299" s="165" t="s">
        <v>91</v>
      </c>
      <c r="AV299" s="13" t="s">
        <v>156</v>
      </c>
      <c r="AW299" s="13" t="s">
        <v>4</v>
      </c>
      <c r="AX299" s="13" t="s">
        <v>85</v>
      </c>
      <c r="AY299" s="165" t="s">
        <v>209</v>
      </c>
    </row>
    <row r="300" spans="2:65" s="1" customFormat="1" ht="33" customHeight="1" x14ac:dyDescent="0.2">
      <c r="B300" s="30"/>
      <c r="C300" s="136" t="s">
        <v>576</v>
      </c>
      <c r="D300" s="136" t="s">
        <v>210</v>
      </c>
      <c r="E300" s="137" t="s">
        <v>656</v>
      </c>
      <c r="F300" s="138" t="s">
        <v>657</v>
      </c>
      <c r="G300" s="139" t="s">
        <v>342</v>
      </c>
      <c r="H300" s="140">
        <v>10.5</v>
      </c>
      <c r="I300" s="141"/>
      <c r="J300" s="142">
        <f>ROUND(I300*H300,2)</f>
        <v>0</v>
      </c>
      <c r="K300" s="143"/>
      <c r="L300" s="30"/>
      <c r="M300" s="144" t="s">
        <v>1</v>
      </c>
      <c r="N300" s="145" t="s">
        <v>43</v>
      </c>
      <c r="P300" s="146">
        <f>O300*H300</f>
        <v>0</v>
      </c>
      <c r="Q300" s="146">
        <v>0</v>
      </c>
      <c r="R300" s="146">
        <f>Q300*H300</f>
        <v>0</v>
      </c>
      <c r="S300" s="146">
        <v>0</v>
      </c>
      <c r="T300" s="147">
        <f>S300*H300</f>
        <v>0</v>
      </c>
      <c r="AR300" s="148" t="s">
        <v>156</v>
      </c>
      <c r="AT300" s="148" t="s">
        <v>210</v>
      </c>
      <c r="AU300" s="148" t="s">
        <v>91</v>
      </c>
      <c r="AY300" s="15" t="s">
        <v>209</v>
      </c>
      <c r="BE300" s="149">
        <f>IF(N300="základní",J300,0)</f>
        <v>0</v>
      </c>
      <c r="BF300" s="149">
        <f>IF(N300="snížená",J300,0)</f>
        <v>0</v>
      </c>
      <c r="BG300" s="149">
        <f>IF(N300="zákl. přenesená",J300,0)</f>
        <v>0</v>
      </c>
      <c r="BH300" s="149">
        <f>IF(N300="sníž. přenesená",J300,0)</f>
        <v>0</v>
      </c>
      <c r="BI300" s="149">
        <f>IF(N300="nulová",J300,0)</f>
        <v>0</v>
      </c>
      <c r="BJ300" s="15" t="s">
        <v>85</v>
      </c>
      <c r="BK300" s="149">
        <f>ROUND(I300*H300,2)</f>
        <v>0</v>
      </c>
      <c r="BL300" s="15" t="s">
        <v>156</v>
      </c>
      <c r="BM300" s="148" t="s">
        <v>1576</v>
      </c>
    </row>
    <row r="301" spans="2:65" s="1" customFormat="1" ht="29.25" x14ac:dyDescent="0.2">
      <c r="B301" s="30"/>
      <c r="D301" s="150" t="s">
        <v>216</v>
      </c>
      <c r="F301" s="151" t="s">
        <v>659</v>
      </c>
      <c r="I301" s="152"/>
      <c r="L301" s="30"/>
      <c r="M301" s="153"/>
      <c r="T301" s="54"/>
      <c r="AT301" s="15" t="s">
        <v>216</v>
      </c>
      <c r="AU301" s="15" t="s">
        <v>91</v>
      </c>
    </row>
    <row r="302" spans="2:65" s="12" customFormat="1" x14ac:dyDescent="0.2">
      <c r="B302" s="154"/>
      <c r="D302" s="150" t="s">
        <v>292</v>
      </c>
      <c r="E302" s="155" t="s">
        <v>1</v>
      </c>
      <c r="F302" s="156" t="s">
        <v>1575</v>
      </c>
      <c r="H302" s="157">
        <v>10.5</v>
      </c>
      <c r="I302" s="158"/>
      <c r="L302" s="154"/>
      <c r="M302" s="159"/>
      <c r="T302" s="160"/>
      <c r="AT302" s="155" t="s">
        <v>292</v>
      </c>
      <c r="AU302" s="155" t="s">
        <v>91</v>
      </c>
      <c r="AV302" s="12" t="s">
        <v>91</v>
      </c>
      <c r="AW302" s="12" t="s">
        <v>36</v>
      </c>
      <c r="AX302" s="12" t="s">
        <v>85</v>
      </c>
      <c r="AY302" s="155" t="s">
        <v>209</v>
      </c>
    </row>
    <row r="303" spans="2:65" s="1" customFormat="1" ht="24.2" customHeight="1" x14ac:dyDescent="0.2">
      <c r="B303" s="30"/>
      <c r="C303" s="136" t="s">
        <v>583</v>
      </c>
      <c r="D303" s="136" t="s">
        <v>210</v>
      </c>
      <c r="E303" s="137" t="s">
        <v>661</v>
      </c>
      <c r="F303" s="138" t="s">
        <v>662</v>
      </c>
      <c r="G303" s="139" t="s">
        <v>342</v>
      </c>
      <c r="H303" s="140">
        <v>5.0999999999999996</v>
      </c>
      <c r="I303" s="141"/>
      <c r="J303" s="142">
        <f>ROUND(I303*H303,2)</f>
        <v>0</v>
      </c>
      <c r="K303" s="143"/>
      <c r="L303" s="30"/>
      <c r="M303" s="144" t="s">
        <v>1</v>
      </c>
      <c r="N303" s="145" t="s">
        <v>43</v>
      </c>
      <c r="P303" s="146">
        <f>O303*H303</f>
        <v>0</v>
      </c>
      <c r="Q303" s="146">
        <v>0</v>
      </c>
      <c r="R303" s="146">
        <f>Q303*H303</f>
        <v>0</v>
      </c>
      <c r="S303" s="146">
        <v>0</v>
      </c>
      <c r="T303" s="147">
        <f>S303*H303</f>
        <v>0</v>
      </c>
      <c r="AR303" s="148" t="s">
        <v>156</v>
      </c>
      <c r="AT303" s="148" t="s">
        <v>210</v>
      </c>
      <c r="AU303" s="148" t="s">
        <v>91</v>
      </c>
      <c r="AY303" s="15" t="s">
        <v>209</v>
      </c>
      <c r="BE303" s="149">
        <f>IF(N303="základní",J303,0)</f>
        <v>0</v>
      </c>
      <c r="BF303" s="149">
        <f>IF(N303="snížená",J303,0)</f>
        <v>0</v>
      </c>
      <c r="BG303" s="149">
        <f>IF(N303="zákl. přenesená",J303,0)</f>
        <v>0</v>
      </c>
      <c r="BH303" s="149">
        <f>IF(N303="sníž. přenesená",J303,0)</f>
        <v>0</v>
      </c>
      <c r="BI303" s="149">
        <f>IF(N303="nulová",J303,0)</f>
        <v>0</v>
      </c>
      <c r="BJ303" s="15" t="s">
        <v>85</v>
      </c>
      <c r="BK303" s="149">
        <f>ROUND(I303*H303,2)</f>
        <v>0</v>
      </c>
      <c r="BL303" s="15" t="s">
        <v>156</v>
      </c>
      <c r="BM303" s="148" t="s">
        <v>1577</v>
      </c>
    </row>
    <row r="304" spans="2:65" s="1" customFormat="1" ht="29.25" x14ac:dyDescent="0.2">
      <c r="B304" s="30"/>
      <c r="D304" s="150" t="s">
        <v>216</v>
      </c>
      <c r="F304" s="151" t="s">
        <v>664</v>
      </c>
      <c r="I304" s="152"/>
      <c r="L304" s="30"/>
      <c r="M304" s="153"/>
      <c r="T304" s="54"/>
      <c r="AT304" s="15" t="s">
        <v>216</v>
      </c>
      <c r="AU304" s="15" t="s">
        <v>91</v>
      </c>
    </row>
    <row r="305" spans="2:65" s="12" customFormat="1" x14ac:dyDescent="0.2">
      <c r="B305" s="154"/>
      <c r="D305" s="150" t="s">
        <v>292</v>
      </c>
      <c r="E305" s="155" t="s">
        <v>1</v>
      </c>
      <c r="F305" s="156" t="s">
        <v>1501</v>
      </c>
      <c r="H305" s="157">
        <v>5.0999999999999996</v>
      </c>
      <c r="I305" s="158"/>
      <c r="L305" s="154"/>
      <c r="M305" s="159"/>
      <c r="T305" s="160"/>
      <c r="AT305" s="155" t="s">
        <v>292</v>
      </c>
      <c r="AU305" s="155" t="s">
        <v>91</v>
      </c>
      <c r="AV305" s="12" t="s">
        <v>91</v>
      </c>
      <c r="AW305" s="12" t="s">
        <v>36</v>
      </c>
      <c r="AX305" s="12" t="s">
        <v>85</v>
      </c>
      <c r="AY305" s="155" t="s">
        <v>209</v>
      </c>
    </row>
    <row r="306" spans="2:65" s="1" customFormat="1" ht="24.2" customHeight="1" x14ac:dyDescent="0.2">
      <c r="B306" s="30"/>
      <c r="C306" s="136" t="s">
        <v>589</v>
      </c>
      <c r="D306" s="136" t="s">
        <v>210</v>
      </c>
      <c r="E306" s="137" t="s">
        <v>666</v>
      </c>
      <c r="F306" s="138" t="s">
        <v>667</v>
      </c>
      <c r="G306" s="139" t="s">
        <v>359</v>
      </c>
      <c r="H306" s="140">
        <v>6</v>
      </c>
      <c r="I306" s="141"/>
      <c r="J306" s="142">
        <f>ROUND(I306*H306,2)</f>
        <v>0</v>
      </c>
      <c r="K306" s="143"/>
      <c r="L306" s="30"/>
      <c r="M306" s="144" t="s">
        <v>1</v>
      </c>
      <c r="N306" s="145" t="s">
        <v>43</v>
      </c>
      <c r="P306" s="146">
        <f>O306*H306</f>
        <v>0</v>
      </c>
      <c r="Q306" s="146">
        <v>2.2000000000000001E-4</v>
      </c>
      <c r="R306" s="146">
        <f>Q306*H306</f>
        <v>1.32E-3</v>
      </c>
      <c r="S306" s="146">
        <v>0</v>
      </c>
      <c r="T306" s="147">
        <f>S306*H306</f>
        <v>0</v>
      </c>
      <c r="AR306" s="148" t="s">
        <v>156</v>
      </c>
      <c r="AT306" s="148" t="s">
        <v>210</v>
      </c>
      <c r="AU306" s="148" t="s">
        <v>91</v>
      </c>
      <c r="AY306" s="15" t="s">
        <v>209</v>
      </c>
      <c r="BE306" s="149">
        <f>IF(N306="základní",J306,0)</f>
        <v>0</v>
      </c>
      <c r="BF306" s="149">
        <f>IF(N306="snížená",J306,0)</f>
        <v>0</v>
      </c>
      <c r="BG306" s="149">
        <f>IF(N306="zákl. přenesená",J306,0)</f>
        <v>0</v>
      </c>
      <c r="BH306" s="149">
        <f>IF(N306="sníž. přenesená",J306,0)</f>
        <v>0</v>
      </c>
      <c r="BI306" s="149">
        <f>IF(N306="nulová",J306,0)</f>
        <v>0</v>
      </c>
      <c r="BJ306" s="15" t="s">
        <v>85</v>
      </c>
      <c r="BK306" s="149">
        <f>ROUND(I306*H306,2)</f>
        <v>0</v>
      </c>
      <c r="BL306" s="15" t="s">
        <v>156</v>
      </c>
      <c r="BM306" s="148" t="s">
        <v>1578</v>
      </c>
    </row>
    <row r="307" spans="2:65" s="1" customFormat="1" ht="29.25" x14ac:dyDescent="0.2">
      <c r="B307" s="30"/>
      <c r="D307" s="150" t="s">
        <v>216</v>
      </c>
      <c r="F307" s="151" t="s">
        <v>669</v>
      </c>
      <c r="I307" s="152"/>
      <c r="L307" s="30"/>
      <c r="M307" s="153"/>
      <c r="T307" s="54"/>
      <c r="AT307" s="15" t="s">
        <v>216</v>
      </c>
      <c r="AU307" s="15" t="s">
        <v>91</v>
      </c>
    </row>
    <row r="308" spans="2:65" s="12" customFormat="1" x14ac:dyDescent="0.2">
      <c r="B308" s="154"/>
      <c r="D308" s="150" t="s">
        <v>292</v>
      </c>
      <c r="E308" s="155" t="s">
        <v>1</v>
      </c>
      <c r="F308" s="156" t="s">
        <v>1579</v>
      </c>
      <c r="H308" s="157">
        <v>6</v>
      </c>
      <c r="I308" s="158"/>
      <c r="L308" s="154"/>
      <c r="M308" s="159"/>
      <c r="T308" s="160"/>
      <c r="AT308" s="155" t="s">
        <v>292</v>
      </c>
      <c r="AU308" s="155" t="s">
        <v>91</v>
      </c>
      <c r="AV308" s="12" t="s">
        <v>91</v>
      </c>
      <c r="AW308" s="12" t="s">
        <v>36</v>
      </c>
      <c r="AX308" s="12" t="s">
        <v>85</v>
      </c>
      <c r="AY308" s="155" t="s">
        <v>209</v>
      </c>
    </row>
    <row r="309" spans="2:65" s="1" customFormat="1" ht="24.2" customHeight="1" x14ac:dyDescent="0.2">
      <c r="B309" s="30"/>
      <c r="C309" s="136" t="s">
        <v>596</v>
      </c>
      <c r="D309" s="136" t="s">
        <v>210</v>
      </c>
      <c r="E309" s="137" t="s">
        <v>672</v>
      </c>
      <c r="F309" s="138" t="s">
        <v>673</v>
      </c>
      <c r="G309" s="139" t="s">
        <v>359</v>
      </c>
      <c r="H309" s="140">
        <v>6</v>
      </c>
      <c r="I309" s="141"/>
      <c r="J309" s="142">
        <f>ROUND(I309*H309,2)</f>
        <v>0</v>
      </c>
      <c r="K309" s="143"/>
      <c r="L309" s="30"/>
      <c r="M309" s="144" t="s">
        <v>1</v>
      </c>
      <c r="N309" s="145" t="s">
        <v>43</v>
      </c>
      <c r="P309" s="146">
        <f>O309*H309</f>
        <v>0</v>
      </c>
      <c r="Q309" s="146">
        <v>0</v>
      </c>
      <c r="R309" s="146">
        <f>Q309*H309</f>
        <v>0</v>
      </c>
      <c r="S309" s="146">
        <v>0</v>
      </c>
      <c r="T309" s="147">
        <f>S309*H309</f>
        <v>0</v>
      </c>
      <c r="AR309" s="148" t="s">
        <v>156</v>
      </c>
      <c r="AT309" s="148" t="s">
        <v>210</v>
      </c>
      <c r="AU309" s="148" t="s">
        <v>91</v>
      </c>
      <c r="AY309" s="15" t="s">
        <v>209</v>
      </c>
      <c r="BE309" s="149">
        <f>IF(N309="základní",J309,0)</f>
        <v>0</v>
      </c>
      <c r="BF309" s="149">
        <f>IF(N309="snížená",J309,0)</f>
        <v>0</v>
      </c>
      <c r="BG309" s="149">
        <f>IF(N309="zákl. přenesená",J309,0)</f>
        <v>0</v>
      </c>
      <c r="BH309" s="149">
        <f>IF(N309="sníž. přenesená",J309,0)</f>
        <v>0</v>
      </c>
      <c r="BI309" s="149">
        <f>IF(N309="nulová",J309,0)</f>
        <v>0</v>
      </c>
      <c r="BJ309" s="15" t="s">
        <v>85</v>
      </c>
      <c r="BK309" s="149">
        <f>ROUND(I309*H309,2)</f>
        <v>0</v>
      </c>
      <c r="BL309" s="15" t="s">
        <v>156</v>
      </c>
      <c r="BM309" s="148" t="s">
        <v>1580</v>
      </c>
    </row>
    <row r="310" spans="2:65" s="1" customFormat="1" ht="29.25" x14ac:dyDescent="0.2">
      <c r="B310" s="30"/>
      <c r="D310" s="150" t="s">
        <v>216</v>
      </c>
      <c r="F310" s="151" t="s">
        <v>675</v>
      </c>
      <c r="I310" s="152"/>
      <c r="L310" s="30"/>
      <c r="M310" s="153"/>
      <c r="T310" s="54"/>
      <c r="AT310" s="15" t="s">
        <v>216</v>
      </c>
      <c r="AU310" s="15" t="s">
        <v>91</v>
      </c>
    </row>
    <row r="311" spans="2:65" s="12" customFormat="1" x14ac:dyDescent="0.2">
      <c r="B311" s="154"/>
      <c r="D311" s="150" t="s">
        <v>292</v>
      </c>
      <c r="E311" s="155" t="s">
        <v>1</v>
      </c>
      <c r="F311" s="156" t="s">
        <v>1579</v>
      </c>
      <c r="H311" s="157">
        <v>6</v>
      </c>
      <c r="I311" s="158"/>
      <c r="L311" s="154"/>
      <c r="M311" s="159"/>
      <c r="T311" s="160"/>
      <c r="AT311" s="155" t="s">
        <v>292</v>
      </c>
      <c r="AU311" s="155" t="s">
        <v>91</v>
      </c>
      <c r="AV311" s="12" t="s">
        <v>91</v>
      </c>
      <c r="AW311" s="12" t="s">
        <v>36</v>
      </c>
      <c r="AX311" s="12" t="s">
        <v>85</v>
      </c>
      <c r="AY311" s="155" t="s">
        <v>209</v>
      </c>
    </row>
    <row r="312" spans="2:65" s="11" customFormat="1" ht="22.9" customHeight="1" x14ac:dyDescent="0.2">
      <c r="B312" s="124"/>
      <c r="D312" s="125" t="s">
        <v>77</v>
      </c>
      <c r="E312" s="134" t="s">
        <v>234</v>
      </c>
      <c r="F312" s="134" t="s">
        <v>676</v>
      </c>
      <c r="I312" s="127"/>
      <c r="J312" s="135">
        <f>BK312</f>
        <v>0</v>
      </c>
      <c r="L312" s="124"/>
      <c r="M312" s="129"/>
      <c r="P312" s="130">
        <f>SUM(P313:P315)</f>
        <v>0</v>
      </c>
      <c r="R312" s="130">
        <f>SUM(R313:R315)</f>
        <v>0.04</v>
      </c>
      <c r="T312" s="131">
        <f>SUM(T313:T315)</f>
        <v>0</v>
      </c>
      <c r="AR312" s="125" t="s">
        <v>85</v>
      </c>
      <c r="AT312" s="132" t="s">
        <v>77</v>
      </c>
      <c r="AU312" s="132" t="s">
        <v>85</v>
      </c>
      <c r="AY312" s="125" t="s">
        <v>209</v>
      </c>
      <c r="BK312" s="133">
        <f>SUM(BK313:BK315)</f>
        <v>0</v>
      </c>
    </row>
    <row r="313" spans="2:65" s="1" customFormat="1" ht="16.5" customHeight="1" x14ac:dyDescent="0.2">
      <c r="B313" s="30"/>
      <c r="C313" s="136" t="s">
        <v>603</v>
      </c>
      <c r="D313" s="136" t="s">
        <v>210</v>
      </c>
      <c r="E313" s="137" t="s">
        <v>678</v>
      </c>
      <c r="F313" s="138" t="s">
        <v>679</v>
      </c>
      <c r="G313" s="139" t="s">
        <v>680</v>
      </c>
      <c r="H313" s="140">
        <v>5</v>
      </c>
      <c r="I313" s="141"/>
      <c r="J313" s="142">
        <f>ROUND(I313*H313,2)</f>
        <v>0</v>
      </c>
      <c r="K313" s="143"/>
      <c r="L313" s="30"/>
      <c r="M313" s="144" t="s">
        <v>1</v>
      </c>
      <c r="N313" s="145" t="s">
        <v>43</v>
      </c>
      <c r="P313" s="146">
        <f>O313*H313</f>
        <v>0</v>
      </c>
      <c r="Q313" s="146">
        <v>8.0000000000000002E-3</v>
      </c>
      <c r="R313" s="146">
        <f>Q313*H313</f>
        <v>0.04</v>
      </c>
      <c r="S313" s="146">
        <v>0</v>
      </c>
      <c r="T313" s="147">
        <f>S313*H313</f>
        <v>0</v>
      </c>
      <c r="AR313" s="148" t="s">
        <v>156</v>
      </c>
      <c r="AT313" s="148" t="s">
        <v>210</v>
      </c>
      <c r="AU313" s="148" t="s">
        <v>91</v>
      </c>
      <c r="AY313" s="15" t="s">
        <v>209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5" t="s">
        <v>85</v>
      </c>
      <c r="BK313" s="149">
        <f>ROUND(I313*H313,2)</f>
        <v>0</v>
      </c>
      <c r="BL313" s="15" t="s">
        <v>156</v>
      </c>
      <c r="BM313" s="148" t="s">
        <v>1581</v>
      </c>
    </row>
    <row r="314" spans="2:65" s="1" customFormat="1" ht="39" x14ac:dyDescent="0.2">
      <c r="B314" s="30"/>
      <c r="D314" s="150" t="s">
        <v>216</v>
      </c>
      <c r="F314" s="151" t="s">
        <v>682</v>
      </c>
      <c r="I314" s="152"/>
      <c r="L314" s="30"/>
      <c r="M314" s="153"/>
      <c r="T314" s="54"/>
      <c r="AT314" s="15" t="s">
        <v>216</v>
      </c>
      <c r="AU314" s="15" t="s">
        <v>91</v>
      </c>
    </row>
    <row r="315" spans="2:65" s="12" customFormat="1" x14ac:dyDescent="0.2">
      <c r="B315" s="154"/>
      <c r="D315" s="150" t="s">
        <v>292</v>
      </c>
      <c r="E315" s="155" t="s">
        <v>1</v>
      </c>
      <c r="F315" s="156" t="s">
        <v>208</v>
      </c>
      <c r="H315" s="157">
        <v>5</v>
      </c>
      <c r="I315" s="158"/>
      <c r="L315" s="154"/>
      <c r="M315" s="159"/>
      <c r="T315" s="160"/>
      <c r="AT315" s="155" t="s">
        <v>292</v>
      </c>
      <c r="AU315" s="155" t="s">
        <v>91</v>
      </c>
      <c r="AV315" s="12" t="s">
        <v>91</v>
      </c>
      <c r="AW315" s="12" t="s">
        <v>36</v>
      </c>
      <c r="AX315" s="12" t="s">
        <v>85</v>
      </c>
      <c r="AY315" s="155" t="s">
        <v>209</v>
      </c>
    </row>
    <row r="316" spans="2:65" s="11" customFormat="1" ht="22.9" customHeight="1" x14ac:dyDescent="0.2">
      <c r="B316" s="124"/>
      <c r="D316" s="125" t="s">
        <v>77</v>
      </c>
      <c r="E316" s="134" t="s">
        <v>244</v>
      </c>
      <c r="F316" s="134" t="s">
        <v>683</v>
      </c>
      <c r="I316" s="127"/>
      <c r="J316" s="135">
        <f>BK316</f>
        <v>0</v>
      </c>
      <c r="L316" s="124"/>
      <c r="M316" s="129"/>
      <c r="P316" s="130">
        <f>SUM(P317:P397)</f>
        <v>0</v>
      </c>
      <c r="R316" s="130">
        <f>SUM(R317:R397)</f>
        <v>44.104928000000008</v>
      </c>
      <c r="T316" s="131">
        <f>SUM(T317:T397)</f>
        <v>0</v>
      </c>
      <c r="AR316" s="125" t="s">
        <v>85</v>
      </c>
      <c r="AT316" s="132" t="s">
        <v>77</v>
      </c>
      <c r="AU316" s="132" t="s">
        <v>85</v>
      </c>
      <c r="AY316" s="125" t="s">
        <v>209</v>
      </c>
      <c r="BK316" s="133">
        <f>SUM(BK317:BK397)</f>
        <v>0</v>
      </c>
    </row>
    <row r="317" spans="2:65" s="1" customFormat="1" ht="24.2" customHeight="1" x14ac:dyDescent="0.2">
      <c r="B317" s="30"/>
      <c r="C317" s="136" t="s">
        <v>608</v>
      </c>
      <c r="D317" s="136" t="s">
        <v>210</v>
      </c>
      <c r="E317" s="137" t="s">
        <v>754</v>
      </c>
      <c r="F317" s="138" t="s">
        <v>755</v>
      </c>
      <c r="G317" s="139" t="s">
        <v>456</v>
      </c>
      <c r="H317" s="140">
        <v>6</v>
      </c>
      <c r="I317" s="141"/>
      <c r="J317" s="142">
        <f>ROUND(I317*H317,2)</f>
        <v>0</v>
      </c>
      <c r="K317" s="143"/>
      <c r="L317" s="30"/>
      <c r="M317" s="144" t="s">
        <v>1</v>
      </c>
      <c r="N317" s="145" t="s">
        <v>43</v>
      </c>
      <c r="P317" s="146">
        <f>O317*H317</f>
        <v>0</v>
      </c>
      <c r="Q317" s="146">
        <v>8.7419999999999998E-2</v>
      </c>
      <c r="R317" s="146">
        <f>Q317*H317</f>
        <v>0.52451999999999999</v>
      </c>
      <c r="S317" s="146">
        <v>0</v>
      </c>
      <c r="T317" s="147">
        <f>S317*H317</f>
        <v>0</v>
      </c>
      <c r="AR317" s="148" t="s">
        <v>156</v>
      </c>
      <c r="AT317" s="148" t="s">
        <v>210</v>
      </c>
      <c r="AU317" s="148" t="s">
        <v>91</v>
      </c>
      <c r="AY317" s="15" t="s">
        <v>209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5" t="s">
        <v>85</v>
      </c>
      <c r="BK317" s="149">
        <f>ROUND(I317*H317,2)</f>
        <v>0</v>
      </c>
      <c r="BL317" s="15" t="s">
        <v>156</v>
      </c>
      <c r="BM317" s="148" t="s">
        <v>1582</v>
      </c>
    </row>
    <row r="318" spans="2:65" s="1" customFormat="1" ht="19.5" x14ac:dyDescent="0.2">
      <c r="B318" s="30"/>
      <c r="D318" s="150" t="s">
        <v>216</v>
      </c>
      <c r="F318" s="151" t="s">
        <v>757</v>
      </c>
      <c r="I318" s="152"/>
      <c r="L318" s="30"/>
      <c r="M318" s="153"/>
      <c r="T318" s="54"/>
      <c r="AT318" s="15" t="s">
        <v>216</v>
      </c>
      <c r="AU318" s="15" t="s">
        <v>91</v>
      </c>
    </row>
    <row r="319" spans="2:65" s="1" customFormat="1" ht="21.75" customHeight="1" x14ac:dyDescent="0.2">
      <c r="B319" s="30"/>
      <c r="C319" s="171" t="s">
        <v>614</v>
      </c>
      <c r="D319" s="171" t="s">
        <v>449</v>
      </c>
      <c r="E319" s="172" t="s">
        <v>759</v>
      </c>
      <c r="F319" s="173" t="s">
        <v>760</v>
      </c>
      <c r="G319" s="174" t="s">
        <v>456</v>
      </c>
      <c r="H319" s="175">
        <v>1</v>
      </c>
      <c r="I319" s="176"/>
      <c r="J319" s="177">
        <f>ROUND(I319*H319,2)</f>
        <v>0</v>
      </c>
      <c r="K319" s="178"/>
      <c r="L319" s="179"/>
      <c r="M319" s="180" t="s">
        <v>1</v>
      </c>
      <c r="N319" s="181" t="s">
        <v>43</v>
      </c>
      <c r="P319" s="146">
        <f>O319*H319</f>
        <v>0</v>
      </c>
      <c r="Q319" s="146">
        <v>6.8000000000000005E-2</v>
      </c>
      <c r="R319" s="146">
        <f>Q319*H319</f>
        <v>6.8000000000000005E-2</v>
      </c>
      <c r="S319" s="146">
        <v>0</v>
      </c>
      <c r="T319" s="147">
        <f>S319*H319</f>
        <v>0</v>
      </c>
      <c r="AR319" s="148" t="s">
        <v>244</v>
      </c>
      <c r="AT319" s="148" t="s">
        <v>449</v>
      </c>
      <c r="AU319" s="148" t="s">
        <v>91</v>
      </c>
      <c r="AY319" s="15" t="s">
        <v>209</v>
      </c>
      <c r="BE319" s="149">
        <f>IF(N319="základní",J319,0)</f>
        <v>0</v>
      </c>
      <c r="BF319" s="149">
        <f>IF(N319="snížená",J319,0)</f>
        <v>0</v>
      </c>
      <c r="BG319" s="149">
        <f>IF(N319="zákl. přenesená",J319,0)</f>
        <v>0</v>
      </c>
      <c r="BH319" s="149">
        <f>IF(N319="sníž. přenesená",J319,0)</f>
        <v>0</v>
      </c>
      <c r="BI319" s="149">
        <f>IF(N319="nulová",J319,0)</f>
        <v>0</v>
      </c>
      <c r="BJ319" s="15" t="s">
        <v>85</v>
      </c>
      <c r="BK319" s="149">
        <f>ROUND(I319*H319,2)</f>
        <v>0</v>
      </c>
      <c r="BL319" s="15" t="s">
        <v>156</v>
      </c>
      <c r="BM319" s="148" t="s">
        <v>1583</v>
      </c>
    </row>
    <row r="320" spans="2:65" s="1" customFormat="1" x14ac:dyDescent="0.2">
      <c r="B320" s="30"/>
      <c r="D320" s="150" t="s">
        <v>216</v>
      </c>
      <c r="F320" s="151" t="s">
        <v>760</v>
      </c>
      <c r="I320" s="152"/>
      <c r="L320" s="30"/>
      <c r="M320" s="153"/>
      <c r="T320" s="54"/>
      <c r="AT320" s="15" t="s">
        <v>216</v>
      </c>
      <c r="AU320" s="15" t="s">
        <v>91</v>
      </c>
    </row>
    <row r="321" spans="2:65" s="12" customFormat="1" x14ac:dyDescent="0.2">
      <c r="B321" s="154"/>
      <c r="D321" s="150" t="s">
        <v>292</v>
      </c>
      <c r="E321" s="155" t="s">
        <v>1</v>
      </c>
      <c r="F321" s="156" t="s">
        <v>85</v>
      </c>
      <c r="H321" s="157">
        <v>1</v>
      </c>
      <c r="I321" s="158"/>
      <c r="L321" s="154"/>
      <c r="M321" s="159"/>
      <c r="T321" s="160"/>
      <c r="AT321" s="155" t="s">
        <v>292</v>
      </c>
      <c r="AU321" s="155" t="s">
        <v>91</v>
      </c>
      <c r="AV321" s="12" t="s">
        <v>91</v>
      </c>
      <c r="AW321" s="12" t="s">
        <v>36</v>
      </c>
      <c r="AX321" s="12" t="s">
        <v>85</v>
      </c>
      <c r="AY321" s="155" t="s">
        <v>209</v>
      </c>
    </row>
    <row r="322" spans="2:65" s="1" customFormat="1" ht="16.5" customHeight="1" x14ac:dyDescent="0.2">
      <c r="B322" s="30"/>
      <c r="C322" s="171" t="s">
        <v>621</v>
      </c>
      <c r="D322" s="171" t="s">
        <v>449</v>
      </c>
      <c r="E322" s="172" t="s">
        <v>763</v>
      </c>
      <c r="F322" s="173" t="s">
        <v>764</v>
      </c>
      <c r="G322" s="174" t="s">
        <v>456</v>
      </c>
      <c r="H322" s="175">
        <v>3</v>
      </c>
      <c r="I322" s="176"/>
      <c r="J322" s="177">
        <f>ROUND(I322*H322,2)</f>
        <v>0</v>
      </c>
      <c r="K322" s="178"/>
      <c r="L322" s="179"/>
      <c r="M322" s="180" t="s">
        <v>1</v>
      </c>
      <c r="N322" s="181" t="s">
        <v>43</v>
      </c>
      <c r="P322" s="146">
        <f>O322*H322</f>
        <v>0</v>
      </c>
      <c r="Q322" s="146">
        <v>0.04</v>
      </c>
      <c r="R322" s="146">
        <f>Q322*H322</f>
        <v>0.12</v>
      </c>
      <c r="S322" s="146">
        <v>0</v>
      </c>
      <c r="T322" s="147">
        <f>S322*H322</f>
        <v>0</v>
      </c>
      <c r="AR322" s="148" t="s">
        <v>244</v>
      </c>
      <c r="AT322" s="148" t="s">
        <v>449</v>
      </c>
      <c r="AU322" s="148" t="s">
        <v>91</v>
      </c>
      <c r="AY322" s="15" t="s">
        <v>209</v>
      </c>
      <c r="BE322" s="149">
        <f>IF(N322="základní",J322,0)</f>
        <v>0</v>
      </c>
      <c r="BF322" s="149">
        <f>IF(N322="snížená",J322,0)</f>
        <v>0</v>
      </c>
      <c r="BG322" s="149">
        <f>IF(N322="zákl. přenesená",J322,0)</f>
        <v>0</v>
      </c>
      <c r="BH322" s="149">
        <f>IF(N322="sníž. přenesená",J322,0)</f>
        <v>0</v>
      </c>
      <c r="BI322" s="149">
        <f>IF(N322="nulová",J322,0)</f>
        <v>0</v>
      </c>
      <c r="BJ322" s="15" t="s">
        <v>85</v>
      </c>
      <c r="BK322" s="149">
        <f>ROUND(I322*H322,2)</f>
        <v>0</v>
      </c>
      <c r="BL322" s="15" t="s">
        <v>156</v>
      </c>
      <c r="BM322" s="148" t="s">
        <v>1584</v>
      </c>
    </row>
    <row r="323" spans="2:65" s="1" customFormat="1" x14ac:dyDescent="0.2">
      <c r="B323" s="30"/>
      <c r="D323" s="150" t="s">
        <v>216</v>
      </c>
      <c r="F323" s="151" t="s">
        <v>764</v>
      </c>
      <c r="I323" s="152"/>
      <c r="L323" s="30"/>
      <c r="M323" s="153"/>
      <c r="T323" s="54"/>
      <c r="AT323" s="15" t="s">
        <v>216</v>
      </c>
      <c r="AU323" s="15" t="s">
        <v>91</v>
      </c>
    </row>
    <row r="324" spans="2:65" s="1" customFormat="1" ht="16.5" customHeight="1" x14ac:dyDescent="0.2">
      <c r="B324" s="30"/>
      <c r="C324" s="171" t="s">
        <v>432</v>
      </c>
      <c r="D324" s="171" t="s">
        <v>449</v>
      </c>
      <c r="E324" s="172" t="s">
        <v>767</v>
      </c>
      <c r="F324" s="173" t="s">
        <v>768</v>
      </c>
      <c r="G324" s="174" t="s">
        <v>456</v>
      </c>
      <c r="H324" s="175">
        <v>1</v>
      </c>
      <c r="I324" s="176"/>
      <c r="J324" s="177">
        <f>ROUND(I324*H324,2)</f>
        <v>0</v>
      </c>
      <c r="K324" s="178"/>
      <c r="L324" s="179"/>
      <c r="M324" s="180" t="s">
        <v>1</v>
      </c>
      <c r="N324" s="181" t="s">
        <v>43</v>
      </c>
      <c r="P324" s="146">
        <f>O324*H324</f>
        <v>0</v>
      </c>
      <c r="Q324" s="146">
        <v>2.8000000000000001E-2</v>
      </c>
      <c r="R324" s="146">
        <f>Q324*H324</f>
        <v>2.8000000000000001E-2</v>
      </c>
      <c r="S324" s="146">
        <v>0</v>
      </c>
      <c r="T324" s="147">
        <f>S324*H324</f>
        <v>0</v>
      </c>
      <c r="AR324" s="148" t="s">
        <v>244</v>
      </c>
      <c r="AT324" s="148" t="s">
        <v>449</v>
      </c>
      <c r="AU324" s="148" t="s">
        <v>91</v>
      </c>
      <c r="AY324" s="15" t="s">
        <v>209</v>
      </c>
      <c r="BE324" s="149">
        <f>IF(N324="základní",J324,0)</f>
        <v>0</v>
      </c>
      <c r="BF324" s="149">
        <f>IF(N324="snížená",J324,0)</f>
        <v>0</v>
      </c>
      <c r="BG324" s="149">
        <f>IF(N324="zákl. přenesená",J324,0)</f>
        <v>0</v>
      </c>
      <c r="BH324" s="149">
        <f>IF(N324="sníž. přenesená",J324,0)</f>
        <v>0</v>
      </c>
      <c r="BI324" s="149">
        <f>IF(N324="nulová",J324,0)</f>
        <v>0</v>
      </c>
      <c r="BJ324" s="15" t="s">
        <v>85</v>
      </c>
      <c r="BK324" s="149">
        <f>ROUND(I324*H324,2)</f>
        <v>0</v>
      </c>
      <c r="BL324" s="15" t="s">
        <v>156</v>
      </c>
      <c r="BM324" s="148" t="s">
        <v>1585</v>
      </c>
    </row>
    <row r="325" spans="2:65" s="1" customFormat="1" x14ac:dyDescent="0.2">
      <c r="B325" s="30"/>
      <c r="D325" s="150" t="s">
        <v>216</v>
      </c>
      <c r="F325" s="151" t="s">
        <v>768</v>
      </c>
      <c r="I325" s="152"/>
      <c r="L325" s="30"/>
      <c r="M325" s="153"/>
      <c r="T325" s="54"/>
      <c r="AT325" s="15" t="s">
        <v>216</v>
      </c>
      <c r="AU325" s="15" t="s">
        <v>91</v>
      </c>
    </row>
    <row r="326" spans="2:65" s="1" customFormat="1" ht="16.5" customHeight="1" x14ac:dyDescent="0.2">
      <c r="B326" s="30"/>
      <c r="C326" s="171" t="s">
        <v>632</v>
      </c>
      <c r="D326" s="171" t="s">
        <v>449</v>
      </c>
      <c r="E326" s="172" t="s">
        <v>771</v>
      </c>
      <c r="F326" s="173" t="s">
        <v>772</v>
      </c>
      <c r="G326" s="174" t="s">
        <v>456</v>
      </c>
      <c r="H326" s="175">
        <v>1</v>
      </c>
      <c r="I326" s="176"/>
      <c r="J326" s="177">
        <f>ROUND(I326*H326,2)</f>
        <v>0</v>
      </c>
      <c r="K326" s="178"/>
      <c r="L326" s="179"/>
      <c r="M326" s="180" t="s">
        <v>1</v>
      </c>
      <c r="N326" s="181" t="s">
        <v>43</v>
      </c>
      <c r="P326" s="146">
        <f>O326*H326</f>
        <v>0</v>
      </c>
      <c r="Q326" s="146">
        <v>5.0999999999999997E-2</v>
      </c>
      <c r="R326" s="146">
        <f>Q326*H326</f>
        <v>5.0999999999999997E-2</v>
      </c>
      <c r="S326" s="146">
        <v>0</v>
      </c>
      <c r="T326" s="147">
        <f>S326*H326</f>
        <v>0</v>
      </c>
      <c r="AR326" s="148" t="s">
        <v>244</v>
      </c>
      <c r="AT326" s="148" t="s">
        <v>449</v>
      </c>
      <c r="AU326" s="148" t="s">
        <v>91</v>
      </c>
      <c r="AY326" s="15" t="s">
        <v>209</v>
      </c>
      <c r="BE326" s="149">
        <f>IF(N326="základní",J326,0)</f>
        <v>0</v>
      </c>
      <c r="BF326" s="149">
        <f>IF(N326="snížená",J326,0)</f>
        <v>0</v>
      </c>
      <c r="BG326" s="149">
        <f>IF(N326="zákl. přenesená",J326,0)</f>
        <v>0</v>
      </c>
      <c r="BH326" s="149">
        <f>IF(N326="sníž. přenesená",J326,0)</f>
        <v>0</v>
      </c>
      <c r="BI326" s="149">
        <f>IF(N326="nulová",J326,0)</f>
        <v>0</v>
      </c>
      <c r="BJ326" s="15" t="s">
        <v>85</v>
      </c>
      <c r="BK326" s="149">
        <f>ROUND(I326*H326,2)</f>
        <v>0</v>
      </c>
      <c r="BL326" s="15" t="s">
        <v>156</v>
      </c>
      <c r="BM326" s="148" t="s">
        <v>1586</v>
      </c>
    </row>
    <row r="327" spans="2:65" s="1" customFormat="1" x14ac:dyDescent="0.2">
      <c r="B327" s="30"/>
      <c r="D327" s="150" t="s">
        <v>216</v>
      </c>
      <c r="F327" s="151" t="s">
        <v>772</v>
      </c>
      <c r="I327" s="152"/>
      <c r="L327" s="30"/>
      <c r="M327" s="153"/>
      <c r="T327" s="54"/>
      <c r="AT327" s="15" t="s">
        <v>216</v>
      </c>
      <c r="AU327" s="15" t="s">
        <v>91</v>
      </c>
    </row>
    <row r="328" spans="2:65" s="12" customFormat="1" x14ac:dyDescent="0.2">
      <c r="B328" s="154"/>
      <c r="D328" s="150" t="s">
        <v>292</v>
      </c>
      <c r="E328" s="155" t="s">
        <v>1</v>
      </c>
      <c r="F328" s="156" t="s">
        <v>85</v>
      </c>
      <c r="H328" s="157">
        <v>1</v>
      </c>
      <c r="I328" s="158"/>
      <c r="L328" s="154"/>
      <c r="M328" s="159"/>
      <c r="T328" s="160"/>
      <c r="AT328" s="155" t="s">
        <v>292</v>
      </c>
      <c r="AU328" s="155" t="s">
        <v>91</v>
      </c>
      <c r="AV328" s="12" t="s">
        <v>91</v>
      </c>
      <c r="AW328" s="12" t="s">
        <v>36</v>
      </c>
      <c r="AX328" s="12" t="s">
        <v>85</v>
      </c>
      <c r="AY328" s="155" t="s">
        <v>209</v>
      </c>
    </row>
    <row r="329" spans="2:65" s="1" customFormat="1" ht="33" customHeight="1" x14ac:dyDescent="0.2">
      <c r="B329" s="30"/>
      <c r="C329" s="136" t="s">
        <v>638</v>
      </c>
      <c r="D329" s="136" t="s">
        <v>210</v>
      </c>
      <c r="E329" s="137" t="s">
        <v>700</v>
      </c>
      <c r="F329" s="138" t="s">
        <v>701</v>
      </c>
      <c r="G329" s="139" t="s">
        <v>359</v>
      </c>
      <c r="H329" s="140">
        <v>235.3</v>
      </c>
      <c r="I329" s="141"/>
      <c r="J329" s="142">
        <f>ROUND(I329*H329,2)</f>
        <v>0</v>
      </c>
      <c r="K329" s="143"/>
      <c r="L329" s="30"/>
      <c r="M329" s="144" t="s">
        <v>1</v>
      </c>
      <c r="N329" s="145" t="s">
        <v>43</v>
      </c>
      <c r="P329" s="146">
        <f>O329*H329</f>
        <v>0</v>
      </c>
      <c r="Q329" s="146">
        <v>8.0000000000000007E-5</v>
      </c>
      <c r="R329" s="146">
        <f>Q329*H329</f>
        <v>1.8824000000000004E-2</v>
      </c>
      <c r="S329" s="146">
        <v>0</v>
      </c>
      <c r="T329" s="147">
        <f>S329*H329</f>
        <v>0</v>
      </c>
      <c r="AR329" s="148" t="s">
        <v>156</v>
      </c>
      <c r="AT329" s="148" t="s">
        <v>210</v>
      </c>
      <c r="AU329" s="148" t="s">
        <v>91</v>
      </c>
      <c r="AY329" s="15" t="s">
        <v>209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5" t="s">
        <v>85</v>
      </c>
      <c r="BK329" s="149">
        <f>ROUND(I329*H329,2)</f>
        <v>0</v>
      </c>
      <c r="BL329" s="15" t="s">
        <v>156</v>
      </c>
      <c r="BM329" s="148" t="s">
        <v>1587</v>
      </c>
    </row>
    <row r="330" spans="2:65" s="1" customFormat="1" ht="19.5" x14ac:dyDescent="0.2">
      <c r="B330" s="30"/>
      <c r="D330" s="150" t="s">
        <v>216</v>
      </c>
      <c r="F330" s="151" t="s">
        <v>703</v>
      </c>
      <c r="I330" s="152"/>
      <c r="L330" s="30"/>
      <c r="M330" s="153"/>
      <c r="T330" s="54"/>
      <c r="AT330" s="15" t="s">
        <v>216</v>
      </c>
      <c r="AU330" s="15" t="s">
        <v>91</v>
      </c>
    </row>
    <row r="331" spans="2:65" s="12" customFormat="1" x14ac:dyDescent="0.2">
      <c r="B331" s="154"/>
      <c r="D331" s="150" t="s">
        <v>292</v>
      </c>
      <c r="E331" s="155" t="s">
        <v>1</v>
      </c>
      <c r="F331" s="156" t="s">
        <v>1564</v>
      </c>
      <c r="H331" s="157">
        <v>235.3</v>
      </c>
      <c r="I331" s="158"/>
      <c r="L331" s="154"/>
      <c r="M331" s="159"/>
      <c r="T331" s="160"/>
      <c r="AT331" s="155" t="s">
        <v>292</v>
      </c>
      <c r="AU331" s="155" t="s">
        <v>91</v>
      </c>
      <c r="AV331" s="12" t="s">
        <v>91</v>
      </c>
      <c r="AW331" s="12" t="s">
        <v>36</v>
      </c>
      <c r="AX331" s="12" t="s">
        <v>85</v>
      </c>
      <c r="AY331" s="155" t="s">
        <v>209</v>
      </c>
    </row>
    <row r="332" spans="2:65" s="1" customFormat="1" ht="24.2" customHeight="1" x14ac:dyDescent="0.2">
      <c r="B332" s="30"/>
      <c r="C332" s="171" t="s">
        <v>643</v>
      </c>
      <c r="D332" s="171" t="s">
        <v>449</v>
      </c>
      <c r="E332" s="172" t="s">
        <v>706</v>
      </c>
      <c r="F332" s="173" t="s">
        <v>707</v>
      </c>
      <c r="G332" s="174" t="s">
        <v>359</v>
      </c>
      <c r="H332" s="175">
        <v>226.65</v>
      </c>
      <c r="I332" s="176"/>
      <c r="J332" s="177">
        <f>ROUND(I332*H332,2)</f>
        <v>0</v>
      </c>
      <c r="K332" s="178"/>
      <c r="L332" s="179"/>
      <c r="M332" s="180" t="s">
        <v>1</v>
      </c>
      <c r="N332" s="181" t="s">
        <v>43</v>
      </c>
      <c r="P332" s="146">
        <f>O332*H332</f>
        <v>0</v>
      </c>
      <c r="Q332" s="146">
        <v>0.1</v>
      </c>
      <c r="R332" s="146">
        <f>Q332*H332</f>
        <v>22.665000000000003</v>
      </c>
      <c r="S332" s="146">
        <v>0</v>
      </c>
      <c r="T332" s="147">
        <f>S332*H332</f>
        <v>0</v>
      </c>
      <c r="AR332" s="148" t="s">
        <v>244</v>
      </c>
      <c r="AT332" s="148" t="s">
        <v>449</v>
      </c>
      <c r="AU332" s="148" t="s">
        <v>91</v>
      </c>
      <c r="AY332" s="15" t="s">
        <v>209</v>
      </c>
      <c r="BE332" s="149">
        <f>IF(N332="základní",J332,0)</f>
        <v>0</v>
      </c>
      <c r="BF332" s="149">
        <f>IF(N332="snížená",J332,0)</f>
        <v>0</v>
      </c>
      <c r="BG332" s="149">
        <f>IF(N332="zákl. přenesená",J332,0)</f>
        <v>0</v>
      </c>
      <c r="BH332" s="149">
        <f>IF(N332="sníž. přenesená",J332,0)</f>
        <v>0</v>
      </c>
      <c r="BI332" s="149">
        <f>IF(N332="nulová",J332,0)</f>
        <v>0</v>
      </c>
      <c r="BJ332" s="15" t="s">
        <v>85</v>
      </c>
      <c r="BK332" s="149">
        <f>ROUND(I332*H332,2)</f>
        <v>0</v>
      </c>
      <c r="BL332" s="15" t="s">
        <v>156</v>
      </c>
      <c r="BM332" s="148" t="s">
        <v>1588</v>
      </c>
    </row>
    <row r="333" spans="2:65" s="1" customFormat="1" ht="19.5" x14ac:dyDescent="0.2">
      <c r="B333" s="30"/>
      <c r="D333" s="150" t="s">
        <v>216</v>
      </c>
      <c r="F333" s="151" t="s">
        <v>707</v>
      </c>
      <c r="I333" s="152"/>
      <c r="L333" s="30"/>
      <c r="M333" s="153"/>
      <c r="T333" s="54"/>
      <c r="AT333" s="15" t="s">
        <v>216</v>
      </c>
      <c r="AU333" s="15" t="s">
        <v>91</v>
      </c>
    </row>
    <row r="334" spans="2:65" s="12" customFormat="1" x14ac:dyDescent="0.2">
      <c r="B334" s="154"/>
      <c r="D334" s="150" t="s">
        <v>292</v>
      </c>
      <c r="E334" s="155" t="s">
        <v>1</v>
      </c>
      <c r="F334" s="156" t="s">
        <v>1589</v>
      </c>
      <c r="H334" s="157">
        <v>223.3</v>
      </c>
      <c r="I334" s="158"/>
      <c r="L334" s="154"/>
      <c r="M334" s="159"/>
      <c r="T334" s="160"/>
      <c r="AT334" s="155" t="s">
        <v>292</v>
      </c>
      <c r="AU334" s="155" t="s">
        <v>91</v>
      </c>
      <c r="AV334" s="12" t="s">
        <v>91</v>
      </c>
      <c r="AW334" s="12" t="s">
        <v>36</v>
      </c>
      <c r="AX334" s="12" t="s">
        <v>78</v>
      </c>
      <c r="AY334" s="155" t="s">
        <v>209</v>
      </c>
    </row>
    <row r="335" spans="2:65" s="12" customFormat="1" x14ac:dyDescent="0.2">
      <c r="B335" s="154"/>
      <c r="D335" s="150" t="s">
        <v>292</v>
      </c>
      <c r="E335" s="155" t="s">
        <v>1</v>
      </c>
      <c r="F335" s="156" t="s">
        <v>1590</v>
      </c>
      <c r="H335" s="157">
        <v>226.64949999999999</v>
      </c>
      <c r="I335" s="158"/>
      <c r="L335" s="154"/>
      <c r="M335" s="159"/>
      <c r="T335" s="160"/>
      <c r="AT335" s="155" t="s">
        <v>292</v>
      </c>
      <c r="AU335" s="155" t="s">
        <v>91</v>
      </c>
      <c r="AV335" s="12" t="s">
        <v>91</v>
      </c>
      <c r="AW335" s="12" t="s">
        <v>36</v>
      </c>
      <c r="AX335" s="12" t="s">
        <v>85</v>
      </c>
      <c r="AY335" s="155" t="s">
        <v>209</v>
      </c>
    </row>
    <row r="336" spans="2:65" s="1" customFormat="1" ht="24.2" customHeight="1" x14ac:dyDescent="0.2">
      <c r="B336" s="30"/>
      <c r="C336" s="171" t="s">
        <v>649</v>
      </c>
      <c r="D336" s="171" t="s">
        <v>449</v>
      </c>
      <c r="E336" s="172" t="s">
        <v>712</v>
      </c>
      <c r="F336" s="173" t="s">
        <v>713</v>
      </c>
      <c r="G336" s="174" t="s">
        <v>359</v>
      </c>
      <c r="H336" s="175">
        <v>6</v>
      </c>
      <c r="I336" s="176"/>
      <c r="J336" s="177">
        <f>ROUND(I336*H336,2)</f>
        <v>0</v>
      </c>
      <c r="K336" s="178"/>
      <c r="L336" s="179"/>
      <c r="M336" s="180" t="s">
        <v>1</v>
      </c>
      <c r="N336" s="181" t="s">
        <v>43</v>
      </c>
      <c r="P336" s="146">
        <f>O336*H336</f>
        <v>0</v>
      </c>
      <c r="Q336" s="146">
        <v>0.1</v>
      </c>
      <c r="R336" s="146">
        <f>Q336*H336</f>
        <v>0.60000000000000009</v>
      </c>
      <c r="S336" s="146">
        <v>0</v>
      </c>
      <c r="T336" s="147">
        <f>S336*H336</f>
        <v>0</v>
      </c>
      <c r="AR336" s="148" t="s">
        <v>244</v>
      </c>
      <c r="AT336" s="148" t="s">
        <v>449</v>
      </c>
      <c r="AU336" s="148" t="s">
        <v>91</v>
      </c>
      <c r="AY336" s="15" t="s">
        <v>209</v>
      </c>
      <c r="BE336" s="149">
        <f>IF(N336="základní",J336,0)</f>
        <v>0</v>
      </c>
      <c r="BF336" s="149">
        <f>IF(N336="snížená",J336,0)</f>
        <v>0</v>
      </c>
      <c r="BG336" s="149">
        <f>IF(N336="zákl. přenesená",J336,0)</f>
        <v>0</v>
      </c>
      <c r="BH336" s="149">
        <f>IF(N336="sníž. přenesená",J336,0)</f>
        <v>0</v>
      </c>
      <c r="BI336" s="149">
        <f>IF(N336="nulová",J336,0)</f>
        <v>0</v>
      </c>
      <c r="BJ336" s="15" t="s">
        <v>85</v>
      </c>
      <c r="BK336" s="149">
        <f>ROUND(I336*H336,2)</f>
        <v>0</v>
      </c>
      <c r="BL336" s="15" t="s">
        <v>156</v>
      </c>
      <c r="BM336" s="148" t="s">
        <v>1591</v>
      </c>
    </row>
    <row r="337" spans="2:65" s="1" customFormat="1" x14ac:dyDescent="0.2">
      <c r="B337" s="30"/>
      <c r="D337" s="150" t="s">
        <v>216</v>
      </c>
      <c r="F337" s="151" t="s">
        <v>713</v>
      </c>
      <c r="I337" s="152"/>
      <c r="L337" s="30"/>
      <c r="M337" s="153"/>
      <c r="T337" s="54"/>
      <c r="AT337" s="15" t="s">
        <v>216</v>
      </c>
      <c r="AU337" s="15" t="s">
        <v>91</v>
      </c>
    </row>
    <row r="338" spans="2:65" s="12" customFormat="1" x14ac:dyDescent="0.2">
      <c r="B338" s="154"/>
      <c r="D338" s="150" t="s">
        <v>292</v>
      </c>
      <c r="E338" s="155" t="s">
        <v>1</v>
      </c>
      <c r="F338" s="156" t="s">
        <v>234</v>
      </c>
      <c r="H338" s="157">
        <v>6</v>
      </c>
      <c r="I338" s="158"/>
      <c r="L338" s="154"/>
      <c r="M338" s="159"/>
      <c r="T338" s="160"/>
      <c r="AT338" s="155" t="s">
        <v>292</v>
      </c>
      <c r="AU338" s="155" t="s">
        <v>91</v>
      </c>
      <c r="AV338" s="12" t="s">
        <v>91</v>
      </c>
      <c r="AW338" s="12" t="s">
        <v>36</v>
      </c>
      <c r="AX338" s="12" t="s">
        <v>85</v>
      </c>
      <c r="AY338" s="155" t="s">
        <v>209</v>
      </c>
    </row>
    <row r="339" spans="2:65" s="1" customFormat="1" ht="24.2" customHeight="1" x14ac:dyDescent="0.2">
      <c r="B339" s="30"/>
      <c r="C339" s="171" t="s">
        <v>655</v>
      </c>
      <c r="D339" s="171" t="s">
        <v>449</v>
      </c>
      <c r="E339" s="172" t="s">
        <v>717</v>
      </c>
      <c r="F339" s="173" t="s">
        <v>718</v>
      </c>
      <c r="G339" s="174" t="s">
        <v>456</v>
      </c>
      <c r="H339" s="175">
        <v>5</v>
      </c>
      <c r="I339" s="176"/>
      <c r="J339" s="177">
        <f>ROUND(I339*H339,2)</f>
        <v>0</v>
      </c>
      <c r="K339" s="178"/>
      <c r="L339" s="179"/>
      <c r="M339" s="180" t="s">
        <v>1</v>
      </c>
      <c r="N339" s="181" t="s">
        <v>43</v>
      </c>
      <c r="P339" s="146">
        <f>O339*H339</f>
        <v>0</v>
      </c>
      <c r="Q339" s="146">
        <v>4.4999999999999998E-2</v>
      </c>
      <c r="R339" s="146">
        <f>Q339*H339</f>
        <v>0.22499999999999998</v>
      </c>
      <c r="S339" s="146">
        <v>0</v>
      </c>
      <c r="T339" s="147">
        <f>S339*H339</f>
        <v>0</v>
      </c>
      <c r="AR339" s="148" t="s">
        <v>244</v>
      </c>
      <c r="AT339" s="148" t="s">
        <v>449</v>
      </c>
      <c r="AU339" s="148" t="s">
        <v>91</v>
      </c>
      <c r="AY339" s="15" t="s">
        <v>209</v>
      </c>
      <c r="BE339" s="149">
        <f>IF(N339="základní",J339,0)</f>
        <v>0</v>
      </c>
      <c r="BF339" s="149">
        <f>IF(N339="snížená",J339,0)</f>
        <v>0</v>
      </c>
      <c r="BG339" s="149">
        <f>IF(N339="zákl. přenesená",J339,0)</f>
        <v>0</v>
      </c>
      <c r="BH339" s="149">
        <f>IF(N339="sníž. přenesená",J339,0)</f>
        <v>0</v>
      </c>
      <c r="BI339" s="149">
        <f>IF(N339="nulová",J339,0)</f>
        <v>0</v>
      </c>
      <c r="BJ339" s="15" t="s">
        <v>85</v>
      </c>
      <c r="BK339" s="149">
        <f>ROUND(I339*H339,2)</f>
        <v>0</v>
      </c>
      <c r="BL339" s="15" t="s">
        <v>156</v>
      </c>
      <c r="BM339" s="148" t="s">
        <v>1592</v>
      </c>
    </row>
    <row r="340" spans="2:65" s="1" customFormat="1" x14ac:dyDescent="0.2">
      <c r="B340" s="30"/>
      <c r="D340" s="150" t="s">
        <v>216</v>
      </c>
      <c r="F340" s="151" t="s">
        <v>718</v>
      </c>
      <c r="I340" s="152"/>
      <c r="L340" s="30"/>
      <c r="M340" s="153"/>
      <c r="T340" s="54"/>
      <c r="AT340" s="15" t="s">
        <v>216</v>
      </c>
      <c r="AU340" s="15" t="s">
        <v>91</v>
      </c>
    </row>
    <row r="341" spans="2:65" s="12" customFormat="1" x14ac:dyDescent="0.2">
      <c r="B341" s="154"/>
      <c r="D341" s="150" t="s">
        <v>292</v>
      </c>
      <c r="E341" s="155" t="s">
        <v>1</v>
      </c>
      <c r="F341" s="156" t="s">
        <v>208</v>
      </c>
      <c r="H341" s="157">
        <v>5</v>
      </c>
      <c r="I341" s="158"/>
      <c r="L341" s="154"/>
      <c r="M341" s="159"/>
      <c r="T341" s="160"/>
      <c r="AT341" s="155" t="s">
        <v>292</v>
      </c>
      <c r="AU341" s="155" t="s">
        <v>91</v>
      </c>
      <c r="AV341" s="12" t="s">
        <v>91</v>
      </c>
      <c r="AW341" s="12" t="s">
        <v>36</v>
      </c>
      <c r="AX341" s="12" t="s">
        <v>85</v>
      </c>
      <c r="AY341" s="155" t="s">
        <v>209</v>
      </c>
    </row>
    <row r="342" spans="2:65" s="1" customFormat="1" ht="24.2" customHeight="1" x14ac:dyDescent="0.2">
      <c r="B342" s="30"/>
      <c r="C342" s="171" t="s">
        <v>660</v>
      </c>
      <c r="D342" s="171" t="s">
        <v>449</v>
      </c>
      <c r="E342" s="172" t="s">
        <v>721</v>
      </c>
      <c r="F342" s="173" t="s">
        <v>722</v>
      </c>
      <c r="G342" s="174" t="s">
        <v>456</v>
      </c>
      <c r="H342" s="175">
        <v>5</v>
      </c>
      <c r="I342" s="176"/>
      <c r="J342" s="177">
        <f>ROUND(I342*H342,2)</f>
        <v>0</v>
      </c>
      <c r="K342" s="178"/>
      <c r="L342" s="179"/>
      <c r="M342" s="180" t="s">
        <v>1</v>
      </c>
      <c r="N342" s="181" t="s">
        <v>43</v>
      </c>
      <c r="P342" s="146">
        <f>O342*H342</f>
        <v>0</v>
      </c>
      <c r="Q342" s="146">
        <v>5.6000000000000001E-2</v>
      </c>
      <c r="R342" s="146">
        <f>Q342*H342</f>
        <v>0.28000000000000003</v>
      </c>
      <c r="S342" s="146">
        <v>0</v>
      </c>
      <c r="T342" s="147">
        <f>S342*H342</f>
        <v>0</v>
      </c>
      <c r="AR342" s="148" t="s">
        <v>244</v>
      </c>
      <c r="AT342" s="148" t="s">
        <v>449</v>
      </c>
      <c r="AU342" s="148" t="s">
        <v>91</v>
      </c>
      <c r="AY342" s="15" t="s">
        <v>209</v>
      </c>
      <c r="BE342" s="149">
        <f>IF(N342="základní",J342,0)</f>
        <v>0</v>
      </c>
      <c r="BF342" s="149">
        <f>IF(N342="snížená",J342,0)</f>
        <v>0</v>
      </c>
      <c r="BG342" s="149">
        <f>IF(N342="zákl. přenesená",J342,0)</f>
        <v>0</v>
      </c>
      <c r="BH342" s="149">
        <f>IF(N342="sníž. přenesená",J342,0)</f>
        <v>0</v>
      </c>
      <c r="BI342" s="149">
        <f>IF(N342="nulová",J342,0)</f>
        <v>0</v>
      </c>
      <c r="BJ342" s="15" t="s">
        <v>85</v>
      </c>
      <c r="BK342" s="149">
        <f>ROUND(I342*H342,2)</f>
        <v>0</v>
      </c>
      <c r="BL342" s="15" t="s">
        <v>156</v>
      </c>
      <c r="BM342" s="148" t="s">
        <v>1593</v>
      </c>
    </row>
    <row r="343" spans="2:65" s="1" customFormat="1" x14ac:dyDescent="0.2">
      <c r="B343" s="30"/>
      <c r="D343" s="150" t="s">
        <v>216</v>
      </c>
      <c r="F343" s="151" t="s">
        <v>722</v>
      </c>
      <c r="I343" s="152"/>
      <c r="L343" s="30"/>
      <c r="M343" s="153"/>
      <c r="T343" s="54"/>
      <c r="AT343" s="15" t="s">
        <v>216</v>
      </c>
      <c r="AU343" s="15" t="s">
        <v>91</v>
      </c>
    </row>
    <row r="344" spans="2:65" s="12" customFormat="1" x14ac:dyDescent="0.2">
      <c r="B344" s="154"/>
      <c r="D344" s="150" t="s">
        <v>292</v>
      </c>
      <c r="E344" s="155" t="s">
        <v>1</v>
      </c>
      <c r="F344" s="156" t="s">
        <v>208</v>
      </c>
      <c r="H344" s="157">
        <v>5</v>
      </c>
      <c r="I344" s="158"/>
      <c r="L344" s="154"/>
      <c r="M344" s="159"/>
      <c r="T344" s="160"/>
      <c r="AT344" s="155" t="s">
        <v>292</v>
      </c>
      <c r="AU344" s="155" t="s">
        <v>91</v>
      </c>
      <c r="AV344" s="12" t="s">
        <v>91</v>
      </c>
      <c r="AW344" s="12" t="s">
        <v>36</v>
      </c>
      <c r="AX344" s="12" t="s">
        <v>85</v>
      </c>
      <c r="AY344" s="155" t="s">
        <v>209</v>
      </c>
    </row>
    <row r="345" spans="2:65" s="1" customFormat="1" ht="24.2" customHeight="1" x14ac:dyDescent="0.2">
      <c r="B345" s="30"/>
      <c r="C345" s="171" t="s">
        <v>665</v>
      </c>
      <c r="D345" s="171" t="s">
        <v>449</v>
      </c>
      <c r="E345" s="172" t="s">
        <v>725</v>
      </c>
      <c r="F345" s="173" t="s">
        <v>726</v>
      </c>
      <c r="G345" s="174" t="s">
        <v>456</v>
      </c>
      <c r="H345" s="175">
        <v>10</v>
      </c>
      <c r="I345" s="176"/>
      <c r="J345" s="177">
        <f>ROUND(I345*H345,2)</f>
        <v>0</v>
      </c>
      <c r="K345" s="178"/>
      <c r="L345" s="179"/>
      <c r="M345" s="180" t="s">
        <v>1</v>
      </c>
      <c r="N345" s="181" t="s">
        <v>43</v>
      </c>
      <c r="P345" s="146">
        <f>O345*H345</f>
        <v>0</v>
      </c>
      <c r="Q345" s="146">
        <v>1.0999999999999999E-2</v>
      </c>
      <c r="R345" s="146">
        <f>Q345*H345</f>
        <v>0.10999999999999999</v>
      </c>
      <c r="S345" s="146">
        <v>0</v>
      </c>
      <c r="T345" s="147">
        <f>S345*H345</f>
        <v>0</v>
      </c>
      <c r="AR345" s="148" t="s">
        <v>244</v>
      </c>
      <c r="AT345" s="148" t="s">
        <v>449</v>
      </c>
      <c r="AU345" s="148" t="s">
        <v>91</v>
      </c>
      <c r="AY345" s="15" t="s">
        <v>209</v>
      </c>
      <c r="BE345" s="149">
        <f>IF(N345="základní",J345,0)</f>
        <v>0</v>
      </c>
      <c r="BF345" s="149">
        <f>IF(N345="snížená",J345,0)</f>
        <v>0</v>
      </c>
      <c r="BG345" s="149">
        <f>IF(N345="zákl. přenesená",J345,0)</f>
        <v>0</v>
      </c>
      <c r="BH345" s="149">
        <f>IF(N345="sníž. přenesená",J345,0)</f>
        <v>0</v>
      </c>
      <c r="BI345" s="149">
        <f>IF(N345="nulová",J345,0)</f>
        <v>0</v>
      </c>
      <c r="BJ345" s="15" t="s">
        <v>85</v>
      </c>
      <c r="BK345" s="149">
        <f>ROUND(I345*H345,2)</f>
        <v>0</v>
      </c>
      <c r="BL345" s="15" t="s">
        <v>156</v>
      </c>
      <c r="BM345" s="148" t="s">
        <v>1594</v>
      </c>
    </row>
    <row r="346" spans="2:65" s="1" customFormat="1" ht="19.5" x14ac:dyDescent="0.2">
      <c r="B346" s="30"/>
      <c r="D346" s="150" t="s">
        <v>216</v>
      </c>
      <c r="F346" s="151" t="s">
        <v>726</v>
      </c>
      <c r="I346" s="152"/>
      <c r="L346" s="30"/>
      <c r="M346" s="153"/>
      <c r="T346" s="54"/>
      <c r="AT346" s="15" t="s">
        <v>216</v>
      </c>
      <c r="AU346" s="15" t="s">
        <v>91</v>
      </c>
    </row>
    <row r="347" spans="2:65" s="12" customFormat="1" x14ac:dyDescent="0.2">
      <c r="B347" s="154"/>
      <c r="D347" s="150" t="s">
        <v>292</v>
      </c>
      <c r="E347" s="155" t="s">
        <v>1</v>
      </c>
      <c r="F347" s="156" t="s">
        <v>1595</v>
      </c>
      <c r="H347" s="157">
        <v>10</v>
      </c>
      <c r="I347" s="158"/>
      <c r="L347" s="154"/>
      <c r="M347" s="159"/>
      <c r="T347" s="160"/>
      <c r="AT347" s="155" t="s">
        <v>292</v>
      </c>
      <c r="AU347" s="155" t="s">
        <v>91</v>
      </c>
      <c r="AV347" s="12" t="s">
        <v>91</v>
      </c>
      <c r="AW347" s="12" t="s">
        <v>36</v>
      </c>
      <c r="AX347" s="12" t="s">
        <v>85</v>
      </c>
      <c r="AY347" s="155" t="s">
        <v>209</v>
      </c>
    </row>
    <row r="348" spans="2:65" s="1" customFormat="1" ht="24.2" customHeight="1" x14ac:dyDescent="0.2">
      <c r="B348" s="30"/>
      <c r="C348" s="136" t="s">
        <v>671</v>
      </c>
      <c r="D348" s="136" t="s">
        <v>210</v>
      </c>
      <c r="E348" s="137" t="s">
        <v>734</v>
      </c>
      <c r="F348" s="138" t="s">
        <v>735</v>
      </c>
      <c r="G348" s="139" t="s">
        <v>456</v>
      </c>
      <c r="H348" s="140">
        <v>1</v>
      </c>
      <c r="I348" s="141"/>
      <c r="J348" s="142">
        <f>ROUND(I348*H348,2)</f>
        <v>0</v>
      </c>
      <c r="K348" s="143"/>
      <c r="L348" s="30"/>
      <c r="M348" s="144" t="s">
        <v>1</v>
      </c>
      <c r="N348" s="145" t="s">
        <v>43</v>
      </c>
      <c r="P348" s="146">
        <f>O348*H348</f>
        <v>0</v>
      </c>
      <c r="Q348" s="146">
        <v>1.6000000000000001E-4</v>
      </c>
      <c r="R348" s="146">
        <f>Q348*H348</f>
        <v>1.6000000000000001E-4</v>
      </c>
      <c r="S348" s="146">
        <v>0</v>
      </c>
      <c r="T348" s="147">
        <f>S348*H348</f>
        <v>0</v>
      </c>
      <c r="AR348" s="148" t="s">
        <v>156</v>
      </c>
      <c r="AT348" s="148" t="s">
        <v>210</v>
      </c>
      <c r="AU348" s="148" t="s">
        <v>91</v>
      </c>
      <c r="AY348" s="15" t="s">
        <v>209</v>
      </c>
      <c r="BE348" s="149">
        <f>IF(N348="základní",J348,0)</f>
        <v>0</v>
      </c>
      <c r="BF348" s="149">
        <f>IF(N348="snížená",J348,0)</f>
        <v>0</v>
      </c>
      <c r="BG348" s="149">
        <f>IF(N348="zákl. přenesená",J348,0)</f>
        <v>0</v>
      </c>
      <c r="BH348" s="149">
        <f>IF(N348="sníž. přenesená",J348,0)</f>
        <v>0</v>
      </c>
      <c r="BI348" s="149">
        <f>IF(N348="nulová",J348,0)</f>
        <v>0</v>
      </c>
      <c r="BJ348" s="15" t="s">
        <v>85</v>
      </c>
      <c r="BK348" s="149">
        <f>ROUND(I348*H348,2)</f>
        <v>0</v>
      </c>
      <c r="BL348" s="15" t="s">
        <v>156</v>
      </c>
      <c r="BM348" s="148" t="s">
        <v>1596</v>
      </c>
    </row>
    <row r="349" spans="2:65" s="1" customFormat="1" ht="19.5" x14ac:dyDescent="0.2">
      <c r="B349" s="30"/>
      <c r="D349" s="150" t="s">
        <v>216</v>
      </c>
      <c r="F349" s="151" t="s">
        <v>737</v>
      </c>
      <c r="I349" s="152"/>
      <c r="L349" s="30"/>
      <c r="M349" s="153"/>
      <c r="T349" s="54"/>
      <c r="AT349" s="15" t="s">
        <v>216</v>
      </c>
      <c r="AU349" s="15" t="s">
        <v>91</v>
      </c>
    </row>
    <row r="350" spans="2:65" s="12" customFormat="1" x14ac:dyDescent="0.2">
      <c r="B350" s="154"/>
      <c r="D350" s="150" t="s">
        <v>292</v>
      </c>
      <c r="E350" s="155" t="s">
        <v>1</v>
      </c>
      <c r="F350" s="156" t="s">
        <v>1467</v>
      </c>
      <c r="H350" s="157">
        <v>1</v>
      </c>
      <c r="I350" s="158"/>
      <c r="L350" s="154"/>
      <c r="M350" s="159"/>
      <c r="T350" s="160"/>
      <c r="AT350" s="155" t="s">
        <v>292</v>
      </c>
      <c r="AU350" s="155" t="s">
        <v>91</v>
      </c>
      <c r="AV350" s="12" t="s">
        <v>91</v>
      </c>
      <c r="AW350" s="12" t="s">
        <v>36</v>
      </c>
      <c r="AX350" s="12" t="s">
        <v>85</v>
      </c>
      <c r="AY350" s="155" t="s">
        <v>209</v>
      </c>
    </row>
    <row r="351" spans="2:65" s="1" customFormat="1" ht="33" customHeight="1" x14ac:dyDescent="0.2">
      <c r="B351" s="30"/>
      <c r="C351" s="171" t="s">
        <v>677</v>
      </c>
      <c r="D351" s="171" t="s">
        <v>449</v>
      </c>
      <c r="E351" s="172" t="s">
        <v>739</v>
      </c>
      <c r="F351" s="173" t="s">
        <v>740</v>
      </c>
      <c r="G351" s="174" t="s">
        <v>456</v>
      </c>
      <c r="H351" s="175">
        <v>1</v>
      </c>
      <c r="I351" s="176"/>
      <c r="J351" s="177">
        <f>ROUND(I351*H351,2)</f>
        <v>0</v>
      </c>
      <c r="K351" s="178"/>
      <c r="L351" s="179"/>
      <c r="M351" s="180" t="s">
        <v>1</v>
      </c>
      <c r="N351" s="181" t="s">
        <v>43</v>
      </c>
      <c r="P351" s="146">
        <f>O351*H351</f>
        <v>0</v>
      </c>
      <c r="Q351" s="146">
        <v>7.2999999999999995E-2</v>
      </c>
      <c r="R351" s="146">
        <f>Q351*H351</f>
        <v>7.2999999999999995E-2</v>
      </c>
      <c r="S351" s="146">
        <v>0</v>
      </c>
      <c r="T351" s="147">
        <f>S351*H351</f>
        <v>0</v>
      </c>
      <c r="AR351" s="148" t="s">
        <v>244</v>
      </c>
      <c r="AT351" s="148" t="s">
        <v>449</v>
      </c>
      <c r="AU351" s="148" t="s">
        <v>91</v>
      </c>
      <c r="AY351" s="15" t="s">
        <v>209</v>
      </c>
      <c r="BE351" s="149">
        <f>IF(N351="základní",J351,0)</f>
        <v>0</v>
      </c>
      <c r="BF351" s="149">
        <f>IF(N351="snížená",J351,0)</f>
        <v>0</v>
      </c>
      <c r="BG351" s="149">
        <f>IF(N351="zákl. přenesená",J351,0)</f>
        <v>0</v>
      </c>
      <c r="BH351" s="149">
        <f>IF(N351="sníž. přenesená",J351,0)</f>
        <v>0</v>
      </c>
      <c r="BI351" s="149">
        <f>IF(N351="nulová",J351,0)</f>
        <v>0</v>
      </c>
      <c r="BJ351" s="15" t="s">
        <v>85</v>
      </c>
      <c r="BK351" s="149">
        <f>ROUND(I351*H351,2)</f>
        <v>0</v>
      </c>
      <c r="BL351" s="15" t="s">
        <v>156</v>
      </c>
      <c r="BM351" s="148" t="s">
        <v>1597</v>
      </c>
    </row>
    <row r="352" spans="2:65" s="1" customFormat="1" ht="19.5" x14ac:dyDescent="0.2">
      <c r="B352" s="30"/>
      <c r="D352" s="150" t="s">
        <v>216</v>
      </c>
      <c r="F352" s="151" t="s">
        <v>740</v>
      </c>
      <c r="I352" s="152"/>
      <c r="L352" s="30"/>
      <c r="M352" s="153"/>
      <c r="T352" s="54"/>
      <c r="AT352" s="15" t="s">
        <v>216</v>
      </c>
      <c r="AU352" s="15" t="s">
        <v>91</v>
      </c>
    </row>
    <row r="353" spans="2:65" s="1" customFormat="1" ht="24.2" customHeight="1" x14ac:dyDescent="0.2">
      <c r="B353" s="30"/>
      <c r="C353" s="136" t="s">
        <v>421</v>
      </c>
      <c r="D353" s="136" t="s">
        <v>210</v>
      </c>
      <c r="E353" s="137" t="s">
        <v>743</v>
      </c>
      <c r="F353" s="138" t="s">
        <v>744</v>
      </c>
      <c r="G353" s="139" t="s">
        <v>359</v>
      </c>
      <c r="H353" s="140">
        <v>50</v>
      </c>
      <c r="I353" s="141"/>
      <c r="J353" s="142">
        <f>ROUND(I353*H353,2)</f>
        <v>0</v>
      </c>
      <c r="K353" s="143"/>
      <c r="L353" s="30"/>
      <c r="M353" s="144" t="s">
        <v>1</v>
      </c>
      <c r="N353" s="145" t="s">
        <v>43</v>
      </c>
      <c r="P353" s="146">
        <f>O353*H353</f>
        <v>0</v>
      </c>
      <c r="Q353" s="146">
        <v>0</v>
      </c>
      <c r="R353" s="146">
        <f>Q353*H353</f>
        <v>0</v>
      </c>
      <c r="S353" s="146">
        <v>0</v>
      </c>
      <c r="T353" s="147">
        <f>S353*H353</f>
        <v>0</v>
      </c>
      <c r="AR353" s="148" t="s">
        <v>156</v>
      </c>
      <c r="AT353" s="148" t="s">
        <v>210</v>
      </c>
      <c r="AU353" s="148" t="s">
        <v>91</v>
      </c>
      <c r="AY353" s="15" t="s">
        <v>209</v>
      </c>
      <c r="BE353" s="149">
        <f>IF(N353="základní",J353,0)</f>
        <v>0</v>
      </c>
      <c r="BF353" s="149">
        <f>IF(N353="snížená",J353,0)</f>
        <v>0</v>
      </c>
      <c r="BG353" s="149">
        <f>IF(N353="zákl. přenesená",J353,0)</f>
        <v>0</v>
      </c>
      <c r="BH353" s="149">
        <f>IF(N353="sníž. přenesená",J353,0)</f>
        <v>0</v>
      </c>
      <c r="BI353" s="149">
        <f>IF(N353="nulová",J353,0)</f>
        <v>0</v>
      </c>
      <c r="BJ353" s="15" t="s">
        <v>85</v>
      </c>
      <c r="BK353" s="149">
        <f>ROUND(I353*H353,2)</f>
        <v>0</v>
      </c>
      <c r="BL353" s="15" t="s">
        <v>156</v>
      </c>
      <c r="BM353" s="148" t="s">
        <v>1598</v>
      </c>
    </row>
    <row r="354" spans="2:65" s="1" customFormat="1" ht="19.5" x14ac:dyDescent="0.2">
      <c r="B354" s="30"/>
      <c r="D354" s="150" t="s">
        <v>216</v>
      </c>
      <c r="F354" s="151" t="s">
        <v>746</v>
      </c>
      <c r="I354" s="152"/>
      <c r="L354" s="30"/>
      <c r="M354" s="153"/>
      <c r="T354" s="54"/>
      <c r="AT354" s="15" t="s">
        <v>216</v>
      </c>
      <c r="AU354" s="15" t="s">
        <v>91</v>
      </c>
    </row>
    <row r="355" spans="2:65" s="12" customFormat="1" x14ac:dyDescent="0.2">
      <c r="B355" s="154"/>
      <c r="D355" s="150" t="s">
        <v>292</v>
      </c>
      <c r="E355" s="155" t="s">
        <v>1</v>
      </c>
      <c r="F355" s="156" t="s">
        <v>432</v>
      </c>
      <c r="H355" s="157">
        <v>50</v>
      </c>
      <c r="I355" s="158"/>
      <c r="L355" s="154"/>
      <c r="M355" s="159"/>
      <c r="T355" s="160"/>
      <c r="AT355" s="155" t="s">
        <v>292</v>
      </c>
      <c r="AU355" s="155" t="s">
        <v>91</v>
      </c>
      <c r="AV355" s="12" t="s">
        <v>91</v>
      </c>
      <c r="AW355" s="12" t="s">
        <v>36</v>
      </c>
      <c r="AX355" s="12" t="s">
        <v>85</v>
      </c>
      <c r="AY355" s="155" t="s">
        <v>209</v>
      </c>
    </row>
    <row r="356" spans="2:65" s="1" customFormat="1" ht="37.9" customHeight="1" x14ac:dyDescent="0.2">
      <c r="B356" s="30"/>
      <c r="C356" s="171" t="s">
        <v>689</v>
      </c>
      <c r="D356" s="171" t="s">
        <v>449</v>
      </c>
      <c r="E356" s="172" t="s">
        <v>749</v>
      </c>
      <c r="F356" s="173" t="s">
        <v>750</v>
      </c>
      <c r="G356" s="174" t="s">
        <v>359</v>
      </c>
      <c r="H356" s="175">
        <v>51.5</v>
      </c>
      <c r="I356" s="176"/>
      <c r="J356" s="177">
        <f>ROUND(I356*H356,2)</f>
        <v>0</v>
      </c>
      <c r="K356" s="178"/>
      <c r="L356" s="179"/>
      <c r="M356" s="180" t="s">
        <v>1</v>
      </c>
      <c r="N356" s="181" t="s">
        <v>43</v>
      </c>
      <c r="P356" s="146">
        <f>O356*H356</f>
        <v>0</v>
      </c>
      <c r="Q356" s="146">
        <v>3.5E-4</v>
      </c>
      <c r="R356" s="146">
        <f>Q356*H356</f>
        <v>1.8024999999999999E-2</v>
      </c>
      <c r="S356" s="146">
        <v>0</v>
      </c>
      <c r="T356" s="147">
        <f>S356*H356</f>
        <v>0</v>
      </c>
      <c r="AR356" s="148" t="s">
        <v>244</v>
      </c>
      <c r="AT356" s="148" t="s">
        <v>449</v>
      </c>
      <c r="AU356" s="148" t="s">
        <v>91</v>
      </c>
      <c r="AY356" s="15" t="s">
        <v>209</v>
      </c>
      <c r="BE356" s="149">
        <f>IF(N356="základní",J356,0)</f>
        <v>0</v>
      </c>
      <c r="BF356" s="149">
        <f>IF(N356="snížená",J356,0)</f>
        <v>0</v>
      </c>
      <c r="BG356" s="149">
        <f>IF(N356="zákl. přenesená",J356,0)</f>
        <v>0</v>
      </c>
      <c r="BH356" s="149">
        <f>IF(N356="sníž. přenesená",J356,0)</f>
        <v>0</v>
      </c>
      <c r="BI356" s="149">
        <f>IF(N356="nulová",J356,0)</f>
        <v>0</v>
      </c>
      <c r="BJ356" s="15" t="s">
        <v>85</v>
      </c>
      <c r="BK356" s="149">
        <f>ROUND(I356*H356,2)</f>
        <v>0</v>
      </c>
      <c r="BL356" s="15" t="s">
        <v>156</v>
      </c>
      <c r="BM356" s="148" t="s">
        <v>1599</v>
      </c>
    </row>
    <row r="357" spans="2:65" s="1" customFormat="1" ht="19.5" x14ac:dyDescent="0.2">
      <c r="B357" s="30"/>
      <c r="D357" s="150" t="s">
        <v>216</v>
      </c>
      <c r="F357" s="151" t="s">
        <v>750</v>
      </c>
      <c r="I357" s="152"/>
      <c r="L357" s="30"/>
      <c r="M357" s="153"/>
      <c r="T357" s="54"/>
      <c r="AT357" s="15" t="s">
        <v>216</v>
      </c>
      <c r="AU357" s="15" t="s">
        <v>91</v>
      </c>
    </row>
    <row r="358" spans="2:65" s="12" customFormat="1" x14ac:dyDescent="0.2">
      <c r="B358" s="154"/>
      <c r="D358" s="150" t="s">
        <v>292</v>
      </c>
      <c r="E358" s="155" t="s">
        <v>1</v>
      </c>
      <c r="F358" s="156" t="s">
        <v>432</v>
      </c>
      <c r="H358" s="157">
        <v>50</v>
      </c>
      <c r="I358" s="158"/>
      <c r="L358" s="154"/>
      <c r="M358" s="159"/>
      <c r="T358" s="160"/>
      <c r="AT358" s="155" t="s">
        <v>292</v>
      </c>
      <c r="AU358" s="155" t="s">
        <v>91</v>
      </c>
      <c r="AV358" s="12" t="s">
        <v>91</v>
      </c>
      <c r="AW358" s="12" t="s">
        <v>36</v>
      </c>
      <c r="AX358" s="12" t="s">
        <v>78</v>
      </c>
      <c r="AY358" s="155" t="s">
        <v>209</v>
      </c>
    </row>
    <row r="359" spans="2:65" s="12" customFormat="1" x14ac:dyDescent="0.2">
      <c r="B359" s="154"/>
      <c r="D359" s="150" t="s">
        <v>292</v>
      </c>
      <c r="E359" s="155" t="s">
        <v>1</v>
      </c>
      <c r="F359" s="156" t="s">
        <v>1250</v>
      </c>
      <c r="H359" s="157">
        <v>51.5</v>
      </c>
      <c r="I359" s="158"/>
      <c r="L359" s="154"/>
      <c r="M359" s="159"/>
      <c r="T359" s="160"/>
      <c r="AT359" s="155" t="s">
        <v>292</v>
      </c>
      <c r="AU359" s="155" t="s">
        <v>91</v>
      </c>
      <c r="AV359" s="12" t="s">
        <v>91</v>
      </c>
      <c r="AW359" s="12" t="s">
        <v>36</v>
      </c>
      <c r="AX359" s="12" t="s">
        <v>85</v>
      </c>
      <c r="AY359" s="155" t="s">
        <v>209</v>
      </c>
    </row>
    <row r="360" spans="2:65" s="1" customFormat="1" ht="24.2" customHeight="1" x14ac:dyDescent="0.2">
      <c r="B360" s="30"/>
      <c r="C360" s="171" t="s">
        <v>695</v>
      </c>
      <c r="D360" s="171" t="s">
        <v>449</v>
      </c>
      <c r="E360" s="172" t="s">
        <v>784</v>
      </c>
      <c r="F360" s="173" t="s">
        <v>785</v>
      </c>
      <c r="G360" s="174" t="s">
        <v>456</v>
      </c>
      <c r="H360" s="175">
        <v>14</v>
      </c>
      <c r="I360" s="176"/>
      <c r="J360" s="177">
        <f>ROUND(I360*H360,2)</f>
        <v>0</v>
      </c>
      <c r="K360" s="178"/>
      <c r="L360" s="179"/>
      <c r="M360" s="180" t="s">
        <v>1</v>
      </c>
      <c r="N360" s="181" t="s">
        <v>43</v>
      </c>
      <c r="P360" s="146">
        <f>O360*H360</f>
        <v>0</v>
      </c>
      <c r="Q360" s="146">
        <v>2E-3</v>
      </c>
      <c r="R360" s="146">
        <f>Q360*H360</f>
        <v>2.8000000000000001E-2</v>
      </c>
      <c r="S360" s="146">
        <v>0</v>
      </c>
      <c r="T360" s="147">
        <f>S360*H360</f>
        <v>0</v>
      </c>
      <c r="AR360" s="148" t="s">
        <v>244</v>
      </c>
      <c r="AT360" s="148" t="s">
        <v>449</v>
      </c>
      <c r="AU360" s="148" t="s">
        <v>91</v>
      </c>
      <c r="AY360" s="15" t="s">
        <v>209</v>
      </c>
      <c r="BE360" s="149">
        <f>IF(N360="základní",J360,0)</f>
        <v>0</v>
      </c>
      <c r="BF360" s="149">
        <f>IF(N360="snížená",J360,0)</f>
        <v>0</v>
      </c>
      <c r="BG360" s="149">
        <f>IF(N360="zákl. přenesená",J360,0)</f>
        <v>0</v>
      </c>
      <c r="BH360" s="149">
        <f>IF(N360="sníž. přenesená",J360,0)</f>
        <v>0</v>
      </c>
      <c r="BI360" s="149">
        <f>IF(N360="nulová",J360,0)</f>
        <v>0</v>
      </c>
      <c r="BJ360" s="15" t="s">
        <v>85</v>
      </c>
      <c r="BK360" s="149">
        <f>ROUND(I360*H360,2)</f>
        <v>0</v>
      </c>
      <c r="BL360" s="15" t="s">
        <v>156</v>
      </c>
      <c r="BM360" s="148" t="s">
        <v>1600</v>
      </c>
    </row>
    <row r="361" spans="2:65" s="1" customFormat="1" x14ac:dyDescent="0.2">
      <c r="B361" s="30"/>
      <c r="D361" s="150" t="s">
        <v>216</v>
      </c>
      <c r="F361" s="151" t="s">
        <v>785</v>
      </c>
      <c r="I361" s="152"/>
      <c r="L361" s="30"/>
      <c r="M361" s="153"/>
      <c r="T361" s="54"/>
      <c r="AT361" s="15" t="s">
        <v>216</v>
      </c>
      <c r="AU361" s="15" t="s">
        <v>91</v>
      </c>
    </row>
    <row r="362" spans="2:65" s="12" customFormat="1" x14ac:dyDescent="0.2">
      <c r="B362" s="154"/>
      <c r="D362" s="150" t="s">
        <v>292</v>
      </c>
      <c r="E362" s="155" t="s">
        <v>1</v>
      </c>
      <c r="F362" s="156" t="s">
        <v>273</v>
      </c>
      <c r="H362" s="157">
        <v>14</v>
      </c>
      <c r="I362" s="158"/>
      <c r="L362" s="154"/>
      <c r="M362" s="159"/>
      <c r="T362" s="160"/>
      <c r="AT362" s="155" t="s">
        <v>292</v>
      </c>
      <c r="AU362" s="155" t="s">
        <v>91</v>
      </c>
      <c r="AV362" s="12" t="s">
        <v>91</v>
      </c>
      <c r="AW362" s="12" t="s">
        <v>36</v>
      </c>
      <c r="AX362" s="12" t="s">
        <v>85</v>
      </c>
      <c r="AY362" s="155" t="s">
        <v>209</v>
      </c>
    </row>
    <row r="363" spans="2:65" s="1" customFormat="1" ht="24.2" customHeight="1" x14ac:dyDescent="0.2">
      <c r="B363" s="30"/>
      <c r="C363" s="136" t="s">
        <v>699</v>
      </c>
      <c r="D363" s="136" t="s">
        <v>210</v>
      </c>
      <c r="E363" s="137" t="s">
        <v>793</v>
      </c>
      <c r="F363" s="138" t="s">
        <v>794</v>
      </c>
      <c r="G363" s="139" t="s">
        <v>456</v>
      </c>
      <c r="H363" s="140">
        <v>9</v>
      </c>
      <c r="I363" s="141"/>
      <c r="J363" s="142">
        <f>ROUND(I363*H363,2)</f>
        <v>0</v>
      </c>
      <c r="K363" s="143"/>
      <c r="L363" s="30"/>
      <c r="M363" s="144" t="s">
        <v>1</v>
      </c>
      <c r="N363" s="145" t="s">
        <v>43</v>
      </c>
      <c r="P363" s="146">
        <f>O363*H363</f>
        <v>0</v>
      </c>
      <c r="Q363" s="146">
        <v>1.0189999999999999E-2</v>
      </c>
      <c r="R363" s="146">
        <f>Q363*H363</f>
        <v>9.171E-2</v>
      </c>
      <c r="S363" s="146">
        <v>0</v>
      </c>
      <c r="T363" s="147">
        <f>S363*H363</f>
        <v>0</v>
      </c>
      <c r="AR363" s="148" t="s">
        <v>156</v>
      </c>
      <c r="AT363" s="148" t="s">
        <v>210</v>
      </c>
      <c r="AU363" s="148" t="s">
        <v>91</v>
      </c>
      <c r="AY363" s="15" t="s">
        <v>209</v>
      </c>
      <c r="BE363" s="149">
        <f>IF(N363="základní",J363,0)</f>
        <v>0</v>
      </c>
      <c r="BF363" s="149">
        <f>IF(N363="snížená",J363,0)</f>
        <v>0</v>
      </c>
      <c r="BG363" s="149">
        <f>IF(N363="zákl. přenesená",J363,0)</f>
        <v>0</v>
      </c>
      <c r="BH363" s="149">
        <f>IF(N363="sníž. přenesená",J363,0)</f>
        <v>0</v>
      </c>
      <c r="BI363" s="149">
        <f>IF(N363="nulová",J363,0)</f>
        <v>0</v>
      </c>
      <c r="BJ363" s="15" t="s">
        <v>85</v>
      </c>
      <c r="BK363" s="149">
        <f>ROUND(I363*H363,2)</f>
        <v>0</v>
      </c>
      <c r="BL363" s="15" t="s">
        <v>156</v>
      </c>
      <c r="BM363" s="148" t="s">
        <v>1601</v>
      </c>
    </row>
    <row r="364" spans="2:65" s="1" customFormat="1" x14ac:dyDescent="0.2">
      <c r="B364" s="30"/>
      <c r="D364" s="150" t="s">
        <v>216</v>
      </c>
      <c r="F364" s="151" t="s">
        <v>794</v>
      </c>
      <c r="I364" s="152"/>
      <c r="L364" s="30"/>
      <c r="M364" s="153"/>
      <c r="T364" s="54"/>
      <c r="AT364" s="15" t="s">
        <v>216</v>
      </c>
      <c r="AU364" s="15" t="s">
        <v>91</v>
      </c>
    </row>
    <row r="365" spans="2:65" s="12" customFormat="1" x14ac:dyDescent="0.2">
      <c r="B365" s="154"/>
      <c r="D365" s="150" t="s">
        <v>292</v>
      </c>
      <c r="E365" s="155" t="s">
        <v>1</v>
      </c>
      <c r="F365" s="156" t="s">
        <v>1602</v>
      </c>
      <c r="H365" s="157">
        <v>9</v>
      </c>
      <c r="I365" s="158"/>
      <c r="L365" s="154"/>
      <c r="M365" s="159"/>
      <c r="T365" s="160"/>
      <c r="AT365" s="155" t="s">
        <v>292</v>
      </c>
      <c r="AU365" s="155" t="s">
        <v>91</v>
      </c>
      <c r="AV365" s="12" t="s">
        <v>91</v>
      </c>
      <c r="AW365" s="12" t="s">
        <v>36</v>
      </c>
      <c r="AX365" s="12" t="s">
        <v>85</v>
      </c>
      <c r="AY365" s="155" t="s">
        <v>209</v>
      </c>
    </row>
    <row r="366" spans="2:65" s="1" customFormat="1" ht="16.5" customHeight="1" x14ac:dyDescent="0.2">
      <c r="B366" s="30"/>
      <c r="C366" s="171" t="s">
        <v>705</v>
      </c>
      <c r="D366" s="171" t="s">
        <v>449</v>
      </c>
      <c r="E366" s="172" t="s">
        <v>797</v>
      </c>
      <c r="F366" s="173" t="s">
        <v>798</v>
      </c>
      <c r="G366" s="174" t="s">
        <v>456</v>
      </c>
      <c r="H366" s="175">
        <v>4</v>
      </c>
      <c r="I366" s="176"/>
      <c r="J366" s="177">
        <f>ROUND(I366*H366,2)</f>
        <v>0</v>
      </c>
      <c r="K366" s="178"/>
      <c r="L366" s="179"/>
      <c r="M366" s="180" t="s">
        <v>1</v>
      </c>
      <c r="N366" s="181" t="s">
        <v>43</v>
      </c>
      <c r="P366" s="146">
        <f>O366*H366</f>
        <v>0</v>
      </c>
      <c r="Q366" s="146">
        <v>0.52600000000000002</v>
      </c>
      <c r="R366" s="146">
        <f>Q366*H366</f>
        <v>2.1040000000000001</v>
      </c>
      <c r="S366" s="146">
        <v>0</v>
      </c>
      <c r="T366" s="147">
        <f>S366*H366</f>
        <v>0</v>
      </c>
      <c r="AR366" s="148" t="s">
        <v>244</v>
      </c>
      <c r="AT366" s="148" t="s">
        <v>449</v>
      </c>
      <c r="AU366" s="148" t="s">
        <v>91</v>
      </c>
      <c r="AY366" s="15" t="s">
        <v>209</v>
      </c>
      <c r="BE366" s="149">
        <f>IF(N366="základní",J366,0)</f>
        <v>0</v>
      </c>
      <c r="BF366" s="149">
        <f>IF(N366="snížená",J366,0)</f>
        <v>0</v>
      </c>
      <c r="BG366" s="149">
        <f>IF(N366="zákl. přenesená",J366,0)</f>
        <v>0</v>
      </c>
      <c r="BH366" s="149">
        <f>IF(N366="sníž. přenesená",J366,0)</f>
        <v>0</v>
      </c>
      <c r="BI366" s="149">
        <f>IF(N366="nulová",J366,0)</f>
        <v>0</v>
      </c>
      <c r="BJ366" s="15" t="s">
        <v>85</v>
      </c>
      <c r="BK366" s="149">
        <f>ROUND(I366*H366,2)</f>
        <v>0</v>
      </c>
      <c r="BL366" s="15" t="s">
        <v>156</v>
      </c>
      <c r="BM366" s="148" t="s">
        <v>1603</v>
      </c>
    </row>
    <row r="367" spans="2:65" s="1" customFormat="1" x14ac:dyDescent="0.2">
      <c r="B367" s="30"/>
      <c r="D367" s="150" t="s">
        <v>216</v>
      </c>
      <c r="F367" s="151" t="s">
        <v>798</v>
      </c>
      <c r="I367" s="152"/>
      <c r="L367" s="30"/>
      <c r="M367" s="153"/>
      <c r="T367" s="54"/>
      <c r="AT367" s="15" t="s">
        <v>216</v>
      </c>
      <c r="AU367" s="15" t="s">
        <v>91</v>
      </c>
    </row>
    <row r="368" spans="2:65" s="12" customFormat="1" x14ac:dyDescent="0.2">
      <c r="B368" s="154"/>
      <c r="D368" s="150" t="s">
        <v>292</v>
      </c>
      <c r="E368" s="155" t="s">
        <v>1</v>
      </c>
      <c r="F368" s="156" t="s">
        <v>156</v>
      </c>
      <c r="H368" s="157">
        <v>4</v>
      </c>
      <c r="I368" s="158"/>
      <c r="L368" s="154"/>
      <c r="M368" s="159"/>
      <c r="T368" s="160"/>
      <c r="AT368" s="155" t="s">
        <v>292</v>
      </c>
      <c r="AU368" s="155" t="s">
        <v>91</v>
      </c>
      <c r="AV368" s="12" t="s">
        <v>91</v>
      </c>
      <c r="AW368" s="12" t="s">
        <v>36</v>
      </c>
      <c r="AX368" s="12" t="s">
        <v>85</v>
      </c>
      <c r="AY368" s="155" t="s">
        <v>209</v>
      </c>
    </row>
    <row r="369" spans="2:65" s="1" customFormat="1" ht="16.5" customHeight="1" x14ac:dyDescent="0.2">
      <c r="B369" s="30"/>
      <c r="C369" s="171" t="s">
        <v>711</v>
      </c>
      <c r="D369" s="171" t="s">
        <v>449</v>
      </c>
      <c r="E369" s="172" t="s">
        <v>1104</v>
      </c>
      <c r="F369" s="173" t="s">
        <v>1105</v>
      </c>
      <c r="G369" s="174" t="s">
        <v>456</v>
      </c>
      <c r="H369" s="175">
        <v>1</v>
      </c>
      <c r="I369" s="176"/>
      <c r="J369" s="177">
        <f>ROUND(I369*H369,2)</f>
        <v>0</v>
      </c>
      <c r="K369" s="178"/>
      <c r="L369" s="179"/>
      <c r="M369" s="180" t="s">
        <v>1</v>
      </c>
      <c r="N369" s="181" t="s">
        <v>43</v>
      </c>
      <c r="P369" s="146">
        <f>O369*H369</f>
        <v>0</v>
      </c>
      <c r="Q369" s="146">
        <v>1.054</v>
      </c>
      <c r="R369" s="146">
        <f>Q369*H369</f>
        <v>1.054</v>
      </c>
      <c r="S369" s="146">
        <v>0</v>
      </c>
      <c r="T369" s="147">
        <f>S369*H369</f>
        <v>0</v>
      </c>
      <c r="AR369" s="148" t="s">
        <v>244</v>
      </c>
      <c r="AT369" s="148" t="s">
        <v>449</v>
      </c>
      <c r="AU369" s="148" t="s">
        <v>91</v>
      </c>
      <c r="AY369" s="15" t="s">
        <v>209</v>
      </c>
      <c r="BE369" s="149">
        <f>IF(N369="základní",J369,0)</f>
        <v>0</v>
      </c>
      <c r="BF369" s="149">
        <f>IF(N369="snížená",J369,0)</f>
        <v>0</v>
      </c>
      <c r="BG369" s="149">
        <f>IF(N369="zákl. přenesená",J369,0)</f>
        <v>0</v>
      </c>
      <c r="BH369" s="149">
        <f>IF(N369="sníž. přenesená",J369,0)</f>
        <v>0</v>
      </c>
      <c r="BI369" s="149">
        <f>IF(N369="nulová",J369,0)</f>
        <v>0</v>
      </c>
      <c r="BJ369" s="15" t="s">
        <v>85</v>
      </c>
      <c r="BK369" s="149">
        <f>ROUND(I369*H369,2)</f>
        <v>0</v>
      </c>
      <c r="BL369" s="15" t="s">
        <v>156</v>
      </c>
      <c r="BM369" s="148" t="s">
        <v>1604</v>
      </c>
    </row>
    <row r="370" spans="2:65" s="1" customFormat="1" x14ac:dyDescent="0.2">
      <c r="B370" s="30"/>
      <c r="D370" s="150" t="s">
        <v>216</v>
      </c>
      <c r="F370" s="151" t="s">
        <v>1105</v>
      </c>
      <c r="I370" s="152"/>
      <c r="L370" s="30"/>
      <c r="M370" s="153"/>
      <c r="T370" s="54"/>
      <c r="AT370" s="15" t="s">
        <v>216</v>
      </c>
      <c r="AU370" s="15" t="s">
        <v>91</v>
      </c>
    </row>
    <row r="371" spans="2:65" s="1" customFormat="1" ht="16.5" customHeight="1" x14ac:dyDescent="0.2">
      <c r="B371" s="30"/>
      <c r="C371" s="171" t="s">
        <v>716</v>
      </c>
      <c r="D371" s="171" t="s">
        <v>449</v>
      </c>
      <c r="E371" s="172" t="s">
        <v>804</v>
      </c>
      <c r="F371" s="173" t="s">
        <v>805</v>
      </c>
      <c r="G371" s="174" t="s">
        <v>456</v>
      </c>
      <c r="H371" s="175">
        <v>4</v>
      </c>
      <c r="I371" s="176"/>
      <c r="J371" s="177">
        <f>ROUND(I371*H371,2)</f>
        <v>0</v>
      </c>
      <c r="K371" s="178"/>
      <c r="L371" s="179"/>
      <c r="M371" s="180" t="s">
        <v>1</v>
      </c>
      <c r="N371" s="181" t="s">
        <v>43</v>
      </c>
      <c r="P371" s="146">
        <f>O371*H371</f>
        <v>0</v>
      </c>
      <c r="Q371" s="146">
        <v>0.26200000000000001</v>
      </c>
      <c r="R371" s="146">
        <f>Q371*H371</f>
        <v>1.048</v>
      </c>
      <c r="S371" s="146">
        <v>0</v>
      </c>
      <c r="T371" s="147">
        <f>S371*H371</f>
        <v>0</v>
      </c>
      <c r="AR371" s="148" t="s">
        <v>244</v>
      </c>
      <c r="AT371" s="148" t="s">
        <v>449</v>
      </c>
      <c r="AU371" s="148" t="s">
        <v>91</v>
      </c>
      <c r="AY371" s="15" t="s">
        <v>209</v>
      </c>
      <c r="BE371" s="149">
        <f>IF(N371="základní",J371,0)</f>
        <v>0</v>
      </c>
      <c r="BF371" s="149">
        <f>IF(N371="snížená",J371,0)</f>
        <v>0</v>
      </c>
      <c r="BG371" s="149">
        <f>IF(N371="zákl. přenesená",J371,0)</f>
        <v>0</v>
      </c>
      <c r="BH371" s="149">
        <f>IF(N371="sníž. přenesená",J371,0)</f>
        <v>0</v>
      </c>
      <c r="BI371" s="149">
        <f>IF(N371="nulová",J371,0)</f>
        <v>0</v>
      </c>
      <c r="BJ371" s="15" t="s">
        <v>85</v>
      </c>
      <c r="BK371" s="149">
        <f>ROUND(I371*H371,2)</f>
        <v>0</v>
      </c>
      <c r="BL371" s="15" t="s">
        <v>156</v>
      </c>
      <c r="BM371" s="148" t="s">
        <v>1605</v>
      </c>
    </row>
    <row r="372" spans="2:65" s="1" customFormat="1" x14ac:dyDescent="0.2">
      <c r="B372" s="30"/>
      <c r="D372" s="150" t="s">
        <v>216</v>
      </c>
      <c r="F372" s="151" t="s">
        <v>805</v>
      </c>
      <c r="I372" s="152"/>
      <c r="L372" s="30"/>
      <c r="M372" s="153"/>
      <c r="T372" s="54"/>
      <c r="AT372" s="15" t="s">
        <v>216</v>
      </c>
      <c r="AU372" s="15" t="s">
        <v>91</v>
      </c>
    </row>
    <row r="373" spans="2:65" s="12" customFormat="1" x14ac:dyDescent="0.2">
      <c r="B373" s="154"/>
      <c r="D373" s="150" t="s">
        <v>292</v>
      </c>
      <c r="E373" s="155" t="s">
        <v>1</v>
      </c>
      <c r="F373" s="156" t="s">
        <v>156</v>
      </c>
      <c r="H373" s="157">
        <v>4</v>
      </c>
      <c r="I373" s="158"/>
      <c r="L373" s="154"/>
      <c r="M373" s="159"/>
      <c r="T373" s="160"/>
      <c r="AT373" s="155" t="s">
        <v>292</v>
      </c>
      <c r="AU373" s="155" t="s">
        <v>91</v>
      </c>
      <c r="AV373" s="12" t="s">
        <v>91</v>
      </c>
      <c r="AW373" s="12" t="s">
        <v>36</v>
      </c>
      <c r="AX373" s="12" t="s">
        <v>85</v>
      </c>
      <c r="AY373" s="155" t="s">
        <v>209</v>
      </c>
    </row>
    <row r="374" spans="2:65" s="1" customFormat="1" ht="24.2" customHeight="1" x14ac:dyDescent="0.2">
      <c r="B374" s="30"/>
      <c r="C374" s="136" t="s">
        <v>720</v>
      </c>
      <c r="D374" s="136" t="s">
        <v>210</v>
      </c>
      <c r="E374" s="137" t="s">
        <v>820</v>
      </c>
      <c r="F374" s="138" t="s">
        <v>821</v>
      </c>
      <c r="G374" s="139" t="s">
        <v>456</v>
      </c>
      <c r="H374" s="140">
        <v>5</v>
      </c>
      <c r="I374" s="141"/>
      <c r="J374" s="142">
        <f>ROUND(I374*H374,2)</f>
        <v>0</v>
      </c>
      <c r="K374" s="143"/>
      <c r="L374" s="30"/>
      <c r="M374" s="144" t="s">
        <v>1</v>
      </c>
      <c r="N374" s="145" t="s">
        <v>43</v>
      </c>
      <c r="P374" s="146">
        <f>O374*H374</f>
        <v>0</v>
      </c>
      <c r="Q374" s="146">
        <v>1.248E-2</v>
      </c>
      <c r="R374" s="146">
        <f>Q374*H374</f>
        <v>6.2399999999999997E-2</v>
      </c>
      <c r="S374" s="146">
        <v>0</v>
      </c>
      <c r="T374" s="147">
        <f>S374*H374</f>
        <v>0</v>
      </c>
      <c r="AR374" s="148" t="s">
        <v>156</v>
      </c>
      <c r="AT374" s="148" t="s">
        <v>210</v>
      </c>
      <c r="AU374" s="148" t="s">
        <v>91</v>
      </c>
      <c r="AY374" s="15" t="s">
        <v>209</v>
      </c>
      <c r="BE374" s="149">
        <f>IF(N374="základní",J374,0)</f>
        <v>0</v>
      </c>
      <c r="BF374" s="149">
        <f>IF(N374="snížená",J374,0)</f>
        <v>0</v>
      </c>
      <c r="BG374" s="149">
        <f>IF(N374="zákl. přenesená",J374,0)</f>
        <v>0</v>
      </c>
      <c r="BH374" s="149">
        <f>IF(N374="sníž. přenesená",J374,0)</f>
        <v>0</v>
      </c>
      <c r="BI374" s="149">
        <f>IF(N374="nulová",J374,0)</f>
        <v>0</v>
      </c>
      <c r="BJ374" s="15" t="s">
        <v>85</v>
      </c>
      <c r="BK374" s="149">
        <f>ROUND(I374*H374,2)</f>
        <v>0</v>
      </c>
      <c r="BL374" s="15" t="s">
        <v>156</v>
      </c>
      <c r="BM374" s="148" t="s">
        <v>1606</v>
      </c>
    </row>
    <row r="375" spans="2:65" s="1" customFormat="1" x14ac:dyDescent="0.2">
      <c r="B375" s="30"/>
      <c r="D375" s="150" t="s">
        <v>216</v>
      </c>
      <c r="F375" s="151" t="s">
        <v>821</v>
      </c>
      <c r="I375" s="152"/>
      <c r="L375" s="30"/>
      <c r="M375" s="153"/>
      <c r="T375" s="54"/>
      <c r="AT375" s="15" t="s">
        <v>216</v>
      </c>
      <c r="AU375" s="15" t="s">
        <v>91</v>
      </c>
    </row>
    <row r="376" spans="2:65" s="12" customFormat="1" x14ac:dyDescent="0.2">
      <c r="B376" s="154"/>
      <c r="D376" s="150" t="s">
        <v>292</v>
      </c>
      <c r="E376" s="155" t="s">
        <v>1</v>
      </c>
      <c r="F376" s="156" t="s">
        <v>208</v>
      </c>
      <c r="H376" s="157">
        <v>5</v>
      </c>
      <c r="I376" s="158"/>
      <c r="L376" s="154"/>
      <c r="M376" s="159"/>
      <c r="T376" s="160"/>
      <c r="AT376" s="155" t="s">
        <v>292</v>
      </c>
      <c r="AU376" s="155" t="s">
        <v>91</v>
      </c>
      <c r="AV376" s="12" t="s">
        <v>91</v>
      </c>
      <c r="AW376" s="12" t="s">
        <v>36</v>
      </c>
      <c r="AX376" s="12" t="s">
        <v>85</v>
      </c>
      <c r="AY376" s="155" t="s">
        <v>209</v>
      </c>
    </row>
    <row r="377" spans="2:65" s="1" customFormat="1" ht="24.2" customHeight="1" x14ac:dyDescent="0.2">
      <c r="B377" s="30"/>
      <c r="C377" s="171" t="s">
        <v>724</v>
      </c>
      <c r="D377" s="171" t="s">
        <v>449</v>
      </c>
      <c r="E377" s="172" t="s">
        <v>824</v>
      </c>
      <c r="F377" s="173" t="s">
        <v>825</v>
      </c>
      <c r="G377" s="174" t="s">
        <v>456</v>
      </c>
      <c r="H377" s="175">
        <v>5</v>
      </c>
      <c r="I377" s="176"/>
      <c r="J377" s="177">
        <f>ROUND(I377*H377,2)</f>
        <v>0</v>
      </c>
      <c r="K377" s="178"/>
      <c r="L377" s="179"/>
      <c r="M377" s="180" t="s">
        <v>1</v>
      </c>
      <c r="N377" s="181" t="s">
        <v>43</v>
      </c>
      <c r="P377" s="146">
        <f>O377*H377</f>
        <v>0</v>
      </c>
      <c r="Q377" s="146">
        <v>0.56999999999999995</v>
      </c>
      <c r="R377" s="146">
        <f>Q377*H377</f>
        <v>2.8499999999999996</v>
      </c>
      <c r="S377" s="146">
        <v>0</v>
      </c>
      <c r="T377" s="147">
        <f>S377*H377</f>
        <v>0</v>
      </c>
      <c r="AR377" s="148" t="s">
        <v>244</v>
      </c>
      <c r="AT377" s="148" t="s">
        <v>449</v>
      </c>
      <c r="AU377" s="148" t="s">
        <v>91</v>
      </c>
      <c r="AY377" s="15" t="s">
        <v>209</v>
      </c>
      <c r="BE377" s="149">
        <f>IF(N377="základní",J377,0)</f>
        <v>0</v>
      </c>
      <c r="BF377" s="149">
        <f>IF(N377="snížená",J377,0)</f>
        <v>0</v>
      </c>
      <c r="BG377" s="149">
        <f>IF(N377="zákl. přenesená",J377,0)</f>
        <v>0</v>
      </c>
      <c r="BH377" s="149">
        <f>IF(N377="sníž. přenesená",J377,0)</f>
        <v>0</v>
      </c>
      <c r="BI377" s="149">
        <f>IF(N377="nulová",J377,0)</f>
        <v>0</v>
      </c>
      <c r="BJ377" s="15" t="s">
        <v>85</v>
      </c>
      <c r="BK377" s="149">
        <f>ROUND(I377*H377,2)</f>
        <v>0</v>
      </c>
      <c r="BL377" s="15" t="s">
        <v>156</v>
      </c>
      <c r="BM377" s="148" t="s">
        <v>1607</v>
      </c>
    </row>
    <row r="378" spans="2:65" s="1" customFormat="1" ht="19.5" x14ac:dyDescent="0.2">
      <c r="B378" s="30"/>
      <c r="D378" s="150" t="s">
        <v>216</v>
      </c>
      <c r="F378" s="151" t="s">
        <v>825</v>
      </c>
      <c r="I378" s="152"/>
      <c r="L378" s="30"/>
      <c r="M378" s="153"/>
      <c r="T378" s="54"/>
      <c r="AT378" s="15" t="s">
        <v>216</v>
      </c>
      <c r="AU378" s="15" t="s">
        <v>91</v>
      </c>
    </row>
    <row r="379" spans="2:65" s="12" customFormat="1" x14ac:dyDescent="0.2">
      <c r="B379" s="154"/>
      <c r="D379" s="150" t="s">
        <v>292</v>
      </c>
      <c r="E379" s="155" t="s">
        <v>1</v>
      </c>
      <c r="F379" s="156" t="s">
        <v>208</v>
      </c>
      <c r="H379" s="157">
        <v>5</v>
      </c>
      <c r="I379" s="158"/>
      <c r="L379" s="154"/>
      <c r="M379" s="159"/>
      <c r="T379" s="160"/>
      <c r="AT379" s="155" t="s">
        <v>292</v>
      </c>
      <c r="AU379" s="155" t="s">
        <v>91</v>
      </c>
      <c r="AV379" s="12" t="s">
        <v>91</v>
      </c>
      <c r="AW379" s="12" t="s">
        <v>36</v>
      </c>
      <c r="AX379" s="12" t="s">
        <v>85</v>
      </c>
      <c r="AY379" s="155" t="s">
        <v>209</v>
      </c>
    </row>
    <row r="380" spans="2:65" s="1" customFormat="1" ht="24.2" customHeight="1" x14ac:dyDescent="0.2">
      <c r="B380" s="30"/>
      <c r="C380" s="136" t="s">
        <v>729</v>
      </c>
      <c r="D380" s="136" t="s">
        <v>210</v>
      </c>
      <c r="E380" s="137" t="s">
        <v>828</v>
      </c>
      <c r="F380" s="138" t="s">
        <v>829</v>
      </c>
      <c r="G380" s="139" t="s">
        <v>456</v>
      </c>
      <c r="H380" s="140">
        <v>5</v>
      </c>
      <c r="I380" s="141"/>
      <c r="J380" s="142">
        <f>ROUND(I380*H380,2)</f>
        <v>0</v>
      </c>
      <c r="K380" s="143"/>
      <c r="L380" s="30"/>
      <c r="M380" s="144" t="s">
        <v>1</v>
      </c>
      <c r="N380" s="145" t="s">
        <v>43</v>
      </c>
      <c r="P380" s="146">
        <f>O380*H380</f>
        <v>0</v>
      </c>
      <c r="Q380" s="146">
        <v>2.8539999999999999E-2</v>
      </c>
      <c r="R380" s="146">
        <f>Q380*H380</f>
        <v>0.14269999999999999</v>
      </c>
      <c r="S380" s="146">
        <v>0</v>
      </c>
      <c r="T380" s="147">
        <f>S380*H380</f>
        <v>0</v>
      </c>
      <c r="AR380" s="148" t="s">
        <v>156</v>
      </c>
      <c r="AT380" s="148" t="s">
        <v>210</v>
      </c>
      <c r="AU380" s="148" t="s">
        <v>91</v>
      </c>
      <c r="AY380" s="15" t="s">
        <v>209</v>
      </c>
      <c r="BE380" s="149">
        <f>IF(N380="základní",J380,0)</f>
        <v>0</v>
      </c>
      <c r="BF380" s="149">
        <f>IF(N380="snížená",J380,0)</f>
        <v>0</v>
      </c>
      <c r="BG380" s="149">
        <f>IF(N380="zákl. přenesená",J380,0)</f>
        <v>0</v>
      </c>
      <c r="BH380" s="149">
        <f>IF(N380="sníž. přenesená",J380,0)</f>
        <v>0</v>
      </c>
      <c r="BI380" s="149">
        <f>IF(N380="nulová",J380,0)</f>
        <v>0</v>
      </c>
      <c r="BJ380" s="15" t="s">
        <v>85</v>
      </c>
      <c r="BK380" s="149">
        <f>ROUND(I380*H380,2)</f>
        <v>0</v>
      </c>
      <c r="BL380" s="15" t="s">
        <v>156</v>
      </c>
      <c r="BM380" s="148" t="s">
        <v>1608</v>
      </c>
    </row>
    <row r="381" spans="2:65" s="1" customFormat="1" ht="19.5" x14ac:dyDescent="0.2">
      <c r="B381" s="30"/>
      <c r="D381" s="150" t="s">
        <v>216</v>
      </c>
      <c r="F381" s="151" t="s">
        <v>829</v>
      </c>
      <c r="I381" s="152"/>
      <c r="L381" s="30"/>
      <c r="M381" s="153"/>
      <c r="T381" s="54"/>
      <c r="AT381" s="15" t="s">
        <v>216</v>
      </c>
      <c r="AU381" s="15" t="s">
        <v>91</v>
      </c>
    </row>
    <row r="382" spans="2:65" s="12" customFormat="1" x14ac:dyDescent="0.2">
      <c r="B382" s="154"/>
      <c r="D382" s="150" t="s">
        <v>292</v>
      </c>
      <c r="E382" s="155" t="s">
        <v>1</v>
      </c>
      <c r="F382" s="156" t="s">
        <v>208</v>
      </c>
      <c r="H382" s="157">
        <v>5</v>
      </c>
      <c r="I382" s="158"/>
      <c r="L382" s="154"/>
      <c r="M382" s="159"/>
      <c r="T382" s="160"/>
      <c r="AT382" s="155" t="s">
        <v>292</v>
      </c>
      <c r="AU382" s="155" t="s">
        <v>91</v>
      </c>
      <c r="AV382" s="12" t="s">
        <v>91</v>
      </c>
      <c r="AW382" s="12" t="s">
        <v>36</v>
      </c>
      <c r="AX382" s="12" t="s">
        <v>85</v>
      </c>
      <c r="AY382" s="155" t="s">
        <v>209</v>
      </c>
    </row>
    <row r="383" spans="2:65" s="1" customFormat="1" ht="16.5" customHeight="1" x14ac:dyDescent="0.2">
      <c r="B383" s="30"/>
      <c r="C383" s="171" t="s">
        <v>733</v>
      </c>
      <c r="D383" s="171" t="s">
        <v>449</v>
      </c>
      <c r="E383" s="172" t="s">
        <v>832</v>
      </c>
      <c r="F383" s="173" t="s">
        <v>1111</v>
      </c>
      <c r="G383" s="174" t="s">
        <v>456</v>
      </c>
      <c r="H383" s="175">
        <v>5</v>
      </c>
      <c r="I383" s="176"/>
      <c r="J383" s="177">
        <f>ROUND(I383*H383,2)</f>
        <v>0</v>
      </c>
      <c r="K383" s="178"/>
      <c r="L383" s="179"/>
      <c r="M383" s="180" t="s">
        <v>1</v>
      </c>
      <c r="N383" s="181" t="s">
        <v>43</v>
      </c>
      <c r="P383" s="146">
        <f>O383*H383</f>
        <v>0</v>
      </c>
      <c r="Q383" s="146">
        <v>1.8169999999999999</v>
      </c>
      <c r="R383" s="146">
        <f>Q383*H383</f>
        <v>9.0849999999999991</v>
      </c>
      <c r="S383" s="146">
        <v>0</v>
      </c>
      <c r="T383" s="147">
        <f>S383*H383</f>
        <v>0</v>
      </c>
      <c r="AR383" s="148" t="s">
        <v>244</v>
      </c>
      <c r="AT383" s="148" t="s">
        <v>449</v>
      </c>
      <c r="AU383" s="148" t="s">
        <v>91</v>
      </c>
      <c r="AY383" s="15" t="s">
        <v>209</v>
      </c>
      <c r="BE383" s="149">
        <f>IF(N383="základní",J383,0)</f>
        <v>0</v>
      </c>
      <c r="BF383" s="149">
        <f>IF(N383="snížená",J383,0)</f>
        <v>0</v>
      </c>
      <c r="BG383" s="149">
        <f>IF(N383="zákl. přenesená",J383,0)</f>
        <v>0</v>
      </c>
      <c r="BH383" s="149">
        <f>IF(N383="sníž. přenesená",J383,0)</f>
        <v>0</v>
      </c>
      <c r="BI383" s="149">
        <f>IF(N383="nulová",J383,0)</f>
        <v>0</v>
      </c>
      <c r="BJ383" s="15" t="s">
        <v>85</v>
      </c>
      <c r="BK383" s="149">
        <f>ROUND(I383*H383,2)</f>
        <v>0</v>
      </c>
      <c r="BL383" s="15" t="s">
        <v>156</v>
      </c>
      <c r="BM383" s="148" t="s">
        <v>1609</v>
      </c>
    </row>
    <row r="384" spans="2:65" s="1" customFormat="1" x14ac:dyDescent="0.2">
      <c r="B384" s="30"/>
      <c r="D384" s="150" t="s">
        <v>216</v>
      </c>
      <c r="F384" s="151" t="s">
        <v>835</v>
      </c>
      <c r="I384" s="152"/>
      <c r="L384" s="30"/>
      <c r="M384" s="153"/>
      <c r="T384" s="54"/>
      <c r="AT384" s="15" t="s">
        <v>216</v>
      </c>
      <c r="AU384" s="15" t="s">
        <v>91</v>
      </c>
    </row>
    <row r="385" spans="2:65" s="12" customFormat="1" x14ac:dyDescent="0.2">
      <c r="B385" s="154"/>
      <c r="D385" s="150" t="s">
        <v>292</v>
      </c>
      <c r="E385" s="155" t="s">
        <v>1</v>
      </c>
      <c r="F385" s="156" t="s">
        <v>208</v>
      </c>
      <c r="H385" s="157">
        <v>5</v>
      </c>
      <c r="I385" s="158"/>
      <c r="L385" s="154"/>
      <c r="M385" s="159"/>
      <c r="T385" s="160"/>
      <c r="AT385" s="155" t="s">
        <v>292</v>
      </c>
      <c r="AU385" s="155" t="s">
        <v>91</v>
      </c>
      <c r="AV385" s="12" t="s">
        <v>91</v>
      </c>
      <c r="AW385" s="12" t="s">
        <v>36</v>
      </c>
      <c r="AX385" s="12" t="s">
        <v>85</v>
      </c>
      <c r="AY385" s="155" t="s">
        <v>209</v>
      </c>
    </row>
    <row r="386" spans="2:65" s="1" customFormat="1" ht="24.2" customHeight="1" x14ac:dyDescent="0.2">
      <c r="B386" s="30"/>
      <c r="C386" s="171" t="s">
        <v>738</v>
      </c>
      <c r="D386" s="171" t="s">
        <v>449</v>
      </c>
      <c r="E386" s="172" t="s">
        <v>847</v>
      </c>
      <c r="F386" s="173" t="s">
        <v>848</v>
      </c>
      <c r="G386" s="174" t="s">
        <v>456</v>
      </c>
      <c r="H386" s="175">
        <v>5</v>
      </c>
      <c r="I386" s="176"/>
      <c r="J386" s="177">
        <f>ROUND(I386*H386,2)</f>
        <v>0</v>
      </c>
      <c r="K386" s="178"/>
      <c r="L386" s="179"/>
      <c r="M386" s="180" t="s">
        <v>1</v>
      </c>
      <c r="N386" s="181" t="s">
        <v>43</v>
      </c>
      <c r="P386" s="146">
        <f>O386*H386</f>
        <v>0</v>
      </c>
      <c r="Q386" s="146">
        <v>5.4600000000000003E-2</v>
      </c>
      <c r="R386" s="146">
        <f>Q386*H386</f>
        <v>0.27300000000000002</v>
      </c>
      <c r="S386" s="146">
        <v>0</v>
      </c>
      <c r="T386" s="147">
        <f>S386*H386</f>
        <v>0</v>
      </c>
      <c r="AR386" s="148" t="s">
        <v>244</v>
      </c>
      <c r="AT386" s="148" t="s">
        <v>449</v>
      </c>
      <c r="AU386" s="148" t="s">
        <v>91</v>
      </c>
      <c r="AY386" s="15" t="s">
        <v>209</v>
      </c>
      <c r="BE386" s="149">
        <f>IF(N386="základní",J386,0)</f>
        <v>0</v>
      </c>
      <c r="BF386" s="149">
        <f>IF(N386="snížená",J386,0)</f>
        <v>0</v>
      </c>
      <c r="BG386" s="149">
        <f>IF(N386="zákl. přenesená",J386,0)</f>
        <v>0</v>
      </c>
      <c r="BH386" s="149">
        <f>IF(N386="sníž. přenesená",J386,0)</f>
        <v>0</v>
      </c>
      <c r="BI386" s="149">
        <f>IF(N386="nulová",J386,0)</f>
        <v>0</v>
      </c>
      <c r="BJ386" s="15" t="s">
        <v>85</v>
      </c>
      <c r="BK386" s="149">
        <f>ROUND(I386*H386,2)</f>
        <v>0</v>
      </c>
      <c r="BL386" s="15" t="s">
        <v>156</v>
      </c>
      <c r="BM386" s="148" t="s">
        <v>1610</v>
      </c>
    </row>
    <row r="387" spans="2:65" s="1" customFormat="1" ht="19.5" x14ac:dyDescent="0.2">
      <c r="B387" s="30"/>
      <c r="D387" s="150" t="s">
        <v>216</v>
      </c>
      <c r="F387" s="151" t="s">
        <v>848</v>
      </c>
      <c r="I387" s="152"/>
      <c r="L387" s="30"/>
      <c r="M387" s="153"/>
      <c r="T387" s="54"/>
      <c r="AT387" s="15" t="s">
        <v>216</v>
      </c>
      <c r="AU387" s="15" t="s">
        <v>91</v>
      </c>
    </row>
    <row r="388" spans="2:65" s="12" customFormat="1" x14ac:dyDescent="0.2">
      <c r="B388" s="154"/>
      <c r="D388" s="150" t="s">
        <v>292</v>
      </c>
      <c r="E388" s="155" t="s">
        <v>1</v>
      </c>
      <c r="F388" s="156" t="s">
        <v>208</v>
      </c>
      <c r="H388" s="157">
        <v>5</v>
      </c>
      <c r="I388" s="158"/>
      <c r="L388" s="154"/>
      <c r="M388" s="159"/>
      <c r="T388" s="160"/>
      <c r="AT388" s="155" t="s">
        <v>292</v>
      </c>
      <c r="AU388" s="155" t="s">
        <v>91</v>
      </c>
      <c r="AV388" s="12" t="s">
        <v>91</v>
      </c>
      <c r="AW388" s="12" t="s">
        <v>36</v>
      </c>
      <c r="AX388" s="12" t="s">
        <v>85</v>
      </c>
      <c r="AY388" s="155" t="s">
        <v>209</v>
      </c>
    </row>
    <row r="389" spans="2:65" s="1" customFormat="1" ht="24.2" customHeight="1" x14ac:dyDescent="0.2">
      <c r="B389" s="30"/>
      <c r="C389" s="136" t="s">
        <v>742</v>
      </c>
      <c r="D389" s="136" t="s">
        <v>210</v>
      </c>
      <c r="E389" s="137" t="s">
        <v>841</v>
      </c>
      <c r="F389" s="138" t="s">
        <v>842</v>
      </c>
      <c r="G389" s="139" t="s">
        <v>456</v>
      </c>
      <c r="H389" s="140">
        <v>5</v>
      </c>
      <c r="I389" s="141"/>
      <c r="J389" s="142">
        <f>ROUND(I389*H389,2)</f>
        <v>0</v>
      </c>
      <c r="K389" s="143"/>
      <c r="L389" s="30"/>
      <c r="M389" s="144" t="s">
        <v>1</v>
      </c>
      <c r="N389" s="145" t="s">
        <v>43</v>
      </c>
      <c r="P389" s="146">
        <f>O389*H389</f>
        <v>0</v>
      </c>
      <c r="Q389" s="146">
        <v>0.09</v>
      </c>
      <c r="R389" s="146">
        <f>Q389*H389</f>
        <v>0.44999999999999996</v>
      </c>
      <c r="S389" s="146">
        <v>0</v>
      </c>
      <c r="T389" s="147">
        <f>S389*H389</f>
        <v>0</v>
      </c>
      <c r="AR389" s="148" t="s">
        <v>156</v>
      </c>
      <c r="AT389" s="148" t="s">
        <v>210</v>
      </c>
      <c r="AU389" s="148" t="s">
        <v>91</v>
      </c>
      <c r="AY389" s="15" t="s">
        <v>209</v>
      </c>
      <c r="BE389" s="149">
        <f>IF(N389="základní",J389,0)</f>
        <v>0</v>
      </c>
      <c r="BF389" s="149">
        <f>IF(N389="snížená",J389,0)</f>
        <v>0</v>
      </c>
      <c r="BG389" s="149">
        <f>IF(N389="zákl. přenesená",J389,0)</f>
        <v>0</v>
      </c>
      <c r="BH389" s="149">
        <f>IF(N389="sníž. přenesená",J389,0)</f>
        <v>0</v>
      </c>
      <c r="BI389" s="149">
        <f>IF(N389="nulová",J389,0)</f>
        <v>0</v>
      </c>
      <c r="BJ389" s="15" t="s">
        <v>85</v>
      </c>
      <c r="BK389" s="149">
        <f>ROUND(I389*H389,2)</f>
        <v>0</v>
      </c>
      <c r="BL389" s="15" t="s">
        <v>156</v>
      </c>
      <c r="BM389" s="148" t="s">
        <v>1611</v>
      </c>
    </row>
    <row r="390" spans="2:65" s="1" customFormat="1" ht="19.5" x14ac:dyDescent="0.2">
      <c r="B390" s="30"/>
      <c r="D390" s="150" t="s">
        <v>216</v>
      </c>
      <c r="F390" s="151" t="s">
        <v>844</v>
      </c>
      <c r="I390" s="152"/>
      <c r="L390" s="30"/>
      <c r="M390" s="153"/>
      <c r="T390" s="54"/>
      <c r="AT390" s="15" t="s">
        <v>216</v>
      </c>
      <c r="AU390" s="15" t="s">
        <v>91</v>
      </c>
    </row>
    <row r="391" spans="2:65" s="12" customFormat="1" x14ac:dyDescent="0.2">
      <c r="B391" s="154"/>
      <c r="D391" s="150" t="s">
        <v>292</v>
      </c>
      <c r="E391" s="155" t="s">
        <v>1</v>
      </c>
      <c r="F391" s="156" t="s">
        <v>208</v>
      </c>
      <c r="H391" s="157">
        <v>5</v>
      </c>
      <c r="I391" s="158"/>
      <c r="L391" s="154"/>
      <c r="M391" s="159"/>
      <c r="T391" s="160"/>
      <c r="AT391" s="155" t="s">
        <v>292</v>
      </c>
      <c r="AU391" s="155" t="s">
        <v>91</v>
      </c>
      <c r="AV391" s="12" t="s">
        <v>91</v>
      </c>
      <c r="AW391" s="12" t="s">
        <v>36</v>
      </c>
      <c r="AX391" s="12" t="s">
        <v>85</v>
      </c>
      <c r="AY391" s="155" t="s">
        <v>209</v>
      </c>
    </row>
    <row r="392" spans="2:65" s="1" customFormat="1" ht="24.2" customHeight="1" x14ac:dyDescent="0.2">
      <c r="B392" s="30"/>
      <c r="C392" s="136" t="s">
        <v>748</v>
      </c>
      <c r="D392" s="136" t="s">
        <v>210</v>
      </c>
      <c r="E392" s="137" t="s">
        <v>851</v>
      </c>
      <c r="F392" s="138" t="s">
        <v>852</v>
      </c>
      <c r="G392" s="139" t="s">
        <v>456</v>
      </c>
      <c r="H392" s="140">
        <v>5</v>
      </c>
      <c r="I392" s="141"/>
      <c r="J392" s="142">
        <f>ROUND(I392*H392,2)</f>
        <v>0</v>
      </c>
      <c r="K392" s="143"/>
      <c r="L392" s="30"/>
      <c r="M392" s="144" t="s">
        <v>1</v>
      </c>
      <c r="N392" s="145" t="s">
        <v>43</v>
      </c>
      <c r="P392" s="146">
        <f>O392*H392</f>
        <v>0</v>
      </c>
      <c r="Q392" s="146">
        <v>0.42080000000000001</v>
      </c>
      <c r="R392" s="146">
        <f>Q392*H392</f>
        <v>2.1040000000000001</v>
      </c>
      <c r="S392" s="146">
        <v>0</v>
      </c>
      <c r="T392" s="147">
        <f>S392*H392</f>
        <v>0</v>
      </c>
      <c r="AR392" s="148" t="s">
        <v>156</v>
      </c>
      <c r="AT392" s="148" t="s">
        <v>210</v>
      </c>
      <c r="AU392" s="148" t="s">
        <v>91</v>
      </c>
      <c r="AY392" s="15" t="s">
        <v>209</v>
      </c>
      <c r="BE392" s="149">
        <f>IF(N392="základní",J392,0)</f>
        <v>0</v>
      </c>
      <c r="BF392" s="149">
        <f>IF(N392="snížená",J392,0)</f>
        <v>0</v>
      </c>
      <c r="BG392" s="149">
        <f>IF(N392="zákl. přenesená",J392,0)</f>
        <v>0</v>
      </c>
      <c r="BH392" s="149">
        <f>IF(N392="sníž. přenesená",J392,0)</f>
        <v>0</v>
      </c>
      <c r="BI392" s="149">
        <f>IF(N392="nulová",J392,0)</f>
        <v>0</v>
      </c>
      <c r="BJ392" s="15" t="s">
        <v>85</v>
      </c>
      <c r="BK392" s="149">
        <f>ROUND(I392*H392,2)</f>
        <v>0</v>
      </c>
      <c r="BL392" s="15" t="s">
        <v>156</v>
      </c>
      <c r="BM392" s="148" t="s">
        <v>1612</v>
      </c>
    </row>
    <row r="393" spans="2:65" s="1" customFormat="1" ht="19.5" x14ac:dyDescent="0.2">
      <c r="B393" s="30"/>
      <c r="D393" s="150" t="s">
        <v>216</v>
      </c>
      <c r="F393" s="151" t="s">
        <v>854</v>
      </c>
      <c r="I393" s="152"/>
      <c r="L393" s="30"/>
      <c r="M393" s="153"/>
      <c r="T393" s="54"/>
      <c r="AT393" s="15" t="s">
        <v>216</v>
      </c>
      <c r="AU393" s="15" t="s">
        <v>91</v>
      </c>
    </row>
    <row r="394" spans="2:65" s="12" customFormat="1" x14ac:dyDescent="0.2">
      <c r="B394" s="154"/>
      <c r="D394" s="150" t="s">
        <v>292</v>
      </c>
      <c r="E394" s="155" t="s">
        <v>1</v>
      </c>
      <c r="F394" s="156" t="s">
        <v>208</v>
      </c>
      <c r="H394" s="157">
        <v>5</v>
      </c>
      <c r="I394" s="158"/>
      <c r="L394" s="154"/>
      <c r="M394" s="159"/>
      <c r="T394" s="160"/>
      <c r="AT394" s="155" t="s">
        <v>292</v>
      </c>
      <c r="AU394" s="155" t="s">
        <v>91</v>
      </c>
      <c r="AV394" s="12" t="s">
        <v>91</v>
      </c>
      <c r="AW394" s="12" t="s">
        <v>36</v>
      </c>
      <c r="AX394" s="12" t="s">
        <v>85</v>
      </c>
      <c r="AY394" s="155" t="s">
        <v>209</v>
      </c>
    </row>
    <row r="395" spans="2:65" s="1" customFormat="1" ht="21.75" customHeight="1" x14ac:dyDescent="0.2">
      <c r="B395" s="30"/>
      <c r="C395" s="136" t="s">
        <v>753</v>
      </c>
      <c r="D395" s="136" t="s">
        <v>210</v>
      </c>
      <c r="E395" s="137" t="s">
        <v>861</v>
      </c>
      <c r="F395" s="138" t="s">
        <v>862</v>
      </c>
      <c r="G395" s="139" t="s">
        <v>359</v>
      </c>
      <c r="H395" s="140">
        <v>235.3</v>
      </c>
      <c r="I395" s="141"/>
      <c r="J395" s="142">
        <f>ROUND(I395*H395,2)</f>
        <v>0</v>
      </c>
      <c r="K395" s="143"/>
      <c r="L395" s="30"/>
      <c r="M395" s="144" t="s">
        <v>1</v>
      </c>
      <c r="N395" s="145" t="s">
        <v>43</v>
      </c>
      <c r="P395" s="146">
        <f>O395*H395</f>
        <v>0</v>
      </c>
      <c r="Q395" s="146">
        <v>1.2999999999999999E-4</v>
      </c>
      <c r="R395" s="146">
        <f>Q395*H395</f>
        <v>3.0588999999999998E-2</v>
      </c>
      <c r="S395" s="146">
        <v>0</v>
      </c>
      <c r="T395" s="147">
        <f>S395*H395</f>
        <v>0</v>
      </c>
      <c r="AR395" s="148" t="s">
        <v>156</v>
      </c>
      <c r="AT395" s="148" t="s">
        <v>210</v>
      </c>
      <c r="AU395" s="148" t="s">
        <v>91</v>
      </c>
      <c r="AY395" s="15" t="s">
        <v>209</v>
      </c>
      <c r="BE395" s="149">
        <f>IF(N395="základní",J395,0)</f>
        <v>0</v>
      </c>
      <c r="BF395" s="149">
        <f>IF(N395="snížená",J395,0)</f>
        <v>0</v>
      </c>
      <c r="BG395" s="149">
        <f>IF(N395="zákl. přenesená",J395,0)</f>
        <v>0</v>
      </c>
      <c r="BH395" s="149">
        <f>IF(N395="sníž. přenesená",J395,0)</f>
        <v>0</v>
      </c>
      <c r="BI395" s="149">
        <f>IF(N395="nulová",J395,0)</f>
        <v>0</v>
      </c>
      <c r="BJ395" s="15" t="s">
        <v>85</v>
      </c>
      <c r="BK395" s="149">
        <f>ROUND(I395*H395,2)</f>
        <v>0</v>
      </c>
      <c r="BL395" s="15" t="s">
        <v>156</v>
      </c>
      <c r="BM395" s="148" t="s">
        <v>1613</v>
      </c>
    </row>
    <row r="396" spans="2:65" s="1" customFormat="1" x14ac:dyDescent="0.2">
      <c r="B396" s="30"/>
      <c r="D396" s="150" t="s">
        <v>216</v>
      </c>
      <c r="F396" s="151" t="s">
        <v>864</v>
      </c>
      <c r="I396" s="152"/>
      <c r="L396" s="30"/>
      <c r="M396" s="153"/>
      <c r="T396" s="54"/>
      <c r="AT396" s="15" t="s">
        <v>216</v>
      </c>
      <c r="AU396" s="15" t="s">
        <v>91</v>
      </c>
    </row>
    <row r="397" spans="2:65" s="12" customFormat="1" x14ac:dyDescent="0.2">
      <c r="B397" s="154"/>
      <c r="D397" s="150" t="s">
        <v>292</v>
      </c>
      <c r="E397" s="155" t="s">
        <v>1</v>
      </c>
      <c r="F397" s="156" t="s">
        <v>1564</v>
      </c>
      <c r="H397" s="157">
        <v>235.3</v>
      </c>
      <c r="I397" s="158"/>
      <c r="L397" s="154"/>
      <c r="M397" s="159"/>
      <c r="T397" s="160"/>
      <c r="AT397" s="155" t="s">
        <v>292</v>
      </c>
      <c r="AU397" s="155" t="s">
        <v>91</v>
      </c>
      <c r="AV397" s="12" t="s">
        <v>91</v>
      </c>
      <c r="AW397" s="12" t="s">
        <v>36</v>
      </c>
      <c r="AX397" s="12" t="s">
        <v>85</v>
      </c>
      <c r="AY397" s="155" t="s">
        <v>209</v>
      </c>
    </row>
    <row r="398" spans="2:65" s="11" customFormat="1" ht="22.9" customHeight="1" x14ac:dyDescent="0.2">
      <c r="B398" s="124"/>
      <c r="D398" s="125" t="s">
        <v>77</v>
      </c>
      <c r="E398" s="134" t="s">
        <v>249</v>
      </c>
      <c r="F398" s="134" t="s">
        <v>866</v>
      </c>
      <c r="I398" s="127"/>
      <c r="J398" s="135">
        <f>BK398</f>
        <v>0</v>
      </c>
      <c r="L398" s="124"/>
      <c r="M398" s="129"/>
      <c r="P398" s="130">
        <f>P399+SUM(P400:P411)</f>
        <v>0</v>
      </c>
      <c r="R398" s="130">
        <f>R399+SUM(R400:R411)</f>
        <v>0.19294600000000001</v>
      </c>
      <c r="T398" s="131">
        <f>T399+SUM(T400:T411)</f>
        <v>9.4120000000000008</v>
      </c>
      <c r="AR398" s="125" t="s">
        <v>85</v>
      </c>
      <c r="AT398" s="132" t="s">
        <v>77</v>
      </c>
      <c r="AU398" s="132" t="s">
        <v>85</v>
      </c>
      <c r="AY398" s="125" t="s">
        <v>209</v>
      </c>
      <c r="BK398" s="133">
        <f>BK399+SUM(BK400:BK411)</f>
        <v>0</v>
      </c>
    </row>
    <row r="399" spans="2:65" s="1" customFormat="1" ht="24.2" customHeight="1" x14ac:dyDescent="0.2">
      <c r="B399" s="30"/>
      <c r="C399" s="136" t="s">
        <v>758</v>
      </c>
      <c r="D399" s="136" t="s">
        <v>210</v>
      </c>
      <c r="E399" s="137" t="s">
        <v>867</v>
      </c>
      <c r="F399" s="138" t="s">
        <v>868</v>
      </c>
      <c r="G399" s="139" t="s">
        <v>359</v>
      </c>
      <c r="H399" s="140">
        <v>470.6</v>
      </c>
      <c r="I399" s="141"/>
      <c r="J399" s="142">
        <f>ROUND(I399*H399,2)</f>
        <v>0</v>
      </c>
      <c r="K399" s="143"/>
      <c r="L399" s="30"/>
      <c r="M399" s="144" t="s">
        <v>1</v>
      </c>
      <c r="N399" s="145" t="s">
        <v>43</v>
      </c>
      <c r="P399" s="146">
        <f>O399*H399</f>
        <v>0</v>
      </c>
      <c r="Q399" s="146">
        <v>4.0999999999999999E-4</v>
      </c>
      <c r="R399" s="146">
        <f>Q399*H399</f>
        <v>0.19294600000000001</v>
      </c>
      <c r="S399" s="146">
        <v>0</v>
      </c>
      <c r="T399" s="147">
        <f>S399*H399</f>
        <v>0</v>
      </c>
      <c r="AR399" s="148" t="s">
        <v>156</v>
      </c>
      <c r="AT399" s="148" t="s">
        <v>210</v>
      </c>
      <c r="AU399" s="148" t="s">
        <v>91</v>
      </c>
      <c r="AY399" s="15" t="s">
        <v>209</v>
      </c>
      <c r="BE399" s="149">
        <f>IF(N399="základní",J399,0)</f>
        <v>0</v>
      </c>
      <c r="BF399" s="149">
        <f>IF(N399="snížená",J399,0)</f>
        <v>0</v>
      </c>
      <c r="BG399" s="149">
        <f>IF(N399="zákl. přenesená",J399,0)</f>
        <v>0</v>
      </c>
      <c r="BH399" s="149">
        <f>IF(N399="sníž. přenesená",J399,0)</f>
        <v>0</v>
      </c>
      <c r="BI399" s="149">
        <f>IF(N399="nulová",J399,0)</f>
        <v>0</v>
      </c>
      <c r="BJ399" s="15" t="s">
        <v>85</v>
      </c>
      <c r="BK399" s="149">
        <f>ROUND(I399*H399,2)</f>
        <v>0</v>
      </c>
      <c r="BL399" s="15" t="s">
        <v>156</v>
      </c>
      <c r="BM399" s="148" t="s">
        <v>1614</v>
      </c>
    </row>
    <row r="400" spans="2:65" s="1" customFormat="1" ht="19.5" x14ac:dyDescent="0.2">
      <c r="B400" s="30"/>
      <c r="D400" s="150" t="s">
        <v>216</v>
      </c>
      <c r="F400" s="151" t="s">
        <v>870</v>
      </c>
      <c r="I400" s="152"/>
      <c r="L400" s="30"/>
      <c r="M400" s="153"/>
      <c r="T400" s="54"/>
      <c r="AT400" s="15" t="s">
        <v>216</v>
      </c>
      <c r="AU400" s="15" t="s">
        <v>91</v>
      </c>
    </row>
    <row r="401" spans="2:65" s="12" customFormat="1" x14ac:dyDescent="0.2">
      <c r="B401" s="154"/>
      <c r="D401" s="150" t="s">
        <v>292</v>
      </c>
      <c r="E401" s="155" t="s">
        <v>1</v>
      </c>
      <c r="F401" s="156" t="s">
        <v>1615</v>
      </c>
      <c r="H401" s="157">
        <v>470.6</v>
      </c>
      <c r="I401" s="158"/>
      <c r="L401" s="154"/>
      <c r="M401" s="159"/>
      <c r="T401" s="160"/>
      <c r="AT401" s="155" t="s">
        <v>292</v>
      </c>
      <c r="AU401" s="155" t="s">
        <v>91</v>
      </c>
      <c r="AV401" s="12" t="s">
        <v>91</v>
      </c>
      <c r="AW401" s="12" t="s">
        <v>36</v>
      </c>
      <c r="AX401" s="12" t="s">
        <v>85</v>
      </c>
      <c r="AY401" s="155" t="s">
        <v>209</v>
      </c>
    </row>
    <row r="402" spans="2:65" s="1" customFormat="1" ht="24.2" customHeight="1" x14ac:dyDescent="0.2">
      <c r="B402" s="30"/>
      <c r="C402" s="136" t="s">
        <v>762</v>
      </c>
      <c r="D402" s="136" t="s">
        <v>210</v>
      </c>
      <c r="E402" s="137" t="s">
        <v>873</v>
      </c>
      <c r="F402" s="138" t="s">
        <v>874</v>
      </c>
      <c r="G402" s="139" t="s">
        <v>359</v>
      </c>
      <c r="H402" s="140">
        <v>470.6</v>
      </c>
      <c r="I402" s="141"/>
      <c r="J402" s="142">
        <f>ROUND(I402*H402,2)</f>
        <v>0</v>
      </c>
      <c r="K402" s="143"/>
      <c r="L402" s="30"/>
      <c r="M402" s="144" t="s">
        <v>1</v>
      </c>
      <c r="N402" s="145" t="s">
        <v>43</v>
      </c>
      <c r="P402" s="146">
        <f>O402*H402</f>
        <v>0</v>
      </c>
      <c r="Q402" s="146">
        <v>0</v>
      </c>
      <c r="R402" s="146">
        <f>Q402*H402</f>
        <v>0</v>
      </c>
      <c r="S402" s="146">
        <v>0</v>
      </c>
      <c r="T402" s="147">
        <f>S402*H402</f>
        <v>0</v>
      </c>
      <c r="AR402" s="148" t="s">
        <v>156</v>
      </c>
      <c r="AT402" s="148" t="s">
        <v>210</v>
      </c>
      <c r="AU402" s="148" t="s">
        <v>91</v>
      </c>
      <c r="AY402" s="15" t="s">
        <v>209</v>
      </c>
      <c r="BE402" s="149">
        <f>IF(N402="základní",J402,0)</f>
        <v>0</v>
      </c>
      <c r="BF402" s="149">
        <f>IF(N402="snížená",J402,0)</f>
        <v>0</v>
      </c>
      <c r="BG402" s="149">
        <f>IF(N402="zákl. přenesená",J402,0)</f>
        <v>0</v>
      </c>
      <c r="BH402" s="149">
        <f>IF(N402="sníž. přenesená",J402,0)</f>
        <v>0</v>
      </c>
      <c r="BI402" s="149">
        <f>IF(N402="nulová",J402,0)</f>
        <v>0</v>
      </c>
      <c r="BJ402" s="15" t="s">
        <v>85</v>
      </c>
      <c r="BK402" s="149">
        <f>ROUND(I402*H402,2)</f>
        <v>0</v>
      </c>
      <c r="BL402" s="15" t="s">
        <v>156</v>
      </c>
      <c r="BM402" s="148" t="s">
        <v>1616</v>
      </c>
    </row>
    <row r="403" spans="2:65" s="1" customFormat="1" ht="19.5" x14ac:dyDescent="0.2">
      <c r="B403" s="30"/>
      <c r="D403" s="150" t="s">
        <v>216</v>
      </c>
      <c r="F403" s="151" t="s">
        <v>876</v>
      </c>
      <c r="I403" s="152"/>
      <c r="L403" s="30"/>
      <c r="M403" s="153"/>
      <c r="T403" s="54"/>
      <c r="AT403" s="15" t="s">
        <v>216</v>
      </c>
      <c r="AU403" s="15" t="s">
        <v>91</v>
      </c>
    </row>
    <row r="404" spans="2:65" s="12" customFormat="1" x14ac:dyDescent="0.2">
      <c r="B404" s="154"/>
      <c r="D404" s="150" t="s">
        <v>292</v>
      </c>
      <c r="E404" s="155" t="s">
        <v>1</v>
      </c>
      <c r="F404" s="156" t="s">
        <v>1615</v>
      </c>
      <c r="H404" s="157">
        <v>470.6</v>
      </c>
      <c r="I404" s="158"/>
      <c r="L404" s="154"/>
      <c r="M404" s="159"/>
      <c r="T404" s="160"/>
      <c r="AT404" s="155" t="s">
        <v>292</v>
      </c>
      <c r="AU404" s="155" t="s">
        <v>91</v>
      </c>
      <c r="AV404" s="12" t="s">
        <v>91</v>
      </c>
      <c r="AW404" s="12" t="s">
        <v>36</v>
      </c>
      <c r="AX404" s="12" t="s">
        <v>85</v>
      </c>
      <c r="AY404" s="155" t="s">
        <v>209</v>
      </c>
    </row>
    <row r="405" spans="2:65" s="1" customFormat="1" ht="16.5" customHeight="1" x14ac:dyDescent="0.2">
      <c r="B405" s="30"/>
      <c r="C405" s="136" t="s">
        <v>766</v>
      </c>
      <c r="D405" s="136" t="s">
        <v>210</v>
      </c>
      <c r="E405" s="137" t="s">
        <v>878</v>
      </c>
      <c r="F405" s="138" t="s">
        <v>879</v>
      </c>
      <c r="G405" s="139" t="s">
        <v>359</v>
      </c>
      <c r="H405" s="140">
        <v>6</v>
      </c>
      <c r="I405" s="141"/>
      <c r="J405" s="142">
        <f>ROUND(I405*H405,2)</f>
        <v>0</v>
      </c>
      <c r="K405" s="143"/>
      <c r="L405" s="30"/>
      <c r="M405" s="144" t="s">
        <v>1</v>
      </c>
      <c r="N405" s="145" t="s">
        <v>43</v>
      </c>
      <c r="P405" s="146">
        <f>O405*H405</f>
        <v>0</v>
      </c>
      <c r="Q405" s="146">
        <v>0</v>
      </c>
      <c r="R405" s="146">
        <f>Q405*H405</f>
        <v>0</v>
      </c>
      <c r="S405" s="146">
        <v>0</v>
      </c>
      <c r="T405" s="147">
        <f>S405*H405</f>
        <v>0</v>
      </c>
      <c r="AR405" s="148" t="s">
        <v>156</v>
      </c>
      <c r="AT405" s="148" t="s">
        <v>210</v>
      </c>
      <c r="AU405" s="148" t="s">
        <v>91</v>
      </c>
      <c r="AY405" s="15" t="s">
        <v>209</v>
      </c>
      <c r="BE405" s="149">
        <f>IF(N405="základní",J405,0)</f>
        <v>0</v>
      </c>
      <c r="BF405" s="149">
        <f>IF(N405="snížená",J405,0)</f>
        <v>0</v>
      </c>
      <c r="BG405" s="149">
        <f>IF(N405="zákl. přenesená",J405,0)</f>
        <v>0</v>
      </c>
      <c r="BH405" s="149">
        <f>IF(N405="sníž. přenesená",J405,0)</f>
        <v>0</v>
      </c>
      <c r="BI405" s="149">
        <f>IF(N405="nulová",J405,0)</f>
        <v>0</v>
      </c>
      <c r="BJ405" s="15" t="s">
        <v>85</v>
      </c>
      <c r="BK405" s="149">
        <f>ROUND(I405*H405,2)</f>
        <v>0</v>
      </c>
      <c r="BL405" s="15" t="s">
        <v>156</v>
      </c>
      <c r="BM405" s="148" t="s">
        <v>1617</v>
      </c>
    </row>
    <row r="406" spans="2:65" s="1" customFormat="1" ht="19.5" x14ac:dyDescent="0.2">
      <c r="B406" s="30"/>
      <c r="D406" s="150" t="s">
        <v>216</v>
      </c>
      <c r="F406" s="151" t="s">
        <v>881</v>
      </c>
      <c r="I406" s="152"/>
      <c r="L406" s="30"/>
      <c r="M406" s="153"/>
      <c r="T406" s="54"/>
      <c r="AT406" s="15" t="s">
        <v>216</v>
      </c>
      <c r="AU406" s="15" t="s">
        <v>91</v>
      </c>
    </row>
    <row r="407" spans="2:65" s="12" customFormat="1" x14ac:dyDescent="0.2">
      <c r="B407" s="154"/>
      <c r="D407" s="150" t="s">
        <v>292</v>
      </c>
      <c r="E407" s="155" t="s">
        <v>1</v>
      </c>
      <c r="F407" s="156" t="s">
        <v>1579</v>
      </c>
      <c r="H407" s="157">
        <v>6</v>
      </c>
      <c r="I407" s="158"/>
      <c r="L407" s="154"/>
      <c r="M407" s="159"/>
      <c r="T407" s="160"/>
      <c r="AT407" s="155" t="s">
        <v>292</v>
      </c>
      <c r="AU407" s="155" t="s">
        <v>91</v>
      </c>
      <c r="AV407" s="12" t="s">
        <v>91</v>
      </c>
      <c r="AW407" s="12" t="s">
        <v>36</v>
      </c>
      <c r="AX407" s="12" t="s">
        <v>85</v>
      </c>
      <c r="AY407" s="155" t="s">
        <v>209</v>
      </c>
    </row>
    <row r="408" spans="2:65" s="1" customFormat="1" ht="16.5" customHeight="1" x14ac:dyDescent="0.2">
      <c r="B408" s="30"/>
      <c r="C408" s="136" t="s">
        <v>770</v>
      </c>
      <c r="D408" s="136" t="s">
        <v>210</v>
      </c>
      <c r="E408" s="137" t="s">
        <v>888</v>
      </c>
      <c r="F408" s="138" t="s">
        <v>889</v>
      </c>
      <c r="G408" s="139" t="s">
        <v>342</v>
      </c>
      <c r="H408" s="140">
        <v>941.2</v>
      </c>
      <c r="I408" s="141"/>
      <c r="J408" s="142">
        <f>ROUND(I408*H408,2)</f>
        <v>0</v>
      </c>
      <c r="K408" s="143"/>
      <c r="L408" s="30"/>
      <c r="M408" s="144" t="s">
        <v>1</v>
      </c>
      <c r="N408" s="145" t="s">
        <v>43</v>
      </c>
      <c r="P408" s="146">
        <f>O408*H408</f>
        <v>0</v>
      </c>
      <c r="Q408" s="146">
        <v>0</v>
      </c>
      <c r="R408" s="146">
        <f>Q408*H408</f>
        <v>0</v>
      </c>
      <c r="S408" s="146">
        <v>0.01</v>
      </c>
      <c r="T408" s="147">
        <f>S408*H408</f>
        <v>9.4120000000000008</v>
      </c>
      <c r="AR408" s="148" t="s">
        <v>156</v>
      </c>
      <c r="AT408" s="148" t="s">
        <v>210</v>
      </c>
      <c r="AU408" s="148" t="s">
        <v>91</v>
      </c>
      <c r="AY408" s="15" t="s">
        <v>209</v>
      </c>
      <c r="BE408" s="149">
        <f>IF(N408="základní",J408,0)</f>
        <v>0</v>
      </c>
      <c r="BF408" s="149">
        <f>IF(N408="snížená",J408,0)</f>
        <v>0</v>
      </c>
      <c r="BG408" s="149">
        <f>IF(N408="zákl. přenesená",J408,0)</f>
        <v>0</v>
      </c>
      <c r="BH408" s="149">
        <f>IF(N408="sníž. přenesená",J408,0)</f>
        <v>0</v>
      </c>
      <c r="BI408" s="149">
        <f>IF(N408="nulová",J408,0)</f>
        <v>0</v>
      </c>
      <c r="BJ408" s="15" t="s">
        <v>85</v>
      </c>
      <c r="BK408" s="149">
        <f>ROUND(I408*H408,2)</f>
        <v>0</v>
      </c>
      <c r="BL408" s="15" t="s">
        <v>156</v>
      </c>
      <c r="BM408" s="148" t="s">
        <v>1618</v>
      </c>
    </row>
    <row r="409" spans="2:65" s="1" customFormat="1" ht="19.5" x14ac:dyDescent="0.2">
      <c r="B409" s="30"/>
      <c r="D409" s="150" t="s">
        <v>216</v>
      </c>
      <c r="F409" s="151" t="s">
        <v>891</v>
      </c>
      <c r="I409" s="152"/>
      <c r="L409" s="30"/>
      <c r="M409" s="153"/>
      <c r="T409" s="54"/>
      <c r="AT409" s="15" t="s">
        <v>216</v>
      </c>
      <c r="AU409" s="15" t="s">
        <v>91</v>
      </c>
    </row>
    <row r="410" spans="2:65" s="12" customFormat="1" x14ac:dyDescent="0.2">
      <c r="B410" s="154"/>
      <c r="D410" s="150" t="s">
        <v>292</v>
      </c>
      <c r="E410" s="155" t="s">
        <v>1</v>
      </c>
      <c r="F410" s="156" t="s">
        <v>1619</v>
      </c>
      <c r="H410" s="157">
        <v>941.2</v>
      </c>
      <c r="I410" s="158"/>
      <c r="L410" s="154"/>
      <c r="M410" s="159"/>
      <c r="T410" s="160"/>
      <c r="AT410" s="155" t="s">
        <v>292</v>
      </c>
      <c r="AU410" s="155" t="s">
        <v>91</v>
      </c>
      <c r="AV410" s="12" t="s">
        <v>91</v>
      </c>
      <c r="AW410" s="12" t="s">
        <v>36</v>
      </c>
      <c r="AX410" s="12" t="s">
        <v>85</v>
      </c>
      <c r="AY410" s="155" t="s">
        <v>209</v>
      </c>
    </row>
    <row r="411" spans="2:65" s="11" customFormat="1" ht="20.85" customHeight="1" x14ac:dyDescent="0.2">
      <c r="B411" s="124"/>
      <c r="D411" s="125" t="s">
        <v>77</v>
      </c>
      <c r="E411" s="134" t="s">
        <v>860</v>
      </c>
      <c r="F411" s="134" t="s">
        <v>893</v>
      </c>
      <c r="I411" s="127"/>
      <c r="J411" s="135">
        <f>BK411</f>
        <v>0</v>
      </c>
      <c r="L411" s="124"/>
      <c r="M411" s="129"/>
      <c r="P411" s="130">
        <f>SUM(P412:P436)</f>
        <v>0</v>
      </c>
      <c r="R411" s="130">
        <f>SUM(R412:R436)</f>
        <v>0</v>
      </c>
      <c r="T411" s="131">
        <f>SUM(T412:T436)</f>
        <v>0</v>
      </c>
      <c r="AR411" s="125" t="s">
        <v>85</v>
      </c>
      <c r="AT411" s="132" t="s">
        <v>77</v>
      </c>
      <c r="AU411" s="132" t="s">
        <v>91</v>
      </c>
      <c r="AY411" s="125" t="s">
        <v>209</v>
      </c>
      <c r="BK411" s="133">
        <f>SUM(BK412:BK436)</f>
        <v>0</v>
      </c>
    </row>
    <row r="412" spans="2:65" s="1" customFormat="1" ht="21.75" customHeight="1" x14ac:dyDescent="0.2">
      <c r="B412" s="30"/>
      <c r="C412" s="136" t="s">
        <v>774</v>
      </c>
      <c r="D412" s="136" t="s">
        <v>210</v>
      </c>
      <c r="E412" s="137" t="s">
        <v>895</v>
      </c>
      <c r="F412" s="138" t="s">
        <v>896</v>
      </c>
      <c r="G412" s="139" t="s">
        <v>359</v>
      </c>
      <c r="H412" s="140">
        <v>6</v>
      </c>
      <c r="I412" s="141"/>
      <c r="J412" s="142">
        <f>ROUND(I412*H412,2)</f>
        <v>0</v>
      </c>
      <c r="K412" s="143"/>
      <c r="L412" s="30"/>
      <c r="M412" s="144" t="s">
        <v>1</v>
      </c>
      <c r="N412" s="145" t="s">
        <v>43</v>
      </c>
      <c r="P412" s="146">
        <f>O412*H412</f>
        <v>0</v>
      </c>
      <c r="Q412" s="146">
        <v>0</v>
      </c>
      <c r="R412" s="146">
        <f>Q412*H412</f>
        <v>0</v>
      </c>
      <c r="S412" s="146">
        <v>0</v>
      </c>
      <c r="T412" s="147">
        <f>S412*H412</f>
        <v>0</v>
      </c>
      <c r="AR412" s="148" t="s">
        <v>156</v>
      </c>
      <c r="AT412" s="148" t="s">
        <v>210</v>
      </c>
      <c r="AU412" s="148" t="s">
        <v>148</v>
      </c>
      <c r="AY412" s="15" t="s">
        <v>209</v>
      </c>
      <c r="BE412" s="149">
        <f>IF(N412="základní",J412,0)</f>
        <v>0</v>
      </c>
      <c r="BF412" s="149">
        <f>IF(N412="snížená",J412,0)</f>
        <v>0</v>
      </c>
      <c r="BG412" s="149">
        <f>IF(N412="zákl. přenesená",J412,0)</f>
        <v>0</v>
      </c>
      <c r="BH412" s="149">
        <f>IF(N412="sníž. přenesená",J412,0)</f>
        <v>0</v>
      </c>
      <c r="BI412" s="149">
        <f>IF(N412="nulová",J412,0)</f>
        <v>0</v>
      </c>
      <c r="BJ412" s="15" t="s">
        <v>85</v>
      </c>
      <c r="BK412" s="149">
        <f>ROUND(I412*H412,2)</f>
        <v>0</v>
      </c>
      <c r="BL412" s="15" t="s">
        <v>156</v>
      </c>
      <c r="BM412" s="148" t="s">
        <v>1620</v>
      </c>
    </row>
    <row r="413" spans="2:65" s="1" customFormat="1" ht="19.5" x14ac:dyDescent="0.2">
      <c r="B413" s="30"/>
      <c r="D413" s="150" t="s">
        <v>216</v>
      </c>
      <c r="F413" s="151" t="s">
        <v>898</v>
      </c>
      <c r="I413" s="152"/>
      <c r="L413" s="30"/>
      <c r="M413" s="153"/>
      <c r="T413" s="54"/>
      <c r="AT413" s="15" t="s">
        <v>216</v>
      </c>
      <c r="AU413" s="15" t="s">
        <v>148</v>
      </c>
    </row>
    <row r="414" spans="2:65" s="12" customFormat="1" x14ac:dyDescent="0.2">
      <c r="B414" s="154"/>
      <c r="D414" s="150" t="s">
        <v>292</v>
      </c>
      <c r="E414" s="155" t="s">
        <v>1</v>
      </c>
      <c r="F414" s="156" t="s">
        <v>1579</v>
      </c>
      <c r="H414" s="157">
        <v>6</v>
      </c>
      <c r="I414" s="158"/>
      <c r="L414" s="154"/>
      <c r="M414" s="159"/>
      <c r="T414" s="160"/>
      <c r="AT414" s="155" t="s">
        <v>292</v>
      </c>
      <c r="AU414" s="155" t="s">
        <v>148</v>
      </c>
      <c r="AV414" s="12" t="s">
        <v>91</v>
      </c>
      <c r="AW414" s="12" t="s">
        <v>36</v>
      </c>
      <c r="AX414" s="12" t="s">
        <v>85</v>
      </c>
      <c r="AY414" s="155" t="s">
        <v>209</v>
      </c>
    </row>
    <row r="415" spans="2:65" s="1" customFormat="1" ht="24.2" customHeight="1" x14ac:dyDescent="0.2">
      <c r="B415" s="30"/>
      <c r="C415" s="136" t="s">
        <v>779</v>
      </c>
      <c r="D415" s="136" t="s">
        <v>210</v>
      </c>
      <c r="E415" s="137" t="s">
        <v>900</v>
      </c>
      <c r="F415" s="138" t="s">
        <v>901</v>
      </c>
      <c r="G415" s="139" t="s">
        <v>554</v>
      </c>
      <c r="H415" s="140">
        <v>103.65</v>
      </c>
      <c r="I415" s="141"/>
      <c r="J415" s="142">
        <f>ROUND(I415*H415,2)</f>
        <v>0</v>
      </c>
      <c r="K415" s="143"/>
      <c r="L415" s="30"/>
      <c r="M415" s="144" t="s">
        <v>1</v>
      </c>
      <c r="N415" s="145" t="s">
        <v>43</v>
      </c>
      <c r="P415" s="146">
        <f>O415*H415</f>
        <v>0</v>
      </c>
      <c r="Q415" s="146">
        <v>0</v>
      </c>
      <c r="R415" s="146">
        <f>Q415*H415</f>
        <v>0</v>
      </c>
      <c r="S415" s="146">
        <v>0</v>
      </c>
      <c r="T415" s="147">
        <f>S415*H415</f>
        <v>0</v>
      </c>
      <c r="AR415" s="148" t="s">
        <v>156</v>
      </c>
      <c r="AT415" s="148" t="s">
        <v>210</v>
      </c>
      <c r="AU415" s="148" t="s">
        <v>148</v>
      </c>
      <c r="AY415" s="15" t="s">
        <v>209</v>
      </c>
      <c r="BE415" s="149">
        <f>IF(N415="základní",J415,0)</f>
        <v>0</v>
      </c>
      <c r="BF415" s="149">
        <f>IF(N415="snížená",J415,0)</f>
        <v>0</v>
      </c>
      <c r="BG415" s="149">
        <f>IF(N415="zákl. přenesená",J415,0)</f>
        <v>0</v>
      </c>
      <c r="BH415" s="149">
        <f>IF(N415="sníž. přenesená",J415,0)</f>
        <v>0</v>
      </c>
      <c r="BI415" s="149">
        <f>IF(N415="nulová",J415,0)</f>
        <v>0</v>
      </c>
      <c r="BJ415" s="15" t="s">
        <v>85</v>
      </c>
      <c r="BK415" s="149">
        <f>ROUND(I415*H415,2)</f>
        <v>0</v>
      </c>
      <c r="BL415" s="15" t="s">
        <v>156</v>
      </c>
      <c r="BM415" s="148" t="s">
        <v>1621</v>
      </c>
    </row>
    <row r="416" spans="2:65" s="1" customFormat="1" ht="19.5" x14ac:dyDescent="0.2">
      <c r="B416" s="30"/>
      <c r="D416" s="150" t="s">
        <v>216</v>
      </c>
      <c r="F416" s="151" t="s">
        <v>903</v>
      </c>
      <c r="I416" s="152"/>
      <c r="L416" s="30"/>
      <c r="M416" s="153"/>
      <c r="T416" s="54"/>
      <c r="AT416" s="15" t="s">
        <v>216</v>
      </c>
      <c r="AU416" s="15" t="s">
        <v>148</v>
      </c>
    </row>
    <row r="417" spans="2:65" s="12" customFormat="1" x14ac:dyDescent="0.2">
      <c r="B417" s="154"/>
      <c r="D417" s="150" t="s">
        <v>292</v>
      </c>
      <c r="E417" s="155" t="s">
        <v>1</v>
      </c>
      <c r="F417" s="156" t="s">
        <v>1622</v>
      </c>
      <c r="H417" s="157">
        <v>1.5299999999999998</v>
      </c>
      <c r="I417" s="158"/>
      <c r="L417" s="154"/>
      <c r="M417" s="159"/>
      <c r="T417" s="160"/>
      <c r="AT417" s="155" t="s">
        <v>292</v>
      </c>
      <c r="AU417" s="155" t="s">
        <v>148</v>
      </c>
      <c r="AV417" s="12" t="s">
        <v>91</v>
      </c>
      <c r="AW417" s="12" t="s">
        <v>36</v>
      </c>
      <c r="AX417" s="12" t="s">
        <v>78</v>
      </c>
      <c r="AY417" s="155" t="s">
        <v>209</v>
      </c>
    </row>
    <row r="418" spans="2:65" s="12" customFormat="1" x14ac:dyDescent="0.2">
      <c r="B418" s="154"/>
      <c r="D418" s="150" t="s">
        <v>292</v>
      </c>
      <c r="E418" s="155" t="s">
        <v>1</v>
      </c>
      <c r="F418" s="156" t="s">
        <v>1623</v>
      </c>
      <c r="H418" s="157">
        <v>102.12</v>
      </c>
      <c r="I418" s="158"/>
      <c r="L418" s="154"/>
      <c r="M418" s="159"/>
      <c r="T418" s="160"/>
      <c r="AT418" s="155" t="s">
        <v>292</v>
      </c>
      <c r="AU418" s="155" t="s">
        <v>148</v>
      </c>
      <c r="AV418" s="12" t="s">
        <v>91</v>
      </c>
      <c r="AW418" s="12" t="s">
        <v>36</v>
      </c>
      <c r="AX418" s="12" t="s">
        <v>78</v>
      </c>
      <c r="AY418" s="155" t="s">
        <v>209</v>
      </c>
    </row>
    <row r="419" spans="2:65" s="13" customFormat="1" x14ac:dyDescent="0.2">
      <c r="B419" s="164"/>
      <c r="D419" s="150" t="s">
        <v>292</v>
      </c>
      <c r="E419" s="165" t="s">
        <v>1</v>
      </c>
      <c r="F419" s="166" t="s">
        <v>351</v>
      </c>
      <c r="H419" s="167">
        <v>103.65</v>
      </c>
      <c r="I419" s="168"/>
      <c r="L419" s="164"/>
      <c r="M419" s="169"/>
      <c r="T419" s="170"/>
      <c r="AT419" s="165" t="s">
        <v>292</v>
      </c>
      <c r="AU419" s="165" t="s">
        <v>148</v>
      </c>
      <c r="AV419" s="13" t="s">
        <v>156</v>
      </c>
      <c r="AW419" s="13" t="s">
        <v>4</v>
      </c>
      <c r="AX419" s="13" t="s">
        <v>85</v>
      </c>
      <c r="AY419" s="165" t="s">
        <v>209</v>
      </c>
    </row>
    <row r="420" spans="2:65" s="1" customFormat="1" ht="24.2" customHeight="1" x14ac:dyDescent="0.2">
      <c r="B420" s="30"/>
      <c r="C420" s="136" t="s">
        <v>783</v>
      </c>
      <c r="D420" s="136" t="s">
        <v>210</v>
      </c>
      <c r="E420" s="137" t="s">
        <v>907</v>
      </c>
      <c r="F420" s="138" t="s">
        <v>908</v>
      </c>
      <c r="G420" s="139" t="s">
        <v>554</v>
      </c>
      <c r="H420" s="140">
        <v>725.55</v>
      </c>
      <c r="I420" s="141"/>
      <c r="J420" s="142">
        <f>ROUND(I420*H420,2)</f>
        <v>0</v>
      </c>
      <c r="K420" s="143"/>
      <c r="L420" s="30"/>
      <c r="M420" s="144" t="s">
        <v>1</v>
      </c>
      <c r="N420" s="145" t="s">
        <v>43</v>
      </c>
      <c r="P420" s="146">
        <f>O420*H420</f>
        <v>0</v>
      </c>
      <c r="Q420" s="146">
        <v>0</v>
      </c>
      <c r="R420" s="146">
        <f>Q420*H420</f>
        <v>0</v>
      </c>
      <c r="S420" s="146">
        <v>0</v>
      </c>
      <c r="T420" s="147">
        <f>S420*H420</f>
        <v>0</v>
      </c>
      <c r="AR420" s="148" t="s">
        <v>156</v>
      </c>
      <c r="AT420" s="148" t="s">
        <v>210</v>
      </c>
      <c r="AU420" s="148" t="s">
        <v>148</v>
      </c>
      <c r="AY420" s="15" t="s">
        <v>209</v>
      </c>
      <c r="BE420" s="149">
        <f>IF(N420="základní",J420,0)</f>
        <v>0</v>
      </c>
      <c r="BF420" s="149">
        <f>IF(N420="snížená",J420,0)</f>
        <v>0</v>
      </c>
      <c r="BG420" s="149">
        <f>IF(N420="zákl. přenesená",J420,0)</f>
        <v>0</v>
      </c>
      <c r="BH420" s="149">
        <f>IF(N420="sníž. přenesená",J420,0)</f>
        <v>0</v>
      </c>
      <c r="BI420" s="149">
        <f>IF(N420="nulová",J420,0)</f>
        <v>0</v>
      </c>
      <c r="BJ420" s="15" t="s">
        <v>85</v>
      </c>
      <c r="BK420" s="149">
        <f>ROUND(I420*H420,2)</f>
        <v>0</v>
      </c>
      <c r="BL420" s="15" t="s">
        <v>156</v>
      </c>
      <c r="BM420" s="148" t="s">
        <v>1624</v>
      </c>
    </row>
    <row r="421" spans="2:65" s="1" customFormat="1" ht="19.5" x14ac:dyDescent="0.2">
      <c r="B421" s="30"/>
      <c r="D421" s="150" t="s">
        <v>216</v>
      </c>
      <c r="F421" s="151" t="s">
        <v>908</v>
      </c>
      <c r="I421" s="152"/>
      <c r="L421" s="30"/>
      <c r="M421" s="153"/>
      <c r="T421" s="54"/>
      <c r="AT421" s="15" t="s">
        <v>216</v>
      </c>
      <c r="AU421" s="15" t="s">
        <v>148</v>
      </c>
    </row>
    <row r="422" spans="2:65" s="12" customFormat="1" x14ac:dyDescent="0.2">
      <c r="B422" s="154"/>
      <c r="D422" s="150" t="s">
        <v>292</v>
      </c>
      <c r="E422" s="155" t="s">
        <v>1</v>
      </c>
      <c r="F422" s="156" t="s">
        <v>1625</v>
      </c>
      <c r="H422" s="157">
        <v>725.55000000000007</v>
      </c>
      <c r="I422" s="158"/>
      <c r="L422" s="154"/>
      <c r="M422" s="159"/>
      <c r="T422" s="160"/>
      <c r="AT422" s="155" t="s">
        <v>292</v>
      </c>
      <c r="AU422" s="155" t="s">
        <v>148</v>
      </c>
      <c r="AV422" s="12" t="s">
        <v>91</v>
      </c>
      <c r="AW422" s="12" t="s">
        <v>36</v>
      </c>
      <c r="AX422" s="12" t="s">
        <v>78</v>
      </c>
      <c r="AY422" s="155" t="s">
        <v>209</v>
      </c>
    </row>
    <row r="423" spans="2:65" s="13" customFormat="1" x14ac:dyDescent="0.2">
      <c r="B423" s="164"/>
      <c r="D423" s="150" t="s">
        <v>292</v>
      </c>
      <c r="E423" s="165" t="s">
        <v>1</v>
      </c>
      <c r="F423" s="166" t="s">
        <v>351</v>
      </c>
      <c r="H423" s="167">
        <v>725.55000000000007</v>
      </c>
      <c r="I423" s="168"/>
      <c r="L423" s="164"/>
      <c r="M423" s="169"/>
      <c r="T423" s="170"/>
      <c r="AT423" s="165" t="s">
        <v>292</v>
      </c>
      <c r="AU423" s="165" t="s">
        <v>148</v>
      </c>
      <c r="AV423" s="13" t="s">
        <v>156</v>
      </c>
      <c r="AW423" s="13" t="s">
        <v>4</v>
      </c>
      <c r="AX423" s="13" t="s">
        <v>85</v>
      </c>
      <c r="AY423" s="165" t="s">
        <v>209</v>
      </c>
    </row>
    <row r="424" spans="2:65" s="1" customFormat="1" ht="24.2" customHeight="1" x14ac:dyDescent="0.2">
      <c r="B424" s="30"/>
      <c r="C424" s="136" t="s">
        <v>788</v>
      </c>
      <c r="D424" s="136" t="s">
        <v>210</v>
      </c>
      <c r="E424" s="137" t="s">
        <v>912</v>
      </c>
      <c r="F424" s="138" t="s">
        <v>913</v>
      </c>
      <c r="G424" s="139" t="s">
        <v>554</v>
      </c>
      <c r="H424" s="140">
        <v>103.65</v>
      </c>
      <c r="I424" s="141"/>
      <c r="J424" s="142">
        <f>ROUND(I424*H424,2)</f>
        <v>0</v>
      </c>
      <c r="K424" s="143"/>
      <c r="L424" s="30"/>
      <c r="M424" s="144" t="s">
        <v>1</v>
      </c>
      <c r="N424" s="145" t="s">
        <v>43</v>
      </c>
      <c r="P424" s="146">
        <f>O424*H424</f>
        <v>0</v>
      </c>
      <c r="Q424" s="146">
        <v>0</v>
      </c>
      <c r="R424" s="146">
        <f>Q424*H424</f>
        <v>0</v>
      </c>
      <c r="S424" s="146">
        <v>0</v>
      </c>
      <c r="T424" s="147">
        <f>S424*H424</f>
        <v>0</v>
      </c>
      <c r="AR424" s="148" t="s">
        <v>156</v>
      </c>
      <c r="AT424" s="148" t="s">
        <v>210</v>
      </c>
      <c r="AU424" s="148" t="s">
        <v>148</v>
      </c>
      <c r="AY424" s="15" t="s">
        <v>209</v>
      </c>
      <c r="BE424" s="149">
        <f>IF(N424="základní",J424,0)</f>
        <v>0</v>
      </c>
      <c r="BF424" s="149">
        <f>IF(N424="snížená",J424,0)</f>
        <v>0</v>
      </c>
      <c r="BG424" s="149">
        <f>IF(N424="zákl. přenesená",J424,0)</f>
        <v>0</v>
      </c>
      <c r="BH424" s="149">
        <f>IF(N424="sníž. přenesená",J424,0)</f>
        <v>0</v>
      </c>
      <c r="BI424" s="149">
        <f>IF(N424="nulová",J424,0)</f>
        <v>0</v>
      </c>
      <c r="BJ424" s="15" t="s">
        <v>85</v>
      </c>
      <c r="BK424" s="149">
        <f>ROUND(I424*H424,2)</f>
        <v>0</v>
      </c>
      <c r="BL424" s="15" t="s">
        <v>156</v>
      </c>
      <c r="BM424" s="148" t="s">
        <v>1626</v>
      </c>
    </row>
    <row r="425" spans="2:65" s="1" customFormat="1" ht="19.5" x14ac:dyDescent="0.2">
      <c r="B425" s="30"/>
      <c r="D425" s="150" t="s">
        <v>216</v>
      </c>
      <c r="F425" s="151" t="s">
        <v>915</v>
      </c>
      <c r="I425" s="152"/>
      <c r="L425" s="30"/>
      <c r="M425" s="153"/>
      <c r="T425" s="54"/>
      <c r="AT425" s="15" t="s">
        <v>216</v>
      </c>
      <c r="AU425" s="15" t="s">
        <v>148</v>
      </c>
    </row>
    <row r="426" spans="2:65" s="12" customFormat="1" x14ac:dyDescent="0.2">
      <c r="B426" s="154"/>
      <c r="D426" s="150" t="s">
        <v>292</v>
      </c>
      <c r="E426" s="155" t="s">
        <v>1</v>
      </c>
      <c r="F426" s="156" t="s">
        <v>1622</v>
      </c>
      <c r="H426" s="157">
        <v>1.5299999999999998</v>
      </c>
      <c r="I426" s="158"/>
      <c r="L426" s="154"/>
      <c r="M426" s="159"/>
      <c r="T426" s="160"/>
      <c r="AT426" s="155" t="s">
        <v>292</v>
      </c>
      <c r="AU426" s="155" t="s">
        <v>148</v>
      </c>
      <c r="AV426" s="12" t="s">
        <v>91</v>
      </c>
      <c r="AW426" s="12" t="s">
        <v>36</v>
      </c>
      <c r="AX426" s="12" t="s">
        <v>78</v>
      </c>
      <c r="AY426" s="155" t="s">
        <v>209</v>
      </c>
    </row>
    <row r="427" spans="2:65" s="12" customFormat="1" x14ac:dyDescent="0.2">
      <c r="B427" s="154"/>
      <c r="D427" s="150" t="s">
        <v>292</v>
      </c>
      <c r="E427" s="155" t="s">
        <v>1</v>
      </c>
      <c r="F427" s="156" t="s">
        <v>1623</v>
      </c>
      <c r="H427" s="157">
        <v>102.12</v>
      </c>
      <c r="I427" s="158"/>
      <c r="L427" s="154"/>
      <c r="M427" s="159"/>
      <c r="T427" s="160"/>
      <c r="AT427" s="155" t="s">
        <v>292</v>
      </c>
      <c r="AU427" s="155" t="s">
        <v>148</v>
      </c>
      <c r="AV427" s="12" t="s">
        <v>91</v>
      </c>
      <c r="AW427" s="12" t="s">
        <v>36</v>
      </c>
      <c r="AX427" s="12" t="s">
        <v>78</v>
      </c>
      <c r="AY427" s="155" t="s">
        <v>209</v>
      </c>
    </row>
    <row r="428" spans="2:65" s="13" customFormat="1" x14ac:dyDescent="0.2">
      <c r="B428" s="164"/>
      <c r="D428" s="150" t="s">
        <v>292</v>
      </c>
      <c r="E428" s="165" t="s">
        <v>1</v>
      </c>
      <c r="F428" s="166" t="s">
        <v>351</v>
      </c>
      <c r="H428" s="167">
        <v>103.65</v>
      </c>
      <c r="I428" s="168"/>
      <c r="L428" s="164"/>
      <c r="M428" s="169"/>
      <c r="T428" s="170"/>
      <c r="AT428" s="165" t="s">
        <v>292</v>
      </c>
      <c r="AU428" s="165" t="s">
        <v>148</v>
      </c>
      <c r="AV428" s="13" t="s">
        <v>156</v>
      </c>
      <c r="AW428" s="13" t="s">
        <v>4</v>
      </c>
      <c r="AX428" s="13" t="s">
        <v>85</v>
      </c>
      <c r="AY428" s="165" t="s">
        <v>209</v>
      </c>
    </row>
    <row r="429" spans="2:65" s="1" customFormat="1" ht="33" customHeight="1" x14ac:dyDescent="0.2">
      <c r="B429" s="30"/>
      <c r="C429" s="136" t="s">
        <v>792</v>
      </c>
      <c r="D429" s="136" t="s">
        <v>210</v>
      </c>
      <c r="E429" s="137" t="s">
        <v>917</v>
      </c>
      <c r="F429" s="138" t="s">
        <v>918</v>
      </c>
      <c r="G429" s="139" t="s">
        <v>554</v>
      </c>
      <c r="H429" s="140">
        <v>205.77</v>
      </c>
      <c r="I429" s="141"/>
      <c r="J429" s="142">
        <f>ROUND(I429*H429,2)</f>
        <v>0</v>
      </c>
      <c r="K429" s="143"/>
      <c r="L429" s="30"/>
      <c r="M429" s="144" t="s">
        <v>1</v>
      </c>
      <c r="N429" s="145" t="s">
        <v>43</v>
      </c>
      <c r="P429" s="146">
        <f>O429*H429</f>
        <v>0</v>
      </c>
      <c r="Q429" s="146">
        <v>0</v>
      </c>
      <c r="R429" s="146">
        <f>Q429*H429</f>
        <v>0</v>
      </c>
      <c r="S429" s="146">
        <v>0</v>
      </c>
      <c r="T429" s="147">
        <f>S429*H429</f>
        <v>0</v>
      </c>
      <c r="AR429" s="148" t="s">
        <v>156</v>
      </c>
      <c r="AT429" s="148" t="s">
        <v>210</v>
      </c>
      <c r="AU429" s="148" t="s">
        <v>148</v>
      </c>
      <c r="AY429" s="15" t="s">
        <v>209</v>
      </c>
      <c r="BE429" s="149">
        <f>IF(N429="základní",J429,0)</f>
        <v>0</v>
      </c>
      <c r="BF429" s="149">
        <f>IF(N429="snížená",J429,0)</f>
        <v>0</v>
      </c>
      <c r="BG429" s="149">
        <f>IF(N429="zákl. přenesená",J429,0)</f>
        <v>0</v>
      </c>
      <c r="BH429" s="149">
        <f>IF(N429="sníž. přenesená",J429,0)</f>
        <v>0</v>
      </c>
      <c r="BI429" s="149">
        <f>IF(N429="nulová",J429,0)</f>
        <v>0</v>
      </c>
      <c r="BJ429" s="15" t="s">
        <v>85</v>
      </c>
      <c r="BK429" s="149">
        <f>ROUND(I429*H429,2)</f>
        <v>0</v>
      </c>
      <c r="BL429" s="15" t="s">
        <v>156</v>
      </c>
      <c r="BM429" s="148" t="s">
        <v>1627</v>
      </c>
    </row>
    <row r="430" spans="2:65" s="1" customFormat="1" ht="29.25" x14ac:dyDescent="0.2">
      <c r="B430" s="30"/>
      <c r="D430" s="150" t="s">
        <v>216</v>
      </c>
      <c r="F430" s="151" t="s">
        <v>920</v>
      </c>
      <c r="I430" s="152"/>
      <c r="L430" s="30"/>
      <c r="M430" s="153"/>
      <c r="T430" s="54"/>
      <c r="AT430" s="15" t="s">
        <v>216</v>
      </c>
      <c r="AU430" s="15" t="s">
        <v>148</v>
      </c>
    </row>
    <row r="431" spans="2:65" s="12" customFormat="1" x14ac:dyDescent="0.2">
      <c r="B431" s="154"/>
      <c r="D431" s="150" t="s">
        <v>292</v>
      </c>
      <c r="E431" s="155" t="s">
        <v>1</v>
      </c>
      <c r="F431" s="156" t="s">
        <v>1622</v>
      </c>
      <c r="H431" s="157">
        <v>1.5299999999999998</v>
      </c>
      <c r="I431" s="158"/>
      <c r="L431" s="154"/>
      <c r="M431" s="159"/>
      <c r="T431" s="160"/>
      <c r="AT431" s="155" t="s">
        <v>292</v>
      </c>
      <c r="AU431" s="155" t="s">
        <v>148</v>
      </c>
      <c r="AV431" s="12" t="s">
        <v>91</v>
      </c>
      <c r="AW431" s="12" t="s">
        <v>36</v>
      </c>
      <c r="AX431" s="12" t="s">
        <v>78</v>
      </c>
      <c r="AY431" s="155" t="s">
        <v>209</v>
      </c>
    </row>
    <row r="432" spans="2:65" s="12" customFormat="1" x14ac:dyDescent="0.2">
      <c r="B432" s="154"/>
      <c r="D432" s="150" t="s">
        <v>292</v>
      </c>
      <c r="E432" s="155" t="s">
        <v>1</v>
      </c>
      <c r="F432" s="156" t="s">
        <v>1628</v>
      </c>
      <c r="H432" s="157">
        <v>204.24</v>
      </c>
      <c r="I432" s="158"/>
      <c r="L432" s="154"/>
      <c r="M432" s="159"/>
      <c r="T432" s="160"/>
      <c r="AT432" s="155" t="s">
        <v>292</v>
      </c>
      <c r="AU432" s="155" t="s">
        <v>148</v>
      </c>
      <c r="AV432" s="12" t="s">
        <v>91</v>
      </c>
      <c r="AW432" s="12" t="s">
        <v>36</v>
      </c>
      <c r="AX432" s="12" t="s">
        <v>78</v>
      </c>
      <c r="AY432" s="155" t="s">
        <v>209</v>
      </c>
    </row>
    <row r="433" spans="2:65" s="13" customFormat="1" x14ac:dyDescent="0.2">
      <c r="B433" s="164"/>
      <c r="D433" s="150" t="s">
        <v>292</v>
      </c>
      <c r="E433" s="165" t="s">
        <v>1</v>
      </c>
      <c r="F433" s="166" t="s">
        <v>351</v>
      </c>
      <c r="H433" s="167">
        <v>205.77</v>
      </c>
      <c r="I433" s="168"/>
      <c r="L433" s="164"/>
      <c r="M433" s="169"/>
      <c r="T433" s="170"/>
      <c r="AT433" s="165" t="s">
        <v>292</v>
      </c>
      <c r="AU433" s="165" t="s">
        <v>148</v>
      </c>
      <c r="AV433" s="13" t="s">
        <v>156</v>
      </c>
      <c r="AW433" s="13" t="s">
        <v>4</v>
      </c>
      <c r="AX433" s="13" t="s">
        <v>85</v>
      </c>
      <c r="AY433" s="165" t="s">
        <v>209</v>
      </c>
    </row>
    <row r="434" spans="2:65" s="1" customFormat="1" ht="24.2" customHeight="1" x14ac:dyDescent="0.2">
      <c r="B434" s="30"/>
      <c r="C434" s="136" t="s">
        <v>796</v>
      </c>
      <c r="D434" s="136" t="s">
        <v>210</v>
      </c>
      <c r="E434" s="137" t="s">
        <v>923</v>
      </c>
      <c r="F434" s="138" t="s">
        <v>924</v>
      </c>
      <c r="G434" s="139" t="s">
        <v>554</v>
      </c>
      <c r="H434" s="140">
        <v>15</v>
      </c>
      <c r="I434" s="141"/>
      <c r="J434" s="142">
        <f>ROUND(I434*H434,2)</f>
        <v>0</v>
      </c>
      <c r="K434" s="143"/>
      <c r="L434" s="30"/>
      <c r="M434" s="144" t="s">
        <v>1</v>
      </c>
      <c r="N434" s="145" t="s">
        <v>43</v>
      </c>
      <c r="P434" s="146">
        <f>O434*H434</f>
        <v>0</v>
      </c>
      <c r="Q434" s="146">
        <v>0</v>
      </c>
      <c r="R434" s="146">
        <f>Q434*H434</f>
        <v>0</v>
      </c>
      <c r="S434" s="146">
        <v>0</v>
      </c>
      <c r="T434" s="147">
        <f>S434*H434</f>
        <v>0</v>
      </c>
      <c r="AR434" s="148" t="s">
        <v>156</v>
      </c>
      <c r="AT434" s="148" t="s">
        <v>210</v>
      </c>
      <c r="AU434" s="148" t="s">
        <v>148</v>
      </c>
      <c r="AY434" s="15" t="s">
        <v>209</v>
      </c>
      <c r="BE434" s="149">
        <f>IF(N434="základní",J434,0)</f>
        <v>0</v>
      </c>
      <c r="BF434" s="149">
        <f>IF(N434="snížená",J434,0)</f>
        <v>0</v>
      </c>
      <c r="BG434" s="149">
        <f>IF(N434="zákl. přenesená",J434,0)</f>
        <v>0</v>
      </c>
      <c r="BH434" s="149">
        <f>IF(N434="sníž. přenesená",J434,0)</f>
        <v>0</v>
      </c>
      <c r="BI434" s="149">
        <f>IF(N434="nulová",J434,0)</f>
        <v>0</v>
      </c>
      <c r="BJ434" s="15" t="s">
        <v>85</v>
      </c>
      <c r="BK434" s="149">
        <f>ROUND(I434*H434,2)</f>
        <v>0</v>
      </c>
      <c r="BL434" s="15" t="s">
        <v>156</v>
      </c>
      <c r="BM434" s="148" t="s">
        <v>1629</v>
      </c>
    </row>
    <row r="435" spans="2:65" s="1" customFormat="1" ht="29.25" x14ac:dyDescent="0.2">
      <c r="B435" s="30"/>
      <c r="D435" s="150" t="s">
        <v>216</v>
      </c>
      <c r="F435" s="151" t="s">
        <v>926</v>
      </c>
      <c r="I435" s="152"/>
      <c r="L435" s="30"/>
      <c r="M435" s="153"/>
      <c r="T435" s="54"/>
      <c r="AT435" s="15" t="s">
        <v>216</v>
      </c>
      <c r="AU435" s="15" t="s">
        <v>148</v>
      </c>
    </row>
    <row r="436" spans="2:65" s="12" customFormat="1" x14ac:dyDescent="0.2">
      <c r="B436" s="154"/>
      <c r="D436" s="150" t="s">
        <v>292</v>
      </c>
      <c r="E436" s="155" t="s">
        <v>1</v>
      </c>
      <c r="F436" s="156" t="s">
        <v>1630</v>
      </c>
      <c r="H436" s="157">
        <v>15</v>
      </c>
      <c r="I436" s="158"/>
      <c r="L436" s="154"/>
      <c r="M436" s="159"/>
      <c r="T436" s="160"/>
      <c r="AT436" s="155" t="s">
        <v>292</v>
      </c>
      <c r="AU436" s="155" t="s">
        <v>148</v>
      </c>
      <c r="AV436" s="12" t="s">
        <v>91</v>
      </c>
      <c r="AW436" s="12" t="s">
        <v>36</v>
      </c>
      <c r="AX436" s="12" t="s">
        <v>85</v>
      </c>
      <c r="AY436" s="155" t="s">
        <v>209</v>
      </c>
    </row>
    <row r="437" spans="2:65" s="11" customFormat="1" ht="22.9" customHeight="1" x14ac:dyDescent="0.2">
      <c r="B437" s="124"/>
      <c r="D437" s="125" t="s">
        <v>77</v>
      </c>
      <c r="E437" s="134" t="s">
        <v>928</v>
      </c>
      <c r="F437" s="134" t="s">
        <v>929</v>
      </c>
      <c r="I437" s="127"/>
      <c r="J437" s="135">
        <f>BK437</f>
        <v>0</v>
      </c>
      <c r="L437" s="124"/>
      <c r="M437" s="129"/>
      <c r="P437" s="130">
        <f>SUM(P438:P443)</f>
        <v>0</v>
      </c>
      <c r="R437" s="130">
        <f>SUM(R438:R443)</f>
        <v>0</v>
      </c>
      <c r="T437" s="131">
        <f>SUM(T438:T443)</f>
        <v>0</v>
      </c>
      <c r="AR437" s="125" t="s">
        <v>85</v>
      </c>
      <c r="AT437" s="132" t="s">
        <v>77</v>
      </c>
      <c r="AU437" s="132" t="s">
        <v>85</v>
      </c>
      <c r="AY437" s="125" t="s">
        <v>209</v>
      </c>
      <c r="BK437" s="133">
        <f>SUM(BK438:BK443)</f>
        <v>0</v>
      </c>
    </row>
    <row r="438" spans="2:65" s="1" customFormat="1" ht="33" customHeight="1" x14ac:dyDescent="0.2">
      <c r="B438" s="30"/>
      <c r="C438" s="136" t="s">
        <v>787</v>
      </c>
      <c r="D438" s="136" t="s">
        <v>210</v>
      </c>
      <c r="E438" s="137" t="s">
        <v>931</v>
      </c>
      <c r="F438" s="138" t="s">
        <v>932</v>
      </c>
      <c r="G438" s="139" t="s">
        <v>554</v>
      </c>
      <c r="H438" s="140">
        <v>1.53</v>
      </c>
      <c r="I438" s="141"/>
      <c r="J438" s="142">
        <f>ROUND(I438*H438,2)</f>
        <v>0</v>
      </c>
      <c r="K438" s="143"/>
      <c r="L438" s="30"/>
      <c r="M438" s="144" t="s">
        <v>1</v>
      </c>
      <c r="N438" s="145" t="s">
        <v>43</v>
      </c>
      <c r="P438" s="146">
        <f>O438*H438</f>
        <v>0</v>
      </c>
      <c r="Q438" s="146">
        <v>0</v>
      </c>
      <c r="R438" s="146">
        <f>Q438*H438</f>
        <v>0</v>
      </c>
      <c r="S438" s="146">
        <v>0</v>
      </c>
      <c r="T438" s="147">
        <f>S438*H438</f>
        <v>0</v>
      </c>
      <c r="AR438" s="148" t="s">
        <v>156</v>
      </c>
      <c r="AT438" s="148" t="s">
        <v>210</v>
      </c>
      <c r="AU438" s="148" t="s">
        <v>91</v>
      </c>
      <c r="AY438" s="15" t="s">
        <v>209</v>
      </c>
      <c r="BE438" s="149">
        <f>IF(N438="základní",J438,0)</f>
        <v>0</v>
      </c>
      <c r="BF438" s="149">
        <f>IF(N438="snížená",J438,0)</f>
        <v>0</v>
      </c>
      <c r="BG438" s="149">
        <f>IF(N438="zákl. přenesená",J438,0)</f>
        <v>0</v>
      </c>
      <c r="BH438" s="149">
        <f>IF(N438="sníž. přenesená",J438,0)</f>
        <v>0</v>
      </c>
      <c r="BI438" s="149">
        <f>IF(N438="nulová",J438,0)</f>
        <v>0</v>
      </c>
      <c r="BJ438" s="15" t="s">
        <v>85</v>
      </c>
      <c r="BK438" s="149">
        <f>ROUND(I438*H438,2)</f>
        <v>0</v>
      </c>
      <c r="BL438" s="15" t="s">
        <v>156</v>
      </c>
      <c r="BM438" s="148" t="s">
        <v>1631</v>
      </c>
    </row>
    <row r="439" spans="2:65" s="1" customFormat="1" ht="29.25" x14ac:dyDescent="0.2">
      <c r="B439" s="30"/>
      <c r="D439" s="150" t="s">
        <v>216</v>
      </c>
      <c r="F439" s="151" t="s">
        <v>934</v>
      </c>
      <c r="I439" s="152"/>
      <c r="L439" s="30"/>
      <c r="M439" s="153"/>
      <c r="T439" s="54"/>
      <c r="AT439" s="15" t="s">
        <v>216</v>
      </c>
      <c r="AU439" s="15" t="s">
        <v>91</v>
      </c>
    </row>
    <row r="440" spans="2:65" s="12" customFormat="1" x14ac:dyDescent="0.2">
      <c r="B440" s="154"/>
      <c r="D440" s="150" t="s">
        <v>292</v>
      </c>
      <c r="E440" s="155" t="s">
        <v>1</v>
      </c>
      <c r="F440" s="156" t="s">
        <v>1622</v>
      </c>
      <c r="H440" s="157">
        <v>1.5299999999999998</v>
      </c>
      <c r="I440" s="158"/>
      <c r="L440" s="154"/>
      <c r="M440" s="159"/>
      <c r="T440" s="160"/>
      <c r="AT440" s="155" t="s">
        <v>292</v>
      </c>
      <c r="AU440" s="155" t="s">
        <v>91</v>
      </c>
      <c r="AV440" s="12" t="s">
        <v>91</v>
      </c>
      <c r="AW440" s="12" t="s">
        <v>36</v>
      </c>
      <c r="AX440" s="12" t="s">
        <v>85</v>
      </c>
      <c r="AY440" s="155" t="s">
        <v>209</v>
      </c>
    </row>
    <row r="441" spans="2:65" s="1" customFormat="1" ht="44.25" customHeight="1" x14ac:dyDescent="0.2">
      <c r="B441" s="30"/>
      <c r="C441" s="136" t="s">
        <v>803</v>
      </c>
      <c r="D441" s="136" t="s">
        <v>210</v>
      </c>
      <c r="E441" s="137" t="s">
        <v>936</v>
      </c>
      <c r="F441" s="138" t="s">
        <v>937</v>
      </c>
      <c r="G441" s="139" t="s">
        <v>554</v>
      </c>
      <c r="H441" s="140">
        <v>102.12</v>
      </c>
      <c r="I441" s="141"/>
      <c r="J441" s="142">
        <f>ROUND(I441*H441,2)</f>
        <v>0</v>
      </c>
      <c r="K441" s="143"/>
      <c r="L441" s="30"/>
      <c r="M441" s="144" t="s">
        <v>1</v>
      </c>
      <c r="N441" s="145" t="s">
        <v>43</v>
      </c>
      <c r="P441" s="146">
        <f>O441*H441</f>
        <v>0</v>
      </c>
      <c r="Q441" s="146">
        <v>0</v>
      </c>
      <c r="R441" s="146">
        <f>Q441*H441</f>
        <v>0</v>
      </c>
      <c r="S441" s="146">
        <v>0</v>
      </c>
      <c r="T441" s="147">
        <f>S441*H441</f>
        <v>0</v>
      </c>
      <c r="AR441" s="148" t="s">
        <v>156</v>
      </c>
      <c r="AT441" s="148" t="s">
        <v>210</v>
      </c>
      <c r="AU441" s="148" t="s">
        <v>91</v>
      </c>
      <c r="AY441" s="15" t="s">
        <v>209</v>
      </c>
      <c r="BE441" s="149">
        <f>IF(N441="základní",J441,0)</f>
        <v>0</v>
      </c>
      <c r="BF441" s="149">
        <f>IF(N441="snížená",J441,0)</f>
        <v>0</v>
      </c>
      <c r="BG441" s="149">
        <f>IF(N441="zákl. přenesená",J441,0)</f>
        <v>0</v>
      </c>
      <c r="BH441" s="149">
        <f>IF(N441="sníž. přenesená",J441,0)</f>
        <v>0</v>
      </c>
      <c r="BI441" s="149">
        <f>IF(N441="nulová",J441,0)</f>
        <v>0</v>
      </c>
      <c r="BJ441" s="15" t="s">
        <v>85</v>
      </c>
      <c r="BK441" s="149">
        <f>ROUND(I441*H441,2)</f>
        <v>0</v>
      </c>
      <c r="BL441" s="15" t="s">
        <v>156</v>
      </c>
      <c r="BM441" s="148" t="s">
        <v>1632</v>
      </c>
    </row>
    <row r="442" spans="2:65" s="1" customFormat="1" ht="29.25" x14ac:dyDescent="0.2">
      <c r="B442" s="30"/>
      <c r="D442" s="150" t="s">
        <v>216</v>
      </c>
      <c r="F442" s="151" t="s">
        <v>937</v>
      </c>
      <c r="I442" s="152"/>
      <c r="L442" s="30"/>
      <c r="M442" s="153"/>
      <c r="T442" s="54"/>
      <c r="AT442" s="15" t="s">
        <v>216</v>
      </c>
      <c r="AU442" s="15" t="s">
        <v>91</v>
      </c>
    </row>
    <row r="443" spans="2:65" s="12" customFormat="1" x14ac:dyDescent="0.2">
      <c r="B443" s="154"/>
      <c r="D443" s="150" t="s">
        <v>292</v>
      </c>
      <c r="E443" s="155" t="s">
        <v>1</v>
      </c>
      <c r="F443" s="156" t="s">
        <v>1623</v>
      </c>
      <c r="H443" s="157">
        <v>102.12</v>
      </c>
      <c r="I443" s="158"/>
      <c r="L443" s="154"/>
      <c r="M443" s="159"/>
      <c r="T443" s="160"/>
      <c r="AT443" s="155" t="s">
        <v>292</v>
      </c>
      <c r="AU443" s="155" t="s">
        <v>91</v>
      </c>
      <c r="AV443" s="12" t="s">
        <v>91</v>
      </c>
      <c r="AW443" s="12" t="s">
        <v>36</v>
      </c>
      <c r="AX443" s="12" t="s">
        <v>85</v>
      </c>
      <c r="AY443" s="155" t="s">
        <v>209</v>
      </c>
    </row>
    <row r="444" spans="2:65" s="11" customFormat="1" ht="22.9" customHeight="1" x14ac:dyDescent="0.2">
      <c r="B444" s="124"/>
      <c r="D444" s="125" t="s">
        <v>77</v>
      </c>
      <c r="E444" s="134" t="s">
        <v>939</v>
      </c>
      <c r="F444" s="134" t="s">
        <v>893</v>
      </c>
      <c r="I444" s="127"/>
      <c r="J444" s="135">
        <f>BK444</f>
        <v>0</v>
      </c>
      <c r="L444" s="124"/>
      <c r="M444" s="129"/>
      <c r="P444" s="130">
        <f>SUM(P445:P446)</f>
        <v>0</v>
      </c>
      <c r="R444" s="130">
        <f>SUM(R445:R446)</f>
        <v>0</v>
      </c>
      <c r="T444" s="131">
        <f>SUM(T445:T446)</f>
        <v>0</v>
      </c>
      <c r="AR444" s="125" t="s">
        <v>85</v>
      </c>
      <c r="AT444" s="132" t="s">
        <v>77</v>
      </c>
      <c r="AU444" s="132" t="s">
        <v>85</v>
      </c>
      <c r="AY444" s="125" t="s">
        <v>209</v>
      </c>
      <c r="BK444" s="133">
        <f>SUM(BK445:BK446)</f>
        <v>0</v>
      </c>
    </row>
    <row r="445" spans="2:65" s="1" customFormat="1" ht="24.2" customHeight="1" x14ac:dyDescent="0.2">
      <c r="B445" s="30"/>
      <c r="C445" s="136" t="s">
        <v>807</v>
      </c>
      <c r="D445" s="136" t="s">
        <v>210</v>
      </c>
      <c r="E445" s="137" t="s">
        <v>941</v>
      </c>
      <c r="F445" s="138" t="s">
        <v>942</v>
      </c>
      <c r="G445" s="139" t="s">
        <v>554</v>
      </c>
      <c r="H445" s="140">
        <v>314.61399999999998</v>
      </c>
      <c r="I445" s="141"/>
      <c r="J445" s="142">
        <f>ROUND(I445*H445,2)</f>
        <v>0</v>
      </c>
      <c r="K445" s="143"/>
      <c r="L445" s="30"/>
      <c r="M445" s="144" t="s">
        <v>1</v>
      </c>
      <c r="N445" s="145" t="s">
        <v>43</v>
      </c>
      <c r="P445" s="146">
        <f>O445*H445</f>
        <v>0</v>
      </c>
      <c r="Q445" s="146">
        <v>0</v>
      </c>
      <c r="R445" s="146">
        <f>Q445*H445</f>
        <v>0</v>
      </c>
      <c r="S445" s="146">
        <v>0</v>
      </c>
      <c r="T445" s="147">
        <f>S445*H445</f>
        <v>0</v>
      </c>
      <c r="AR445" s="148" t="s">
        <v>156</v>
      </c>
      <c r="AT445" s="148" t="s">
        <v>210</v>
      </c>
      <c r="AU445" s="148" t="s">
        <v>91</v>
      </c>
      <c r="AY445" s="15" t="s">
        <v>209</v>
      </c>
      <c r="BE445" s="149">
        <f>IF(N445="základní",J445,0)</f>
        <v>0</v>
      </c>
      <c r="BF445" s="149">
        <f>IF(N445="snížená",J445,0)</f>
        <v>0</v>
      </c>
      <c r="BG445" s="149">
        <f>IF(N445="zákl. přenesená",J445,0)</f>
        <v>0</v>
      </c>
      <c r="BH445" s="149">
        <f>IF(N445="sníž. přenesená",J445,0)</f>
        <v>0</v>
      </c>
      <c r="BI445" s="149">
        <f>IF(N445="nulová",J445,0)</f>
        <v>0</v>
      </c>
      <c r="BJ445" s="15" t="s">
        <v>85</v>
      </c>
      <c r="BK445" s="149">
        <f>ROUND(I445*H445,2)</f>
        <v>0</v>
      </c>
      <c r="BL445" s="15" t="s">
        <v>156</v>
      </c>
      <c r="BM445" s="148" t="s">
        <v>1633</v>
      </c>
    </row>
    <row r="446" spans="2:65" s="1" customFormat="1" ht="19.5" x14ac:dyDescent="0.2">
      <c r="B446" s="30"/>
      <c r="D446" s="150" t="s">
        <v>216</v>
      </c>
      <c r="F446" s="151" t="s">
        <v>944</v>
      </c>
      <c r="I446" s="152"/>
      <c r="L446" s="30"/>
      <c r="M446" s="153"/>
      <c r="T446" s="54"/>
      <c r="AT446" s="15" t="s">
        <v>216</v>
      </c>
      <c r="AU446" s="15" t="s">
        <v>91</v>
      </c>
    </row>
    <row r="447" spans="2:65" s="11" customFormat="1" ht="25.9" customHeight="1" x14ac:dyDescent="0.2">
      <c r="B447" s="124"/>
      <c r="D447" s="125" t="s">
        <v>77</v>
      </c>
      <c r="E447" s="126" t="s">
        <v>946</v>
      </c>
      <c r="F447" s="126" t="s">
        <v>947</v>
      </c>
      <c r="I447" s="127"/>
      <c r="J447" s="128">
        <f>BK447</f>
        <v>0</v>
      </c>
      <c r="L447" s="124"/>
      <c r="M447" s="129"/>
      <c r="P447" s="130">
        <f>P448</f>
        <v>0</v>
      </c>
      <c r="R447" s="130">
        <f>R448</f>
        <v>0</v>
      </c>
      <c r="T447" s="131">
        <f>T448</f>
        <v>0</v>
      </c>
      <c r="AR447" s="125" t="s">
        <v>91</v>
      </c>
      <c r="AT447" s="132" t="s">
        <v>77</v>
      </c>
      <c r="AU447" s="132" t="s">
        <v>78</v>
      </c>
      <c r="AY447" s="125" t="s">
        <v>209</v>
      </c>
      <c r="BK447" s="133">
        <f>BK448</f>
        <v>0</v>
      </c>
    </row>
    <row r="448" spans="2:65" s="11" customFormat="1" ht="22.9" customHeight="1" x14ac:dyDescent="0.2">
      <c r="B448" s="124"/>
      <c r="D448" s="125" t="s">
        <v>77</v>
      </c>
      <c r="E448" s="134" t="s">
        <v>948</v>
      </c>
      <c r="F448" s="134" t="s">
        <v>949</v>
      </c>
      <c r="I448" s="127"/>
      <c r="J448" s="135">
        <f>BK448</f>
        <v>0</v>
      </c>
      <c r="L448" s="124"/>
      <c r="M448" s="129"/>
      <c r="P448" s="130">
        <f>SUM(P449:P451)</f>
        <v>0</v>
      </c>
      <c r="R448" s="130">
        <f>SUM(R449:R451)</f>
        <v>0</v>
      </c>
      <c r="T448" s="131">
        <f>SUM(T449:T451)</f>
        <v>0</v>
      </c>
      <c r="AR448" s="125" t="s">
        <v>91</v>
      </c>
      <c r="AT448" s="132" t="s">
        <v>77</v>
      </c>
      <c r="AU448" s="132" t="s">
        <v>85</v>
      </c>
      <c r="AY448" s="125" t="s">
        <v>209</v>
      </c>
      <c r="BK448" s="133">
        <f>SUM(BK449:BK451)</f>
        <v>0</v>
      </c>
    </row>
    <row r="449" spans="2:65" s="1" customFormat="1" ht="24.2" customHeight="1" x14ac:dyDescent="0.2">
      <c r="B449" s="30"/>
      <c r="C449" s="136" t="s">
        <v>811</v>
      </c>
      <c r="D449" s="136" t="s">
        <v>210</v>
      </c>
      <c r="E449" s="137" t="s">
        <v>951</v>
      </c>
      <c r="F449" s="138" t="s">
        <v>952</v>
      </c>
      <c r="G449" s="139" t="s">
        <v>359</v>
      </c>
      <c r="H449" s="140">
        <v>235.3</v>
      </c>
      <c r="I449" s="141"/>
      <c r="J449" s="142">
        <f>ROUND(I449*H449,2)</f>
        <v>0</v>
      </c>
      <c r="K449" s="143"/>
      <c r="L449" s="30"/>
      <c r="M449" s="144" t="s">
        <v>1</v>
      </c>
      <c r="N449" s="145" t="s">
        <v>43</v>
      </c>
      <c r="P449" s="146">
        <f>O449*H449</f>
        <v>0</v>
      </c>
      <c r="Q449" s="146">
        <v>0</v>
      </c>
      <c r="R449" s="146">
        <f>Q449*H449</f>
        <v>0</v>
      </c>
      <c r="S449" s="146">
        <v>0</v>
      </c>
      <c r="T449" s="147">
        <f>S449*H449</f>
        <v>0</v>
      </c>
      <c r="AR449" s="148" t="s">
        <v>287</v>
      </c>
      <c r="AT449" s="148" t="s">
        <v>210</v>
      </c>
      <c r="AU449" s="148" t="s">
        <v>91</v>
      </c>
      <c r="AY449" s="15" t="s">
        <v>209</v>
      </c>
      <c r="BE449" s="149">
        <f>IF(N449="základní",J449,0)</f>
        <v>0</v>
      </c>
      <c r="BF449" s="149">
        <f>IF(N449="snížená",J449,0)</f>
        <v>0</v>
      </c>
      <c r="BG449" s="149">
        <f>IF(N449="zákl. přenesená",J449,0)</f>
        <v>0</v>
      </c>
      <c r="BH449" s="149">
        <f>IF(N449="sníž. přenesená",J449,0)</f>
        <v>0</v>
      </c>
      <c r="BI449" s="149">
        <f>IF(N449="nulová",J449,0)</f>
        <v>0</v>
      </c>
      <c r="BJ449" s="15" t="s">
        <v>85</v>
      </c>
      <c r="BK449" s="149">
        <f>ROUND(I449*H449,2)</f>
        <v>0</v>
      </c>
      <c r="BL449" s="15" t="s">
        <v>287</v>
      </c>
      <c r="BM449" s="148" t="s">
        <v>1634</v>
      </c>
    </row>
    <row r="450" spans="2:65" s="1" customFormat="1" ht="19.5" x14ac:dyDescent="0.2">
      <c r="B450" s="30"/>
      <c r="D450" s="150" t="s">
        <v>216</v>
      </c>
      <c r="F450" s="151" t="s">
        <v>952</v>
      </c>
      <c r="I450" s="152"/>
      <c r="L450" s="30"/>
      <c r="M450" s="153"/>
      <c r="T450" s="54"/>
      <c r="AT450" s="15" t="s">
        <v>216</v>
      </c>
      <c r="AU450" s="15" t="s">
        <v>91</v>
      </c>
    </row>
    <row r="451" spans="2:65" s="12" customFormat="1" x14ac:dyDescent="0.2">
      <c r="B451" s="154"/>
      <c r="D451" s="150" t="s">
        <v>292</v>
      </c>
      <c r="E451" s="155" t="s">
        <v>1</v>
      </c>
      <c r="F451" s="156" t="s">
        <v>1564</v>
      </c>
      <c r="H451" s="157">
        <v>235.3</v>
      </c>
      <c r="I451" s="158"/>
      <c r="L451" s="154"/>
      <c r="M451" s="159"/>
      <c r="T451" s="160"/>
      <c r="AT451" s="155" t="s">
        <v>292</v>
      </c>
      <c r="AU451" s="155" t="s">
        <v>91</v>
      </c>
      <c r="AV451" s="12" t="s">
        <v>91</v>
      </c>
      <c r="AW451" s="12" t="s">
        <v>36</v>
      </c>
      <c r="AX451" s="12" t="s">
        <v>85</v>
      </c>
      <c r="AY451" s="155" t="s">
        <v>209</v>
      </c>
    </row>
    <row r="452" spans="2:65" s="11" customFormat="1" ht="25.9" customHeight="1" x14ac:dyDescent="0.2">
      <c r="B452" s="124"/>
      <c r="D452" s="125" t="s">
        <v>77</v>
      </c>
      <c r="E452" s="126" t="s">
        <v>449</v>
      </c>
      <c r="F452" s="126" t="s">
        <v>954</v>
      </c>
      <c r="I452" s="127"/>
      <c r="J452" s="128">
        <f>BK452</f>
        <v>0</v>
      </c>
      <c r="L452" s="124"/>
      <c r="M452" s="129"/>
      <c r="P452" s="130">
        <f>P453</f>
        <v>0</v>
      </c>
      <c r="R452" s="130">
        <f>R453</f>
        <v>2.1000000000000001E-4</v>
      </c>
      <c r="T452" s="131">
        <f>T453</f>
        <v>0</v>
      </c>
      <c r="AR452" s="125" t="s">
        <v>148</v>
      </c>
      <c r="AT452" s="132" t="s">
        <v>77</v>
      </c>
      <c r="AU452" s="132" t="s">
        <v>78</v>
      </c>
      <c r="AY452" s="125" t="s">
        <v>209</v>
      </c>
      <c r="BK452" s="133">
        <f>BK453</f>
        <v>0</v>
      </c>
    </row>
    <row r="453" spans="2:65" s="11" customFormat="1" ht="22.9" customHeight="1" x14ac:dyDescent="0.2">
      <c r="B453" s="124"/>
      <c r="D453" s="125" t="s">
        <v>77</v>
      </c>
      <c r="E453" s="134" t="s">
        <v>955</v>
      </c>
      <c r="F453" s="134" t="s">
        <v>956</v>
      </c>
      <c r="I453" s="127"/>
      <c r="J453" s="135">
        <f>BK453</f>
        <v>0</v>
      </c>
      <c r="L453" s="124"/>
      <c r="M453" s="129"/>
      <c r="P453" s="130">
        <f>SUM(P454:P456)</f>
        <v>0</v>
      </c>
      <c r="R453" s="130">
        <f>SUM(R454:R456)</f>
        <v>2.1000000000000001E-4</v>
      </c>
      <c r="T453" s="131">
        <f>SUM(T454:T456)</f>
        <v>0</v>
      </c>
      <c r="AR453" s="125" t="s">
        <v>148</v>
      </c>
      <c r="AT453" s="132" t="s">
        <v>77</v>
      </c>
      <c r="AU453" s="132" t="s">
        <v>85</v>
      </c>
      <c r="AY453" s="125" t="s">
        <v>209</v>
      </c>
      <c r="BK453" s="133">
        <f>SUM(BK454:BK456)</f>
        <v>0</v>
      </c>
    </row>
    <row r="454" spans="2:65" s="1" customFormat="1" ht="33" customHeight="1" x14ac:dyDescent="0.2">
      <c r="B454" s="30"/>
      <c r="C454" s="136" t="s">
        <v>815</v>
      </c>
      <c r="D454" s="136" t="s">
        <v>210</v>
      </c>
      <c r="E454" s="137" t="s">
        <v>958</v>
      </c>
      <c r="F454" s="138" t="s">
        <v>959</v>
      </c>
      <c r="G454" s="139" t="s">
        <v>960</v>
      </c>
      <c r="H454" s="140">
        <v>1</v>
      </c>
      <c r="I454" s="141"/>
      <c r="J454" s="142">
        <f>ROUND(I454*H454,2)</f>
        <v>0</v>
      </c>
      <c r="K454" s="143"/>
      <c r="L454" s="30"/>
      <c r="M454" s="144" t="s">
        <v>1</v>
      </c>
      <c r="N454" s="145" t="s">
        <v>43</v>
      </c>
      <c r="P454" s="146">
        <f>O454*H454</f>
        <v>0</v>
      </c>
      <c r="Q454" s="146">
        <v>2.1000000000000001E-4</v>
      </c>
      <c r="R454" s="146">
        <f>Q454*H454</f>
        <v>2.1000000000000001E-4</v>
      </c>
      <c r="S454" s="146">
        <v>0</v>
      </c>
      <c r="T454" s="147">
        <f>S454*H454</f>
        <v>0</v>
      </c>
      <c r="AR454" s="148" t="s">
        <v>705</v>
      </c>
      <c r="AT454" s="148" t="s">
        <v>210</v>
      </c>
      <c r="AU454" s="148" t="s">
        <v>91</v>
      </c>
      <c r="AY454" s="15" t="s">
        <v>209</v>
      </c>
      <c r="BE454" s="149">
        <f>IF(N454="základní",J454,0)</f>
        <v>0</v>
      </c>
      <c r="BF454" s="149">
        <f>IF(N454="snížená",J454,0)</f>
        <v>0</v>
      </c>
      <c r="BG454" s="149">
        <f>IF(N454="zákl. přenesená",J454,0)</f>
        <v>0</v>
      </c>
      <c r="BH454" s="149">
        <f>IF(N454="sníž. přenesená",J454,0)</f>
        <v>0</v>
      </c>
      <c r="BI454" s="149">
        <f>IF(N454="nulová",J454,0)</f>
        <v>0</v>
      </c>
      <c r="BJ454" s="15" t="s">
        <v>85</v>
      </c>
      <c r="BK454" s="149">
        <f>ROUND(I454*H454,2)</f>
        <v>0</v>
      </c>
      <c r="BL454" s="15" t="s">
        <v>705</v>
      </c>
      <c r="BM454" s="148" t="s">
        <v>1635</v>
      </c>
    </row>
    <row r="455" spans="2:65" s="1" customFormat="1" ht="19.5" x14ac:dyDescent="0.2">
      <c r="B455" s="30"/>
      <c r="D455" s="150" t="s">
        <v>216</v>
      </c>
      <c r="F455" s="151" t="s">
        <v>959</v>
      </c>
      <c r="I455" s="152"/>
      <c r="L455" s="30"/>
      <c r="M455" s="153"/>
      <c r="T455" s="54"/>
      <c r="AT455" s="15" t="s">
        <v>216</v>
      </c>
      <c r="AU455" s="15" t="s">
        <v>91</v>
      </c>
    </row>
    <row r="456" spans="2:65" s="12" customFormat="1" x14ac:dyDescent="0.2">
      <c r="B456" s="154"/>
      <c r="D456" s="150" t="s">
        <v>292</v>
      </c>
      <c r="E456" s="155" t="s">
        <v>1</v>
      </c>
      <c r="F456" s="156" t="s">
        <v>85</v>
      </c>
      <c r="H456" s="157">
        <v>1</v>
      </c>
      <c r="I456" s="158"/>
      <c r="L456" s="154"/>
      <c r="M456" s="182"/>
      <c r="N456" s="183"/>
      <c r="O456" s="183"/>
      <c r="P456" s="183"/>
      <c r="Q456" s="183"/>
      <c r="R456" s="183"/>
      <c r="S456" s="183"/>
      <c r="T456" s="184"/>
      <c r="AT456" s="155" t="s">
        <v>292</v>
      </c>
      <c r="AU456" s="155" t="s">
        <v>91</v>
      </c>
      <c r="AV456" s="12" t="s">
        <v>91</v>
      </c>
      <c r="AW456" s="12" t="s">
        <v>36</v>
      </c>
      <c r="AX456" s="12" t="s">
        <v>85</v>
      </c>
      <c r="AY456" s="155" t="s">
        <v>209</v>
      </c>
    </row>
    <row r="457" spans="2:65" s="1" customFormat="1" ht="6.95" customHeight="1" x14ac:dyDescent="0.2">
      <c r="B457" s="42"/>
      <c r="C457" s="43"/>
      <c r="D457" s="43"/>
      <c r="E457" s="43"/>
      <c r="F457" s="43"/>
      <c r="G457" s="43"/>
      <c r="H457" s="43"/>
      <c r="I457" s="43"/>
      <c r="J457" s="43"/>
      <c r="K457" s="43"/>
      <c r="L457" s="30"/>
    </row>
  </sheetData>
  <sheetProtection algorithmName="SHA-512" hashValue="k36rhD11I50wRz3ncsJ8c+8P8fMMaZ9WYiBUyYPril1StOMB/lMTpEXcug5zdXqcu9Y5W6Pex0aNMkubECXSaA==" saltValue="stskObz0hZ1IsN8/Fcbl7l92tN20eyb9wA7lS0DOivM9vtGG9kCYt/l2nIVK2TzrszlEOCxaK0f/YHxjTGvlhg==" spinCount="100000" sheet="1" objects="1" scenarios="1" formatColumns="0" formatRows="0" autoFilter="0"/>
  <autoFilter ref="C134:K456" xr:uid="{00000000-0009-0000-0000-000007000000}"/>
  <mergeCells count="12">
    <mergeCell ref="E127:H127"/>
    <mergeCell ref="L2:V2"/>
    <mergeCell ref="E84:H84"/>
    <mergeCell ref="E86:H86"/>
    <mergeCell ref="E88:H88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481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5" t="s">
        <v>114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" customHeight="1" x14ac:dyDescent="0.2">
      <c r="B8" s="18"/>
      <c r="D8" s="25" t="s">
        <v>168</v>
      </c>
      <c r="L8" s="18"/>
    </row>
    <row r="9" spans="2:46" s="1" customFormat="1" ht="16.5" customHeight="1" x14ac:dyDescent="0.2">
      <c r="B9" s="30"/>
      <c r="E9" s="241" t="s">
        <v>169</v>
      </c>
      <c r="F9" s="240"/>
      <c r="G9" s="240"/>
      <c r="H9" s="240"/>
      <c r="L9" s="30"/>
    </row>
    <row r="10" spans="2:46" s="1" customFormat="1" ht="12" customHeight="1" x14ac:dyDescent="0.2">
      <c r="B10" s="30"/>
      <c r="D10" s="25" t="s">
        <v>170</v>
      </c>
      <c r="L10" s="30"/>
    </row>
    <row r="11" spans="2:46" s="1" customFormat="1" ht="16.5" customHeight="1" x14ac:dyDescent="0.2">
      <c r="B11" s="30"/>
      <c r="E11" s="207" t="s">
        <v>1636</v>
      </c>
      <c r="F11" s="240"/>
      <c r="G11" s="240"/>
      <c r="H11" s="240"/>
      <c r="L11" s="30"/>
    </row>
    <row r="12" spans="2:46" s="1" customFormat="1" x14ac:dyDescent="0.2">
      <c r="B12" s="30"/>
      <c r="L12" s="30"/>
    </row>
    <row r="13" spans="2:46" s="1" customFormat="1" ht="12" customHeight="1" x14ac:dyDescent="0.2">
      <c r="B13" s="30"/>
      <c r="D13" s="25" t="s">
        <v>18</v>
      </c>
      <c r="F13" s="23" t="s">
        <v>93</v>
      </c>
      <c r="I13" s="25" t="s">
        <v>19</v>
      </c>
      <c r="J13" s="23" t="s">
        <v>319</v>
      </c>
      <c r="L13" s="30"/>
    </row>
    <row r="14" spans="2:46" s="1" customFormat="1" ht="12" customHeight="1" x14ac:dyDescent="0.2">
      <c r="B14" s="30"/>
      <c r="D14" s="25" t="s">
        <v>20</v>
      </c>
      <c r="F14" s="23" t="s">
        <v>173</v>
      </c>
      <c r="I14" s="25" t="s">
        <v>22</v>
      </c>
      <c r="J14" s="50" t="str">
        <f>'Rekapitulace stavby'!AN8</f>
        <v>2. 4. 2025</v>
      </c>
      <c r="L14" s="30"/>
    </row>
    <row r="15" spans="2:46" s="1" customFormat="1" ht="21.75" customHeight="1" x14ac:dyDescent="0.2">
      <c r="B15" s="30"/>
      <c r="D15" s="22" t="s">
        <v>174</v>
      </c>
      <c r="F15" s="92" t="s">
        <v>175</v>
      </c>
      <c r="I15" s="22" t="s">
        <v>176</v>
      </c>
      <c r="J15" s="92" t="s">
        <v>177</v>
      </c>
      <c r="L15" s="30"/>
    </row>
    <row r="16" spans="2:46" s="1" customFormat="1" ht="12" customHeight="1" x14ac:dyDescent="0.2">
      <c r="B16" s="30"/>
      <c r="D16" s="25" t="s">
        <v>24</v>
      </c>
      <c r="I16" s="25" t="s">
        <v>25</v>
      </c>
      <c r="J16" s="23" t="s">
        <v>26</v>
      </c>
      <c r="L16" s="30"/>
    </row>
    <row r="17" spans="2:12" s="1" customFormat="1" ht="18" customHeight="1" x14ac:dyDescent="0.2">
      <c r="B17" s="30"/>
      <c r="E17" s="23" t="s">
        <v>27</v>
      </c>
      <c r="I17" s="25" t="s">
        <v>28</v>
      </c>
      <c r="J17" s="23" t="s">
        <v>1</v>
      </c>
      <c r="L17" s="30"/>
    </row>
    <row r="18" spans="2:12" s="1" customFormat="1" ht="6.95" customHeight="1" x14ac:dyDescent="0.2">
      <c r="B18" s="30"/>
      <c r="L18" s="30"/>
    </row>
    <row r="19" spans="2:12" s="1" customFormat="1" ht="12" customHeight="1" x14ac:dyDescent="0.2">
      <c r="B19" s="30"/>
      <c r="D19" s="25" t="s">
        <v>29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 x14ac:dyDescent="0.2">
      <c r="B20" s="30"/>
      <c r="E20" s="243" t="str">
        <f>'Rekapitulace stavby'!E14</f>
        <v>Vyplň údaj</v>
      </c>
      <c r="F20" s="232"/>
      <c r="G20" s="232"/>
      <c r="H20" s="232"/>
      <c r="I20" s="25" t="s">
        <v>28</v>
      </c>
      <c r="J20" s="26" t="str">
        <f>'Rekapitulace stavby'!AN14</f>
        <v>Vyplň údaj</v>
      </c>
      <c r="L20" s="30"/>
    </row>
    <row r="21" spans="2:12" s="1" customFormat="1" ht="6.95" customHeight="1" x14ac:dyDescent="0.2">
      <c r="B21" s="30"/>
      <c r="L21" s="30"/>
    </row>
    <row r="22" spans="2:12" s="1" customFormat="1" ht="12" customHeight="1" x14ac:dyDescent="0.2">
      <c r="B22" s="30"/>
      <c r="D22" s="25" t="s">
        <v>31</v>
      </c>
      <c r="I22" s="25" t="s">
        <v>25</v>
      </c>
      <c r="J22" s="23" t="s">
        <v>32</v>
      </c>
      <c r="L22" s="30"/>
    </row>
    <row r="23" spans="2:12" s="1" customFormat="1" ht="18" customHeight="1" x14ac:dyDescent="0.2">
      <c r="B23" s="30"/>
      <c r="E23" s="23" t="s">
        <v>320</v>
      </c>
      <c r="I23" s="25" t="s">
        <v>28</v>
      </c>
      <c r="J23" s="23" t="s">
        <v>180</v>
      </c>
      <c r="L23" s="30"/>
    </row>
    <row r="24" spans="2:12" s="1" customFormat="1" ht="6.95" customHeight="1" x14ac:dyDescent="0.2">
      <c r="B24" s="30"/>
      <c r="L24" s="30"/>
    </row>
    <row r="25" spans="2:12" s="1" customFormat="1" ht="12" customHeight="1" x14ac:dyDescent="0.2">
      <c r="B25" s="30"/>
      <c r="D25" s="25" t="s">
        <v>34</v>
      </c>
      <c r="I25" s="25" t="s">
        <v>25</v>
      </c>
      <c r="J25" s="23" t="s">
        <v>1</v>
      </c>
      <c r="L25" s="30"/>
    </row>
    <row r="26" spans="2:12" s="1" customFormat="1" ht="18" customHeight="1" x14ac:dyDescent="0.2">
      <c r="B26" s="30"/>
      <c r="E26" s="23" t="s">
        <v>181</v>
      </c>
      <c r="I26" s="25" t="s">
        <v>28</v>
      </c>
      <c r="J26" s="23" t="s">
        <v>1</v>
      </c>
      <c r="L26" s="30"/>
    </row>
    <row r="27" spans="2:12" s="1" customFormat="1" ht="6.95" customHeight="1" x14ac:dyDescent="0.2">
      <c r="B27" s="30"/>
      <c r="L27" s="30"/>
    </row>
    <row r="28" spans="2:12" s="1" customFormat="1" ht="12" customHeight="1" x14ac:dyDescent="0.2">
      <c r="B28" s="30"/>
      <c r="D28" s="25" t="s">
        <v>37</v>
      </c>
      <c r="L28" s="30"/>
    </row>
    <row r="29" spans="2:12" s="7" customFormat="1" ht="16.5" customHeight="1" x14ac:dyDescent="0.2">
      <c r="B29" s="93"/>
      <c r="E29" s="236" t="s">
        <v>1</v>
      </c>
      <c r="F29" s="236"/>
      <c r="G29" s="236"/>
      <c r="H29" s="236"/>
      <c r="L29" s="93"/>
    </row>
    <row r="30" spans="2:12" s="1" customFormat="1" ht="6.95" customHeight="1" x14ac:dyDescent="0.2">
      <c r="B30" s="30"/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 x14ac:dyDescent="0.2">
      <c r="B32" s="30"/>
      <c r="D32" s="94" t="s">
        <v>38</v>
      </c>
      <c r="J32" s="64">
        <f>ROUND(J135, 2)</f>
        <v>0</v>
      </c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 x14ac:dyDescent="0.2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 x14ac:dyDescent="0.2">
      <c r="B35" s="30"/>
      <c r="D35" s="53" t="s">
        <v>42</v>
      </c>
      <c r="E35" s="25" t="s">
        <v>43</v>
      </c>
      <c r="F35" s="84">
        <f>ROUND((SUM(BE135:BE480)),  2)</f>
        <v>0</v>
      </c>
      <c r="I35" s="95">
        <v>0.21</v>
      </c>
      <c r="J35" s="84">
        <f>ROUND(((SUM(BE135:BE480))*I35),  2)</f>
        <v>0</v>
      </c>
      <c r="L35" s="30"/>
    </row>
    <row r="36" spans="2:12" s="1" customFormat="1" ht="14.45" customHeight="1" x14ac:dyDescent="0.2">
      <c r="B36" s="30"/>
      <c r="E36" s="25" t="s">
        <v>44</v>
      </c>
      <c r="F36" s="84">
        <f>ROUND((SUM(BF135:BF480)),  2)</f>
        <v>0</v>
      </c>
      <c r="I36" s="95">
        <v>0.12</v>
      </c>
      <c r="J36" s="84">
        <f>ROUND(((SUM(BF135:BF480))*I36),  2)</f>
        <v>0</v>
      </c>
      <c r="L36" s="30"/>
    </row>
    <row r="37" spans="2:12" s="1" customFormat="1" ht="14.45" hidden="1" customHeight="1" x14ac:dyDescent="0.2">
      <c r="B37" s="30"/>
      <c r="E37" s="25" t="s">
        <v>45</v>
      </c>
      <c r="F37" s="84">
        <f>ROUND((SUM(BG135:BG480)),  2)</f>
        <v>0</v>
      </c>
      <c r="I37" s="95">
        <v>0.21</v>
      </c>
      <c r="J37" s="84">
        <f>0</f>
        <v>0</v>
      </c>
      <c r="L37" s="30"/>
    </row>
    <row r="38" spans="2:12" s="1" customFormat="1" ht="14.45" hidden="1" customHeight="1" x14ac:dyDescent="0.2">
      <c r="B38" s="30"/>
      <c r="E38" s="25" t="s">
        <v>46</v>
      </c>
      <c r="F38" s="84">
        <f>ROUND((SUM(BH135:BH480)),  2)</f>
        <v>0</v>
      </c>
      <c r="I38" s="95">
        <v>0.12</v>
      </c>
      <c r="J38" s="84">
        <f>0</f>
        <v>0</v>
      </c>
      <c r="L38" s="30"/>
    </row>
    <row r="39" spans="2:12" s="1" customFormat="1" ht="14.45" hidden="1" customHeight="1" x14ac:dyDescent="0.2">
      <c r="B39" s="30"/>
      <c r="E39" s="25" t="s">
        <v>47</v>
      </c>
      <c r="F39" s="84">
        <f>ROUND((SUM(BI135:BI480)),  2)</f>
        <v>0</v>
      </c>
      <c r="I39" s="95">
        <v>0</v>
      </c>
      <c r="J39" s="8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6"/>
      <c r="D41" s="97" t="s">
        <v>48</v>
      </c>
      <c r="E41" s="55"/>
      <c r="F41" s="55"/>
      <c r="G41" s="98" t="s">
        <v>49</v>
      </c>
      <c r="H41" s="99" t="s">
        <v>50</v>
      </c>
      <c r="I41" s="55"/>
      <c r="J41" s="100">
        <f>SUM(J32:J39)</f>
        <v>0</v>
      </c>
      <c r="K41" s="101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s="1" customFormat="1" ht="16.5" customHeight="1" x14ac:dyDescent="0.2">
      <c r="B86" s="30"/>
      <c r="E86" s="241" t="s">
        <v>169</v>
      </c>
      <c r="F86" s="240"/>
      <c r="G86" s="240"/>
      <c r="H86" s="240"/>
      <c r="L86" s="30"/>
    </row>
    <row r="87" spans="2:12" s="1" customFormat="1" ht="12" customHeight="1" x14ac:dyDescent="0.2">
      <c r="B87" s="30"/>
      <c r="C87" s="25" t="s">
        <v>170</v>
      </c>
      <c r="L87" s="30"/>
    </row>
    <row r="88" spans="2:12" s="1" customFormat="1" ht="16.5" customHeight="1" x14ac:dyDescent="0.2">
      <c r="B88" s="30"/>
      <c r="E88" s="207" t="str">
        <f>E11</f>
        <v>2022_4.7 - IO 05.1  Stoka E</v>
      </c>
      <c r="F88" s="240"/>
      <c r="G88" s="240"/>
      <c r="H88" s="240"/>
      <c r="L88" s="30"/>
    </row>
    <row r="89" spans="2:12" s="1" customFormat="1" ht="6.95" customHeight="1" x14ac:dyDescent="0.2">
      <c r="B89" s="30"/>
      <c r="L89" s="30"/>
    </row>
    <row r="90" spans="2:12" s="1" customFormat="1" ht="12" customHeight="1" x14ac:dyDescent="0.2">
      <c r="B90" s="30"/>
      <c r="C90" s="25" t="s">
        <v>20</v>
      </c>
      <c r="F90" s="23" t="str">
        <f>F14</f>
        <v>Česká Lípa</v>
      </c>
      <c r="I90" s="25" t="s">
        <v>22</v>
      </c>
      <c r="J90" s="50" t="str">
        <f>IF(J14="","",J14)</f>
        <v>2. 4. 2025</v>
      </c>
      <c r="L90" s="30"/>
    </row>
    <row r="91" spans="2:12" s="1" customFormat="1" ht="6.95" customHeight="1" x14ac:dyDescent="0.2">
      <c r="B91" s="30"/>
      <c r="L91" s="30"/>
    </row>
    <row r="92" spans="2:12" s="1" customFormat="1" ht="25.7" customHeight="1" x14ac:dyDescent="0.2">
      <c r="B92" s="30"/>
      <c r="C92" s="25" t="s">
        <v>24</v>
      </c>
      <c r="F92" s="23" t="str">
        <f>E17</f>
        <v>Město Česká Lípa</v>
      </c>
      <c r="I92" s="25" t="s">
        <v>31</v>
      </c>
      <c r="J92" s="28" t="str">
        <f>E23</f>
        <v>Vodohospodářský rozvoj a výstavba a.s.</v>
      </c>
      <c r="L92" s="30"/>
    </row>
    <row r="93" spans="2:12" s="1" customFormat="1" ht="15.2" customHeight="1" x14ac:dyDescent="0.2">
      <c r="B93" s="30"/>
      <c r="C93" s="25" t="s">
        <v>29</v>
      </c>
      <c r="F93" s="23" t="str">
        <f>IF(E20="","",E20)</f>
        <v>Vyplň údaj</v>
      </c>
      <c r="I93" s="25" t="s">
        <v>34</v>
      </c>
      <c r="J93" s="28" t="str">
        <f>E26</f>
        <v>Dvořák</v>
      </c>
      <c r="L93" s="30"/>
    </row>
    <row r="94" spans="2:12" s="1" customFormat="1" ht="10.35" customHeight="1" x14ac:dyDescent="0.2">
      <c r="B94" s="30"/>
      <c r="L94" s="30"/>
    </row>
    <row r="95" spans="2:12" s="1" customFormat="1" ht="29.25" customHeight="1" x14ac:dyDescent="0.2">
      <c r="B95" s="30"/>
      <c r="C95" s="104" t="s">
        <v>183</v>
      </c>
      <c r="D95" s="96"/>
      <c r="E95" s="96"/>
      <c r="F95" s="96"/>
      <c r="G95" s="96"/>
      <c r="H95" s="96"/>
      <c r="I95" s="96"/>
      <c r="J95" s="105" t="s">
        <v>184</v>
      </c>
      <c r="K95" s="96"/>
      <c r="L95" s="30"/>
    </row>
    <row r="96" spans="2:12" s="1" customFormat="1" ht="10.35" customHeight="1" x14ac:dyDescent="0.2">
      <c r="B96" s="30"/>
      <c r="L96" s="30"/>
    </row>
    <row r="97" spans="2:47" s="1" customFormat="1" ht="22.9" customHeight="1" x14ac:dyDescent="0.2">
      <c r="B97" s="30"/>
      <c r="C97" s="106" t="s">
        <v>185</v>
      </c>
      <c r="J97" s="64">
        <f>J135</f>
        <v>0</v>
      </c>
      <c r="L97" s="30"/>
      <c r="AU97" s="15" t="s">
        <v>186</v>
      </c>
    </row>
    <row r="98" spans="2:47" s="8" customFormat="1" ht="24.95" customHeight="1" x14ac:dyDescent="0.2">
      <c r="B98" s="107"/>
      <c r="D98" s="108" t="s">
        <v>321</v>
      </c>
      <c r="E98" s="109"/>
      <c r="F98" s="109"/>
      <c r="G98" s="109"/>
      <c r="H98" s="109"/>
      <c r="I98" s="109"/>
      <c r="J98" s="110">
        <f>J136</f>
        <v>0</v>
      </c>
      <c r="L98" s="107"/>
    </row>
    <row r="99" spans="2:47" s="9" customFormat="1" ht="19.899999999999999" customHeight="1" x14ac:dyDescent="0.2">
      <c r="B99" s="111"/>
      <c r="D99" s="112" t="s">
        <v>322</v>
      </c>
      <c r="E99" s="113"/>
      <c r="F99" s="113"/>
      <c r="G99" s="113"/>
      <c r="H99" s="113"/>
      <c r="I99" s="113"/>
      <c r="J99" s="114">
        <f>J137</f>
        <v>0</v>
      </c>
      <c r="L99" s="111"/>
    </row>
    <row r="100" spans="2:47" s="9" customFormat="1" ht="19.899999999999999" customHeight="1" x14ac:dyDescent="0.2">
      <c r="B100" s="111"/>
      <c r="D100" s="112" t="s">
        <v>323</v>
      </c>
      <c r="E100" s="113"/>
      <c r="F100" s="113"/>
      <c r="G100" s="113"/>
      <c r="H100" s="113"/>
      <c r="I100" s="113"/>
      <c r="J100" s="114">
        <f>J268</f>
        <v>0</v>
      </c>
      <c r="L100" s="111"/>
    </row>
    <row r="101" spans="2:47" s="9" customFormat="1" ht="19.899999999999999" customHeight="1" x14ac:dyDescent="0.2">
      <c r="B101" s="111"/>
      <c r="D101" s="112" t="s">
        <v>324</v>
      </c>
      <c r="E101" s="113"/>
      <c r="F101" s="113"/>
      <c r="G101" s="113"/>
      <c r="H101" s="113"/>
      <c r="I101" s="113"/>
      <c r="J101" s="114">
        <f>J272</f>
        <v>0</v>
      </c>
      <c r="L101" s="111"/>
    </row>
    <row r="102" spans="2:47" s="9" customFormat="1" ht="19.899999999999999" customHeight="1" x14ac:dyDescent="0.2">
      <c r="B102" s="111"/>
      <c r="D102" s="112" t="s">
        <v>325</v>
      </c>
      <c r="E102" s="113"/>
      <c r="F102" s="113"/>
      <c r="G102" s="113"/>
      <c r="H102" s="113"/>
      <c r="I102" s="113"/>
      <c r="J102" s="114">
        <f>J276</f>
        <v>0</v>
      </c>
      <c r="L102" s="111"/>
    </row>
    <row r="103" spans="2:47" s="9" customFormat="1" ht="19.899999999999999" customHeight="1" x14ac:dyDescent="0.2">
      <c r="B103" s="111"/>
      <c r="D103" s="112" t="s">
        <v>326</v>
      </c>
      <c r="E103" s="113"/>
      <c r="F103" s="113"/>
      <c r="G103" s="113"/>
      <c r="H103" s="113"/>
      <c r="I103" s="113"/>
      <c r="J103" s="114">
        <f>J280</f>
        <v>0</v>
      </c>
      <c r="L103" s="111"/>
    </row>
    <row r="104" spans="2:47" s="9" customFormat="1" ht="19.899999999999999" customHeight="1" x14ac:dyDescent="0.2">
      <c r="B104" s="111"/>
      <c r="D104" s="112" t="s">
        <v>327</v>
      </c>
      <c r="E104" s="113"/>
      <c r="F104" s="113"/>
      <c r="G104" s="113"/>
      <c r="H104" s="113"/>
      <c r="I104" s="113"/>
      <c r="J104" s="114">
        <f>J312</f>
        <v>0</v>
      </c>
      <c r="L104" s="111"/>
    </row>
    <row r="105" spans="2:47" s="9" customFormat="1" ht="19.899999999999999" customHeight="1" x14ac:dyDescent="0.2">
      <c r="B105" s="111"/>
      <c r="D105" s="112" t="s">
        <v>328</v>
      </c>
      <c r="E105" s="113"/>
      <c r="F105" s="113"/>
      <c r="G105" s="113"/>
      <c r="H105" s="113"/>
      <c r="I105" s="113"/>
      <c r="J105" s="114">
        <f>J316</f>
        <v>0</v>
      </c>
      <c r="L105" s="111"/>
    </row>
    <row r="106" spans="2:47" s="9" customFormat="1" ht="19.899999999999999" customHeight="1" x14ac:dyDescent="0.2">
      <c r="B106" s="111"/>
      <c r="D106" s="112" t="s">
        <v>329</v>
      </c>
      <c r="E106" s="113"/>
      <c r="F106" s="113"/>
      <c r="G106" s="113"/>
      <c r="H106" s="113"/>
      <c r="I106" s="113"/>
      <c r="J106" s="114">
        <f>J418</f>
        <v>0</v>
      </c>
      <c r="L106" s="111"/>
    </row>
    <row r="107" spans="2:47" s="9" customFormat="1" ht="14.85" customHeight="1" x14ac:dyDescent="0.2">
      <c r="B107" s="111"/>
      <c r="D107" s="112" t="s">
        <v>330</v>
      </c>
      <c r="E107" s="113"/>
      <c r="F107" s="113"/>
      <c r="G107" s="113"/>
      <c r="H107" s="113"/>
      <c r="I107" s="113"/>
      <c r="J107" s="114">
        <f>J431</f>
        <v>0</v>
      </c>
      <c r="L107" s="111"/>
    </row>
    <row r="108" spans="2:47" s="9" customFormat="1" ht="19.899999999999999" customHeight="1" x14ac:dyDescent="0.2">
      <c r="B108" s="111"/>
      <c r="D108" s="112" t="s">
        <v>331</v>
      </c>
      <c r="E108" s="113"/>
      <c r="F108" s="113"/>
      <c r="G108" s="113"/>
      <c r="H108" s="113"/>
      <c r="I108" s="113"/>
      <c r="J108" s="114">
        <f>J460</f>
        <v>0</v>
      </c>
      <c r="L108" s="111"/>
    </row>
    <row r="109" spans="2:47" s="9" customFormat="1" ht="19.899999999999999" customHeight="1" x14ac:dyDescent="0.2">
      <c r="B109" s="111"/>
      <c r="D109" s="112" t="s">
        <v>332</v>
      </c>
      <c r="E109" s="113"/>
      <c r="F109" s="113"/>
      <c r="G109" s="113"/>
      <c r="H109" s="113"/>
      <c r="I109" s="113"/>
      <c r="J109" s="114">
        <f>J467</f>
        <v>0</v>
      </c>
      <c r="L109" s="111"/>
    </row>
    <row r="110" spans="2:47" s="8" customFormat="1" ht="24.95" customHeight="1" x14ac:dyDescent="0.2">
      <c r="B110" s="107"/>
      <c r="D110" s="108" t="s">
        <v>333</v>
      </c>
      <c r="E110" s="109"/>
      <c r="F110" s="109"/>
      <c r="G110" s="109"/>
      <c r="H110" s="109"/>
      <c r="I110" s="109"/>
      <c r="J110" s="110">
        <f>J471</f>
        <v>0</v>
      </c>
      <c r="L110" s="107"/>
    </row>
    <row r="111" spans="2:47" s="9" customFormat="1" ht="19.899999999999999" customHeight="1" x14ac:dyDescent="0.2">
      <c r="B111" s="111"/>
      <c r="D111" s="112" t="s">
        <v>334</v>
      </c>
      <c r="E111" s="113"/>
      <c r="F111" s="113"/>
      <c r="G111" s="113"/>
      <c r="H111" s="113"/>
      <c r="I111" s="113"/>
      <c r="J111" s="114">
        <f>J472</f>
        <v>0</v>
      </c>
      <c r="L111" s="111"/>
    </row>
    <row r="112" spans="2:47" s="8" customFormat="1" ht="24.95" customHeight="1" x14ac:dyDescent="0.2">
      <c r="B112" s="107"/>
      <c r="D112" s="108" t="s">
        <v>335</v>
      </c>
      <c r="E112" s="109"/>
      <c r="F112" s="109"/>
      <c r="G112" s="109"/>
      <c r="H112" s="109"/>
      <c r="I112" s="109"/>
      <c r="J112" s="110">
        <f>J476</f>
        <v>0</v>
      </c>
      <c r="L112" s="107"/>
    </row>
    <row r="113" spans="2:12" s="9" customFormat="1" ht="19.899999999999999" customHeight="1" x14ac:dyDescent="0.2">
      <c r="B113" s="111"/>
      <c r="D113" s="112" t="s">
        <v>336</v>
      </c>
      <c r="E113" s="113"/>
      <c r="F113" s="113"/>
      <c r="G113" s="113"/>
      <c r="H113" s="113"/>
      <c r="I113" s="113"/>
      <c r="J113" s="114">
        <f>J477</f>
        <v>0</v>
      </c>
      <c r="L113" s="111"/>
    </row>
    <row r="114" spans="2:12" s="1" customFormat="1" ht="21.75" customHeight="1" x14ac:dyDescent="0.2">
      <c r="B114" s="30"/>
      <c r="L114" s="30"/>
    </row>
    <row r="115" spans="2:12" s="1" customFormat="1" ht="6.95" customHeight="1" x14ac:dyDescent="0.2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30"/>
    </row>
    <row r="119" spans="2:12" s="1" customFormat="1" ht="6.95" customHeight="1" x14ac:dyDescent="0.2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30"/>
    </row>
    <row r="120" spans="2:12" s="1" customFormat="1" ht="24.95" customHeight="1" x14ac:dyDescent="0.2">
      <c r="B120" s="30"/>
      <c r="C120" s="19" t="s">
        <v>193</v>
      </c>
      <c r="L120" s="30"/>
    </row>
    <row r="121" spans="2:12" s="1" customFormat="1" ht="6.95" customHeight="1" x14ac:dyDescent="0.2">
      <c r="B121" s="30"/>
      <c r="L121" s="30"/>
    </row>
    <row r="122" spans="2:12" s="1" customFormat="1" ht="12" customHeight="1" x14ac:dyDescent="0.2">
      <c r="B122" s="30"/>
      <c r="C122" s="25" t="s">
        <v>16</v>
      </c>
      <c r="L122" s="30"/>
    </row>
    <row r="123" spans="2:12" s="1" customFormat="1" ht="16.5" customHeight="1" x14ac:dyDescent="0.2">
      <c r="B123" s="30"/>
      <c r="E123" s="241" t="str">
        <f>E7</f>
        <v>Splašková kanalizace Lada</v>
      </c>
      <c r="F123" s="242"/>
      <c r="G123" s="242"/>
      <c r="H123" s="242"/>
      <c r="L123" s="30"/>
    </row>
    <row r="124" spans="2:12" ht="12" customHeight="1" x14ac:dyDescent="0.2">
      <c r="B124" s="18"/>
      <c r="C124" s="25" t="s">
        <v>168</v>
      </c>
      <c r="L124" s="18"/>
    </row>
    <row r="125" spans="2:12" s="1" customFormat="1" ht="16.5" customHeight="1" x14ac:dyDescent="0.2">
      <c r="B125" s="30"/>
      <c r="E125" s="241" t="s">
        <v>169</v>
      </c>
      <c r="F125" s="240"/>
      <c r="G125" s="240"/>
      <c r="H125" s="240"/>
      <c r="L125" s="30"/>
    </row>
    <row r="126" spans="2:12" s="1" customFormat="1" ht="12" customHeight="1" x14ac:dyDescent="0.2">
      <c r="B126" s="30"/>
      <c r="C126" s="25" t="s">
        <v>170</v>
      </c>
      <c r="L126" s="30"/>
    </row>
    <row r="127" spans="2:12" s="1" customFormat="1" ht="16.5" customHeight="1" x14ac:dyDescent="0.2">
      <c r="B127" s="30"/>
      <c r="E127" s="207" t="str">
        <f>E11</f>
        <v>2022_4.7 - IO 05.1  Stoka E</v>
      </c>
      <c r="F127" s="240"/>
      <c r="G127" s="240"/>
      <c r="H127" s="240"/>
      <c r="L127" s="30"/>
    </row>
    <row r="128" spans="2:12" s="1" customFormat="1" ht="6.95" customHeight="1" x14ac:dyDescent="0.2">
      <c r="B128" s="30"/>
      <c r="L128" s="30"/>
    </row>
    <row r="129" spans="2:65" s="1" customFormat="1" ht="12" customHeight="1" x14ac:dyDescent="0.2">
      <c r="B129" s="30"/>
      <c r="C129" s="25" t="s">
        <v>20</v>
      </c>
      <c r="F129" s="23" t="str">
        <f>F14</f>
        <v>Česká Lípa</v>
      </c>
      <c r="I129" s="25" t="s">
        <v>22</v>
      </c>
      <c r="J129" s="50" t="str">
        <f>IF(J14="","",J14)</f>
        <v>2. 4. 2025</v>
      </c>
      <c r="L129" s="30"/>
    </row>
    <row r="130" spans="2:65" s="1" customFormat="1" ht="6.95" customHeight="1" x14ac:dyDescent="0.2">
      <c r="B130" s="30"/>
      <c r="L130" s="30"/>
    </row>
    <row r="131" spans="2:65" s="1" customFormat="1" ht="25.7" customHeight="1" x14ac:dyDescent="0.2">
      <c r="B131" s="30"/>
      <c r="C131" s="25" t="s">
        <v>24</v>
      </c>
      <c r="F131" s="23" t="str">
        <f>E17</f>
        <v>Město Česká Lípa</v>
      </c>
      <c r="I131" s="25" t="s">
        <v>31</v>
      </c>
      <c r="J131" s="28" t="str">
        <f>E23</f>
        <v>Vodohospodářský rozvoj a výstavba a.s.</v>
      </c>
      <c r="L131" s="30"/>
    </row>
    <row r="132" spans="2:65" s="1" customFormat="1" ht="15.2" customHeight="1" x14ac:dyDescent="0.2">
      <c r="B132" s="30"/>
      <c r="C132" s="25" t="s">
        <v>29</v>
      </c>
      <c r="F132" s="23" t="str">
        <f>IF(E20="","",E20)</f>
        <v>Vyplň údaj</v>
      </c>
      <c r="I132" s="25" t="s">
        <v>34</v>
      </c>
      <c r="J132" s="28" t="str">
        <f>E26</f>
        <v>Dvořák</v>
      </c>
      <c r="L132" s="30"/>
    </row>
    <row r="133" spans="2:65" s="1" customFormat="1" ht="10.35" customHeight="1" x14ac:dyDescent="0.2">
      <c r="B133" s="30"/>
      <c r="L133" s="30"/>
    </row>
    <row r="134" spans="2:65" s="10" customFormat="1" ht="29.25" customHeight="1" x14ac:dyDescent="0.2">
      <c r="B134" s="115"/>
      <c r="C134" s="116" t="s">
        <v>194</v>
      </c>
      <c r="D134" s="117" t="s">
        <v>63</v>
      </c>
      <c r="E134" s="117" t="s">
        <v>59</v>
      </c>
      <c r="F134" s="117" t="s">
        <v>60</v>
      </c>
      <c r="G134" s="117" t="s">
        <v>195</v>
      </c>
      <c r="H134" s="117" t="s">
        <v>196</v>
      </c>
      <c r="I134" s="117" t="s">
        <v>197</v>
      </c>
      <c r="J134" s="118" t="s">
        <v>184</v>
      </c>
      <c r="K134" s="119" t="s">
        <v>198</v>
      </c>
      <c r="L134" s="115"/>
      <c r="M134" s="57" t="s">
        <v>1</v>
      </c>
      <c r="N134" s="58" t="s">
        <v>42</v>
      </c>
      <c r="O134" s="58" t="s">
        <v>199</v>
      </c>
      <c r="P134" s="58" t="s">
        <v>200</v>
      </c>
      <c r="Q134" s="58" t="s">
        <v>201</v>
      </c>
      <c r="R134" s="58" t="s">
        <v>202</v>
      </c>
      <c r="S134" s="58" t="s">
        <v>203</v>
      </c>
      <c r="T134" s="59" t="s">
        <v>204</v>
      </c>
    </row>
    <row r="135" spans="2:65" s="1" customFormat="1" ht="22.9" customHeight="1" x14ac:dyDescent="0.25">
      <c r="B135" s="30"/>
      <c r="C135" s="62" t="s">
        <v>205</v>
      </c>
      <c r="J135" s="120">
        <f>BK135</f>
        <v>0</v>
      </c>
      <c r="L135" s="30"/>
      <c r="M135" s="60"/>
      <c r="N135" s="51"/>
      <c r="O135" s="51"/>
      <c r="P135" s="121">
        <f>P136+P471+P476</f>
        <v>0</v>
      </c>
      <c r="Q135" s="51"/>
      <c r="R135" s="121">
        <f>R136+R471+R476</f>
        <v>473.44687859999993</v>
      </c>
      <c r="S135" s="51"/>
      <c r="T135" s="122">
        <f>T136+T471+T476</f>
        <v>121.69623999999999</v>
      </c>
      <c r="AT135" s="15" t="s">
        <v>77</v>
      </c>
      <c r="AU135" s="15" t="s">
        <v>186</v>
      </c>
      <c r="BK135" s="123">
        <f>BK136+BK471+BK476</f>
        <v>0</v>
      </c>
    </row>
    <row r="136" spans="2:65" s="11" customFormat="1" ht="25.9" customHeight="1" x14ac:dyDescent="0.2">
      <c r="B136" s="124"/>
      <c r="D136" s="125" t="s">
        <v>77</v>
      </c>
      <c r="E136" s="126" t="s">
        <v>337</v>
      </c>
      <c r="F136" s="126" t="s">
        <v>338</v>
      </c>
      <c r="I136" s="127"/>
      <c r="J136" s="128">
        <f>BK136</f>
        <v>0</v>
      </c>
      <c r="L136" s="124"/>
      <c r="M136" s="129"/>
      <c r="P136" s="130">
        <f>P137+P268+P272+P276+P280+P312+P316+P418+P460+P467</f>
        <v>0</v>
      </c>
      <c r="R136" s="130">
        <f>R137+R268+R272+R276+R280+R312+R316+R418+R460+R467</f>
        <v>473.44666859999995</v>
      </c>
      <c r="T136" s="131">
        <f>T137+T268+T272+T276+T280+T312+T316+T418+T460+T467</f>
        <v>121.69623999999999</v>
      </c>
      <c r="AR136" s="125" t="s">
        <v>85</v>
      </c>
      <c r="AT136" s="132" t="s">
        <v>77</v>
      </c>
      <c r="AU136" s="132" t="s">
        <v>78</v>
      </c>
      <c r="AY136" s="125" t="s">
        <v>209</v>
      </c>
      <c r="BK136" s="133">
        <f>BK137+BK268+BK272+BK276+BK280+BK312+BK316+BK418+BK460+BK467</f>
        <v>0</v>
      </c>
    </row>
    <row r="137" spans="2:65" s="11" customFormat="1" ht="22.9" customHeight="1" x14ac:dyDescent="0.2">
      <c r="B137" s="124"/>
      <c r="D137" s="125" t="s">
        <v>77</v>
      </c>
      <c r="E137" s="134" t="s">
        <v>85</v>
      </c>
      <c r="F137" s="134" t="s">
        <v>339</v>
      </c>
      <c r="I137" s="127"/>
      <c r="J137" s="135">
        <f>BK137</f>
        <v>0</v>
      </c>
      <c r="L137" s="124"/>
      <c r="M137" s="129"/>
      <c r="P137" s="130">
        <f>SUM(P138:P267)</f>
        <v>0</v>
      </c>
      <c r="R137" s="130">
        <f>SUM(R138:R267)</f>
        <v>348.77167320000001</v>
      </c>
      <c r="T137" s="131">
        <f>SUM(T138:T267)</f>
        <v>109.46023999999998</v>
      </c>
      <c r="AR137" s="125" t="s">
        <v>85</v>
      </c>
      <c r="AT137" s="132" t="s">
        <v>77</v>
      </c>
      <c r="AU137" s="132" t="s">
        <v>85</v>
      </c>
      <c r="AY137" s="125" t="s">
        <v>209</v>
      </c>
      <c r="BK137" s="133">
        <f>SUM(BK138:BK267)</f>
        <v>0</v>
      </c>
    </row>
    <row r="138" spans="2:65" s="1" customFormat="1" ht="24.2" customHeight="1" x14ac:dyDescent="0.2">
      <c r="B138" s="30"/>
      <c r="C138" s="136" t="s">
        <v>85</v>
      </c>
      <c r="D138" s="136" t="s">
        <v>210</v>
      </c>
      <c r="E138" s="137" t="s">
        <v>340</v>
      </c>
      <c r="F138" s="138" t="s">
        <v>341</v>
      </c>
      <c r="G138" s="139" t="s">
        <v>342</v>
      </c>
      <c r="H138" s="140">
        <v>367.08</v>
      </c>
      <c r="I138" s="141"/>
      <c r="J138" s="142">
        <f>ROUND(I138*H138,2)</f>
        <v>0</v>
      </c>
      <c r="K138" s="143"/>
      <c r="L138" s="30"/>
      <c r="M138" s="144" t="s">
        <v>1</v>
      </c>
      <c r="N138" s="145" t="s">
        <v>43</v>
      </c>
      <c r="P138" s="146">
        <f>O138*H138</f>
        <v>0</v>
      </c>
      <c r="Q138" s="146">
        <v>0</v>
      </c>
      <c r="R138" s="146">
        <f>Q138*H138</f>
        <v>0</v>
      </c>
      <c r="S138" s="146">
        <v>0.28999999999999998</v>
      </c>
      <c r="T138" s="147">
        <f>S138*H138</f>
        <v>106.45319999999998</v>
      </c>
      <c r="AR138" s="148" t="s">
        <v>156</v>
      </c>
      <c r="AT138" s="148" t="s">
        <v>210</v>
      </c>
      <c r="AU138" s="148" t="s">
        <v>91</v>
      </c>
      <c r="AY138" s="15" t="s">
        <v>209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5" t="s">
        <v>85</v>
      </c>
      <c r="BK138" s="149">
        <f>ROUND(I138*H138,2)</f>
        <v>0</v>
      </c>
      <c r="BL138" s="15" t="s">
        <v>156</v>
      </c>
      <c r="BM138" s="148" t="s">
        <v>1637</v>
      </c>
    </row>
    <row r="139" spans="2:65" s="1" customFormat="1" ht="39" x14ac:dyDescent="0.2">
      <c r="B139" s="30"/>
      <c r="D139" s="150" t="s">
        <v>216</v>
      </c>
      <c r="F139" s="151" t="s">
        <v>344</v>
      </c>
      <c r="I139" s="152"/>
      <c r="L139" s="30"/>
      <c r="M139" s="153"/>
      <c r="T139" s="54"/>
      <c r="AT139" s="15" t="s">
        <v>216</v>
      </c>
      <c r="AU139" s="15" t="s">
        <v>91</v>
      </c>
    </row>
    <row r="140" spans="2:65" s="12" customFormat="1" x14ac:dyDescent="0.2">
      <c r="B140" s="154"/>
      <c r="D140" s="150" t="s">
        <v>292</v>
      </c>
      <c r="E140" s="155" t="s">
        <v>1</v>
      </c>
      <c r="F140" s="156" t="s">
        <v>1638</v>
      </c>
      <c r="H140" s="157">
        <v>367.08</v>
      </c>
      <c r="I140" s="158"/>
      <c r="L140" s="154"/>
      <c r="M140" s="159"/>
      <c r="T140" s="160"/>
      <c r="AT140" s="155" t="s">
        <v>292</v>
      </c>
      <c r="AU140" s="155" t="s">
        <v>91</v>
      </c>
      <c r="AV140" s="12" t="s">
        <v>91</v>
      </c>
      <c r="AW140" s="12" t="s">
        <v>36</v>
      </c>
      <c r="AX140" s="12" t="s">
        <v>85</v>
      </c>
      <c r="AY140" s="155" t="s">
        <v>209</v>
      </c>
    </row>
    <row r="141" spans="2:65" s="1" customFormat="1" ht="24.2" customHeight="1" x14ac:dyDescent="0.2">
      <c r="B141" s="30"/>
      <c r="C141" s="136" t="s">
        <v>91</v>
      </c>
      <c r="D141" s="136" t="s">
        <v>210</v>
      </c>
      <c r="E141" s="137" t="s">
        <v>346</v>
      </c>
      <c r="F141" s="138" t="s">
        <v>347</v>
      </c>
      <c r="G141" s="139" t="s">
        <v>342</v>
      </c>
      <c r="H141" s="140">
        <v>5.44</v>
      </c>
      <c r="I141" s="141"/>
      <c r="J141" s="142">
        <f>ROUND(I141*H141,2)</f>
        <v>0</v>
      </c>
      <c r="K141" s="143"/>
      <c r="L141" s="30"/>
      <c r="M141" s="144" t="s">
        <v>1</v>
      </c>
      <c r="N141" s="145" t="s">
        <v>43</v>
      </c>
      <c r="P141" s="146">
        <f>O141*H141</f>
        <v>0</v>
      </c>
      <c r="Q141" s="146">
        <v>0</v>
      </c>
      <c r="R141" s="146">
        <f>Q141*H141</f>
        <v>0</v>
      </c>
      <c r="S141" s="146">
        <v>0.316</v>
      </c>
      <c r="T141" s="147">
        <f>S141*H141</f>
        <v>1.7190400000000001</v>
      </c>
      <c r="AR141" s="148" t="s">
        <v>156</v>
      </c>
      <c r="AT141" s="148" t="s">
        <v>210</v>
      </c>
      <c r="AU141" s="148" t="s">
        <v>91</v>
      </c>
      <c r="AY141" s="15" t="s">
        <v>209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5" t="s">
        <v>85</v>
      </c>
      <c r="BK141" s="149">
        <f>ROUND(I141*H141,2)</f>
        <v>0</v>
      </c>
      <c r="BL141" s="15" t="s">
        <v>156</v>
      </c>
      <c r="BM141" s="148" t="s">
        <v>1639</v>
      </c>
    </row>
    <row r="142" spans="2:65" s="1" customFormat="1" ht="39" x14ac:dyDescent="0.2">
      <c r="B142" s="30"/>
      <c r="D142" s="150" t="s">
        <v>216</v>
      </c>
      <c r="F142" s="151" t="s">
        <v>349</v>
      </c>
      <c r="I142" s="152"/>
      <c r="L142" s="30"/>
      <c r="M142" s="153"/>
      <c r="T142" s="54"/>
      <c r="AT142" s="15" t="s">
        <v>216</v>
      </c>
      <c r="AU142" s="15" t="s">
        <v>91</v>
      </c>
    </row>
    <row r="143" spans="2:65" s="12" customFormat="1" x14ac:dyDescent="0.2">
      <c r="B143" s="154"/>
      <c r="D143" s="150" t="s">
        <v>292</v>
      </c>
      <c r="E143" s="155" t="s">
        <v>1</v>
      </c>
      <c r="F143" s="156" t="s">
        <v>1640</v>
      </c>
      <c r="H143" s="157">
        <v>5.44</v>
      </c>
      <c r="I143" s="158"/>
      <c r="L143" s="154"/>
      <c r="M143" s="159"/>
      <c r="T143" s="160"/>
      <c r="AT143" s="155" t="s">
        <v>292</v>
      </c>
      <c r="AU143" s="155" t="s">
        <v>91</v>
      </c>
      <c r="AV143" s="12" t="s">
        <v>91</v>
      </c>
      <c r="AW143" s="12" t="s">
        <v>36</v>
      </c>
      <c r="AX143" s="12" t="s">
        <v>78</v>
      </c>
      <c r="AY143" s="155" t="s">
        <v>209</v>
      </c>
    </row>
    <row r="144" spans="2:65" s="13" customFormat="1" x14ac:dyDescent="0.2">
      <c r="B144" s="164"/>
      <c r="D144" s="150" t="s">
        <v>292</v>
      </c>
      <c r="E144" s="165" t="s">
        <v>1</v>
      </c>
      <c r="F144" s="166" t="s">
        <v>351</v>
      </c>
      <c r="H144" s="167">
        <v>5.44</v>
      </c>
      <c r="I144" s="168"/>
      <c r="L144" s="164"/>
      <c r="M144" s="169"/>
      <c r="T144" s="170"/>
      <c r="AT144" s="165" t="s">
        <v>292</v>
      </c>
      <c r="AU144" s="165" t="s">
        <v>91</v>
      </c>
      <c r="AV144" s="13" t="s">
        <v>156</v>
      </c>
      <c r="AW144" s="13" t="s">
        <v>4</v>
      </c>
      <c r="AX144" s="13" t="s">
        <v>85</v>
      </c>
      <c r="AY144" s="165" t="s">
        <v>209</v>
      </c>
    </row>
    <row r="145" spans="2:65" s="1" customFormat="1" ht="24.2" customHeight="1" x14ac:dyDescent="0.2">
      <c r="B145" s="30"/>
      <c r="C145" s="136" t="s">
        <v>148</v>
      </c>
      <c r="D145" s="136" t="s">
        <v>210</v>
      </c>
      <c r="E145" s="137" t="s">
        <v>352</v>
      </c>
      <c r="F145" s="138" t="s">
        <v>353</v>
      </c>
      <c r="G145" s="139" t="s">
        <v>342</v>
      </c>
      <c r="H145" s="140">
        <v>11.2</v>
      </c>
      <c r="I145" s="141"/>
      <c r="J145" s="142">
        <f>ROUND(I145*H145,2)</f>
        <v>0</v>
      </c>
      <c r="K145" s="143"/>
      <c r="L145" s="30"/>
      <c r="M145" s="144" t="s">
        <v>1</v>
      </c>
      <c r="N145" s="145" t="s">
        <v>43</v>
      </c>
      <c r="P145" s="146">
        <f>O145*H145</f>
        <v>0</v>
      </c>
      <c r="Q145" s="146">
        <v>1.0000000000000001E-5</v>
      </c>
      <c r="R145" s="146">
        <f>Q145*H145</f>
        <v>1.12E-4</v>
      </c>
      <c r="S145" s="146">
        <v>0.115</v>
      </c>
      <c r="T145" s="147">
        <f>S145*H145</f>
        <v>1.288</v>
      </c>
      <c r="AR145" s="148" t="s">
        <v>156</v>
      </c>
      <c r="AT145" s="148" t="s">
        <v>210</v>
      </c>
      <c r="AU145" s="148" t="s">
        <v>91</v>
      </c>
      <c r="AY145" s="15" t="s">
        <v>209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5" t="s">
        <v>85</v>
      </c>
      <c r="BK145" s="149">
        <f>ROUND(I145*H145,2)</f>
        <v>0</v>
      </c>
      <c r="BL145" s="15" t="s">
        <v>156</v>
      </c>
      <c r="BM145" s="148" t="s">
        <v>1641</v>
      </c>
    </row>
    <row r="146" spans="2:65" s="1" customFormat="1" ht="29.25" x14ac:dyDescent="0.2">
      <c r="B146" s="30"/>
      <c r="D146" s="150" t="s">
        <v>216</v>
      </c>
      <c r="F146" s="151" t="s">
        <v>355</v>
      </c>
      <c r="I146" s="152"/>
      <c r="L146" s="30"/>
      <c r="M146" s="153"/>
      <c r="T146" s="54"/>
      <c r="AT146" s="15" t="s">
        <v>216</v>
      </c>
      <c r="AU146" s="15" t="s">
        <v>91</v>
      </c>
    </row>
    <row r="147" spans="2:65" s="12" customFormat="1" x14ac:dyDescent="0.2">
      <c r="B147" s="154"/>
      <c r="D147" s="150" t="s">
        <v>292</v>
      </c>
      <c r="E147" s="155" t="s">
        <v>1</v>
      </c>
      <c r="F147" s="156" t="s">
        <v>1642</v>
      </c>
      <c r="H147" s="157">
        <v>11.200000000000001</v>
      </c>
      <c r="I147" s="158"/>
      <c r="L147" s="154"/>
      <c r="M147" s="159"/>
      <c r="T147" s="160"/>
      <c r="AT147" s="155" t="s">
        <v>292</v>
      </c>
      <c r="AU147" s="155" t="s">
        <v>91</v>
      </c>
      <c r="AV147" s="12" t="s">
        <v>91</v>
      </c>
      <c r="AW147" s="12" t="s">
        <v>36</v>
      </c>
      <c r="AX147" s="12" t="s">
        <v>85</v>
      </c>
      <c r="AY147" s="155" t="s">
        <v>209</v>
      </c>
    </row>
    <row r="148" spans="2:65" s="1" customFormat="1" ht="16.5" customHeight="1" x14ac:dyDescent="0.2">
      <c r="B148" s="30"/>
      <c r="C148" s="136" t="s">
        <v>156</v>
      </c>
      <c r="D148" s="136" t="s">
        <v>210</v>
      </c>
      <c r="E148" s="137" t="s">
        <v>357</v>
      </c>
      <c r="F148" s="138" t="s">
        <v>358</v>
      </c>
      <c r="G148" s="139" t="s">
        <v>359</v>
      </c>
      <c r="H148" s="140">
        <v>50</v>
      </c>
      <c r="I148" s="141"/>
      <c r="J148" s="142">
        <f>ROUND(I148*H148,2)</f>
        <v>0</v>
      </c>
      <c r="K148" s="143"/>
      <c r="L148" s="30"/>
      <c r="M148" s="144" t="s">
        <v>1</v>
      </c>
      <c r="N148" s="145" t="s">
        <v>43</v>
      </c>
      <c r="P148" s="146">
        <f>O148*H148</f>
        <v>0</v>
      </c>
      <c r="Q148" s="146">
        <v>7.1900000000000002E-3</v>
      </c>
      <c r="R148" s="146">
        <f>Q148*H148</f>
        <v>0.35949999999999999</v>
      </c>
      <c r="S148" s="146">
        <v>0</v>
      </c>
      <c r="T148" s="147">
        <f>S148*H148</f>
        <v>0</v>
      </c>
      <c r="AR148" s="148" t="s">
        <v>156</v>
      </c>
      <c r="AT148" s="148" t="s">
        <v>210</v>
      </c>
      <c r="AU148" s="148" t="s">
        <v>91</v>
      </c>
      <c r="AY148" s="15" t="s">
        <v>209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5" t="s">
        <v>85</v>
      </c>
      <c r="BK148" s="149">
        <f>ROUND(I148*H148,2)</f>
        <v>0</v>
      </c>
      <c r="BL148" s="15" t="s">
        <v>156</v>
      </c>
      <c r="BM148" s="148" t="s">
        <v>1643</v>
      </c>
    </row>
    <row r="149" spans="2:65" s="1" customFormat="1" x14ac:dyDescent="0.2">
      <c r="B149" s="30"/>
      <c r="D149" s="150" t="s">
        <v>216</v>
      </c>
      <c r="F149" s="151" t="s">
        <v>361</v>
      </c>
      <c r="I149" s="152"/>
      <c r="L149" s="30"/>
      <c r="M149" s="153"/>
      <c r="T149" s="54"/>
      <c r="AT149" s="15" t="s">
        <v>216</v>
      </c>
      <c r="AU149" s="15" t="s">
        <v>91</v>
      </c>
    </row>
    <row r="150" spans="2:65" s="12" customFormat="1" x14ac:dyDescent="0.2">
      <c r="B150" s="154"/>
      <c r="D150" s="150" t="s">
        <v>292</v>
      </c>
      <c r="E150" s="155" t="s">
        <v>1</v>
      </c>
      <c r="F150" s="156" t="s">
        <v>432</v>
      </c>
      <c r="H150" s="157">
        <v>50</v>
      </c>
      <c r="I150" s="158"/>
      <c r="L150" s="154"/>
      <c r="M150" s="159"/>
      <c r="T150" s="160"/>
      <c r="AT150" s="155" t="s">
        <v>292</v>
      </c>
      <c r="AU150" s="155" t="s">
        <v>91</v>
      </c>
      <c r="AV150" s="12" t="s">
        <v>91</v>
      </c>
      <c r="AW150" s="12" t="s">
        <v>36</v>
      </c>
      <c r="AX150" s="12" t="s">
        <v>85</v>
      </c>
      <c r="AY150" s="155" t="s">
        <v>209</v>
      </c>
    </row>
    <row r="151" spans="2:65" s="1" customFormat="1" ht="24.2" customHeight="1" x14ac:dyDescent="0.2">
      <c r="B151" s="30"/>
      <c r="C151" s="136" t="s">
        <v>208</v>
      </c>
      <c r="D151" s="136" t="s">
        <v>210</v>
      </c>
      <c r="E151" s="137" t="s">
        <v>363</v>
      </c>
      <c r="F151" s="138" t="s">
        <v>364</v>
      </c>
      <c r="G151" s="139" t="s">
        <v>365</v>
      </c>
      <c r="H151" s="140">
        <v>120</v>
      </c>
      <c r="I151" s="141"/>
      <c r="J151" s="142">
        <f>ROUND(I151*H151,2)</f>
        <v>0</v>
      </c>
      <c r="K151" s="143"/>
      <c r="L151" s="30"/>
      <c r="M151" s="144" t="s">
        <v>1</v>
      </c>
      <c r="N151" s="145" t="s">
        <v>43</v>
      </c>
      <c r="P151" s="146">
        <f>O151*H151</f>
        <v>0</v>
      </c>
      <c r="Q151" s="146">
        <v>4.0000000000000003E-5</v>
      </c>
      <c r="R151" s="146">
        <f>Q151*H151</f>
        <v>4.8000000000000004E-3</v>
      </c>
      <c r="S151" s="146">
        <v>0</v>
      </c>
      <c r="T151" s="147">
        <f>S151*H151</f>
        <v>0</v>
      </c>
      <c r="AR151" s="148" t="s">
        <v>156</v>
      </c>
      <c r="AT151" s="148" t="s">
        <v>210</v>
      </c>
      <c r="AU151" s="148" t="s">
        <v>91</v>
      </c>
      <c r="AY151" s="15" t="s">
        <v>209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5" t="s">
        <v>85</v>
      </c>
      <c r="BK151" s="149">
        <f>ROUND(I151*H151,2)</f>
        <v>0</v>
      </c>
      <c r="BL151" s="15" t="s">
        <v>156</v>
      </c>
      <c r="BM151" s="148" t="s">
        <v>1644</v>
      </c>
    </row>
    <row r="152" spans="2:65" s="1" customFormat="1" ht="19.5" x14ac:dyDescent="0.2">
      <c r="B152" s="30"/>
      <c r="D152" s="150" t="s">
        <v>216</v>
      </c>
      <c r="F152" s="151" t="s">
        <v>367</v>
      </c>
      <c r="I152" s="152"/>
      <c r="L152" s="30"/>
      <c r="M152" s="153"/>
      <c r="T152" s="54"/>
      <c r="AT152" s="15" t="s">
        <v>216</v>
      </c>
      <c r="AU152" s="15" t="s">
        <v>91</v>
      </c>
    </row>
    <row r="153" spans="2:65" s="12" customFormat="1" x14ac:dyDescent="0.2">
      <c r="B153" s="154"/>
      <c r="D153" s="150" t="s">
        <v>292</v>
      </c>
      <c r="E153" s="155" t="s">
        <v>1</v>
      </c>
      <c r="F153" s="156" t="s">
        <v>1645</v>
      </c>
      <c r="H153" s="157">
        <v>120</v>
      </c>
      <c r="I153" s="158"/>
      <c r="L153" s="154"/>
      <c r="M153" s="159"/>
      <c r="T153" s="160"/>
      <c r="AT153" s="155" t="s">
        <v>292</v>
      </c>
      <c r="AU153" s="155" t="s">
        <v>91</v>
      </c>
      <c r="AV153" s="12" t="s">
        <v>91</v>
      </c>
      <c r="AW153" s="12" t="s">
        <v>36</v>
      </c>
      <c r="AX153" s="12" t="s">
        <v>85</v>
      </c>
      <c r="AY153" s="155" t="s">
        <v>209</v>
      </c>
    </row>
    <row r="154" spans="2:65" s="1" customFormat="1" ht="24.2" customHeight="1" x14ac:dyDescent="0.2">
      <c r="B154" s="30"/>
      <c r="C154" s="136" t="s">
        <v>234</v>
      </c>
      <c r="D154" s="136" t="s">
        <v>210</v>
      </c>
      <c r="E154" s="137" t="s">
        <v>369</v>
      </c>
      <c r="F154" s="138" t="s">
        <v>370</v>
      </c>
      <c r="G154" s="139" t="s">
        <v>371</v>
      </c>
      <c r="H154" s="140">
        <v>10</v>
      </c>
      <c r="I154" s="141"/>
      <c r="J154" s="142">
        <f>ROUND(I154*H154,2)</f>
        <v>0</v>
      </c>
      <c r="K154" s="143"/>
      <c r="L154" s="30"/>
      <c r="M154" s="144" t="s">
        <v>1</v>
      </c>
      <c r="N154" s="145" t="s">
        <v>43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156</v>
      </c>
      <c r="AT154" s="148" t="s">
        <v>210</v>
      </c>
      <c r="AU154" s="148" t="s">
        <v>91</v>
      </c>
      <c r="AY154" s="15" t="s">
        <v>209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5" t="s">
        <v>85</v>
      </c>
      <c r="BK154" s="149">
        <f>ROUND(I154*H154,2)</f>
        <v>0</v>
      </c>
      <c r="BL154" s="15" t="s">
        <v>156</v>
      </c>
      <c r="BM154" s="148" t="s">
        <v>1646</v>
      </c>
    </row>
    <row r="155" spans="2:65" s="1" customFormat="1" ht="19.5" x14ac:dyDescent="0.2">
      <c r="B155" s="30"/>
      <c r="D155" s="150" t="s">
        <v>216</v>
      </c>
      <c r="F155" s="151" t="s">
        <v>373</v>
      </c>
      <c r="I155" s="152"/>
      <c r="L155" s="30"/>
      <c r="M155" s="153"/>
      <c r="T155" s="54"/>
      <c r="AT155" s="15" t="s">
        <v>216</v>
      </c>
      <c r="AU155" s="15" t="s">
        <v>91</v>
      </c>
    </row>
    <row r="156" spans="2:65" s="12" customFormat="1" x14ac:dyDescent="0.2">
      <c r="B156" s="154"/>
      <c r="D156" s="150" t="s">
        <v>292</v>
      </c>
      <c r="E156" s="155" t="s">
        <v>1</v>
      </c>
      <c r="F156" s="156" t="s">
        <v>254</v>
      </c>
      <c r="H156" s="157">
        <v>10</v>
      </c>
      <c r="I156" s="158"/>
      <c r="L156" s="154"/>
      <c r="M156" s="159"/>
      <c r="T156" s="160"/>
      <c r="AT156" s="155" t="s">
        <v>292</v>
      </c>
      <c r="AU156" s="155" t="s">
        <v>91</v>
      </c>
      <c r="AV156" s="12" t="s">
        <v>91</v>
      </c>
      <c r="AW156" s="12" t="s">
        <v>36</v>
      </c>
      <c r="AX156" s="12" t="s">
        <v>85</v>
      </c>
      <c r="AY156" s="155" t="s">
        <v>209</v>
      </c>
    </row>
    <row r="157" spans="2:65" s="1" customFormat="1" ht="24.2" customHeight="1" x14ac:dyDescent="0.2">
      <c r="B157" s="30"/>
      <c r="C157" s="136" t="s">
        <v>239</v>
      </c>
      <c r="D157" s="136" t="s">
        <v>210</v>
      </c>
      <c r="E157" s="137" t="s">
        <v>375</v>
      </c>
      <c r="F157" s="138" t="s">
        <v>376</v>
      </c>
      <c r="G157" s="139" t="s">
        <v>359</v>
      </c>
      <c r="H157" s="140">
        <v>30</v>
      </c>
      <c r="I157" s="141"/>
      <c r="J157" s="142">
        <f>ROUND(I157*H157,2)</f>
        <v>0</v>
      </c>
      <c r="K157" s="143"/>
      <c r="L157" s="30"/>
      <c r="M157" s="144" t="s">
        <v>1</v>
      </c>
      <c r="N157" s="145" t="s">
        <v>43</v>
      </c>
      <c r="P157" s="146">
        <f>O157*H157</f>
        <v>0</v>
      </c>
      <c r="Q157" s="146">
        <v>8.6800000000000002E-3</v>
      </c>
      <c r="R157" s="146">
        <f>Q157*H157</f>
        <v>0.26040000000000002</v>
      </c>
      <c r="S157" s="146">
        <v>0</v>
      </c>
      <c r="T157" s="147">
        <f>S157*H157</f>
        <v>0</v>
      </c>
      <c r="AR157" s="148" t="s">
        <v>156</v>
      </c>
      <c r="AT157" s="148" t="s">
        <v>210</v>
      </c>
      <c r="AU157" s="148" t="s">
        <v>91</v>
      </c>
      <c r="AY157" s="15" t="s">
        <v>209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5" t="s">
        <v>85</v>
      </c>
      <c r="BK157" s="149">
        <f>ROUND(I157*H157,2)</f>
        <v>0</v>
      </c>
      <c r="BL157" s="15" t="s">
        <v>156</v>
      </c>
      <c r="BM157" s="148" t="s">
        <v>1647</v>
      </c>
    </row>
    <row r="158" spans="2:65" s="1" customFormat="1" ht="58.5" x14ac:dyDescent="0.2">
      <c r="B158" s="30"/>
      <c r="D158" s="150" t="s">
        <v>216</v>
      </c>
      <c r="F158" s="151" t="s">
        <v>378</v>
      </c>
      <c r="I158" s="152"/>
      <c r="L158" s="30"/>
      <c r="M158" s="153"/>
      <c r="T158" s="54"/>
      <c r="AT158" s="15" t="s">
        <v>216</v>
      </c>
      <c r="AU158" s="15" t="s">
        <v>91</v>
      </c>
    </row>
    <row r="159" spans="2:65" s="12" customFormat="1" x14ac:dyDescent="0.2">
      <c r="B159" s="154"/>
      <c r="D159" s="150" t="s">
        <v>292</v>
      </c>
      <c r="E159" s="155" t="s">
        <v>1</v>
      </c>
      <c r="F159" s="156" t="s">
        <v>374</v>
      </c>
      <c r="H159" s="157">
        <v>30</v>
      </c>
      <c r="I159" s="158"/>
      <c r="L159" s="154"/>
      <c r="M159" s="159"/>
      <c r="T159" s="160"/>
      <c r="AT159" s="155" t="s">
        <v>292</v>
      </c>
      <c r="AU159" s="155" t="s">
        <v>91</v>
      </c>
      <c r="AV159" s="12" t="s">
        <v>91</v>
      </c>
      <c r="AW159" s="12" t="s">
        <v>36</v>
      </c>
      <c r="AX159" s="12" t="s">
        <v>85</v>
      </c>
      <c r="AY159" s="155" t="s">
        <v>209</v>
      </c>
    </row>
    <row r="160" spans="2:65" s="1" customFormat="1" ht="24.2" customHeight="1" x14ac:dyDescent="0.2">
      <c r="B160" s="30"/>
      <c r="C160" s="136" t="s">
        <v>244</v>
      </c>
      <c r="D160" s="136" t="s">
        <v>210</v>
      </c>
      <c r="E160" s="137" t="s">
        <v>380</v>
      </c>
      <c r="F160" s="138" t="s">
        <v>381</v>
      </c>
      <c r="G160" s="139" t="s">
        <v>359</v>
      </c>
      <c r="H160" s="140">
        <v>80</v>
      </c>
      <c r="I160" s="141"/>
      <c r="J160" s="142">
        <f>ROUND(I160*H160,2)</f>
        <v>0</v>
      </c>
      <c r="K160" s="143"/>
      <c r="L160" s="30"/>
      <c r="M160" s="144" t="s">
        <v>1</v>
      </c>
      <c r="N160" s="145" t="s">
        <v>43</v>
      </c>
      <c r="P160" s="146">
        <f>O160*H160</f>
        <v>0</v>
      </c>
      <c r="Q160" s="146">
        <v>3.6900000000000002E-2</v>
      </c>
      <c r="R160" s="146">
        <f>Q160*H160</f>
        <v>2.952</v>
      </c>
      <c r="S160" s="146">
        <v>0</v>
      </c>
      <c r="T160" s="147">
        <f>S160*H160</f>
        <v>0</v>
      </c>
      <c r="AR160" s="148" t="s">
        <v>156</v>
      </c>
      <c r="AT160" s="148" t="s">
        <v>210</v>
      </c>
      <c r="AU160" s="148" t="s">
        <v>91</v>
      </c>
      <c r="AY160" s="15" t="s">
        <v>209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5" t="s">
        <v>85</v>
      </c>
      <c r="BK160" s="149">
        <f>ROUND(I160*H160,2)</f>
        <v>0</v>
      </c>
      <c r="BL160" s="15" t="s">
        <v>156</v>
      </c>
      <c r="BM160" s="148" t="s">
        <v>1648</v>
      </c>
    </row>
    <row r="161" spans="2:65" s="1" customFormat="1" ht="58.5" x14ac:dyDescent="0.2">
      <c r="B161" s="30"/>
      <c r="D161" s="150" t="s">
        <v>216</v>
      </c>
      <c r="F161" s="151" t="s">
        <v>383</v>
      </c>
      <c r="I161" s="152"/>
      <c r="L161" s="30"/>
      <c r="M161" s="153"/>
      <c r="T161" s="54"/>
      <c r="AT161" s="15" t="s">
        <v>216</v>
      </c>
      <c r="AU161" s="15" t="s">
        <v>91</v>
      </c>
    </row>
    <row r="162" spans="2:65" s="12" customFormat="1" x14ac:dyDescent="0.2">
      <c r="B162" s="154"/>
      <c r="D162" s="150" t="s">
        <v>292</v>
      </c>
      <c r="E162" s="155" t="s">
        <v>1</v>
      </c>
      <c r="F162" s="156" t="s">
        <v>779</v>
      </c>
      <c r="H162" s="157">
        <v>80</v>
      </c>
      <c r="I162" s="158"/>
      <c r="L162" s="154"/>
      <c r="M162" s="159"/>
      <c r="T162" s="160"/>
      <c r="AT162" s="155" t="s">
        <v>292</v>
      </c>
      <c r="AU162" s="155" t="s">
        <v>91</v>
      </c>
      <c r="AV162" s="12" t="s">
        <v>91</v>
      </c>
      <c r="AW162" s="12" t="s">
        <v>36</v>
      </c>
      <c r="AX162" s="12" t="s">
        <v>85</v>
      </c>
      <c r="AY162" s="155" t="s">
        <v>209</v>
      </c>
    </row>
    <row r="163" spans="2:65" s="1" customFormat="1" ht="24.2" customHeight="1" x14ac:dyDescent="0.2">
      <c r="B163" s="30"/>
      <c r="C163" s="136" t="s">
        <v>249</v>
      </c>
      <c r="D163" s="136" t="s">
        <v>210</v>
      </c>
      <c r="E163" s="137" t="s">
        <v>385</v>
      </c>
      <c r="F163" s="138" t="s">
        <v>386</v>
      </c>
      <c r="G163" s="139" t="s">
        <v>387</v>
      </c>
      <c r="H163" s="140">
        <v>240</v>
      </c>
      <c r="I163" s="141"/>
      <c r="J163" s="142">
        <f>ROUND(I163*H163,2)</f>
        <v>0</v>
      </c>
      <c r="K163" s="143"/>
      <c r="L163" s="30"/>
      <c r="M163" s="144" t="s">
        <v>1</v>
      </c>
      <c r="N163" s="145" t="s">
        <v>43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156</v>
      </c>
      <c r="AT163" s="148" t="s">
        <v>210</v>
      </c>
      <c r="AU163" s="148" t="s">
        <v>91</v>
      </c>
      <c r="AY163" s="15" t="s">
        <v>209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5" t="s">
        <v>85</v>
      </c>
      <c r="BK163" s="149">
        <f>ROUND(I163*H163,2)</f>
        <v>0</v>
      </c>
      <c r="BL163" s="15" t="s">
        <v>156</v>
      </c>
      <c r="BM163" s="148" t="s">
        <v>1649</v>
      </c>
    </row>
    <row r="164" spans="2:65" s="1" customFormat="1" ht="19.5" x14ac:dyDescent="0.2">
      <c r="B164" s="30"/>
      <c r="D164" s="150" t="s">
        <v>216</v>
      </c>
      <c r="F164" s="151" t="s">
        <v>389</v>
      </c>
      <c r="I164" s="152"/>
      <c r="L164" s="30"/>
      <c r="M164" s="153"/>
      <c r="T164" s="54"/>
      <c r="AT164" s="15" t="s">
        <v>216</v>
      </c>
      <c r="AU164" s="15" t="s">
        <v>91</v>
      </c>
    </row>
    <row r="165" spans="2:65" s="12" customFormat="1" x14ac:dyDescent="0.2">
      <c r="B165" s="154"/>
      <c r="D165" s="150" t="s">
        <v>292</v>
      </c>
      <c r="E165" s="155" t="s">
        <v>1</v>
      </c>
      <c r="F165" s="156" t="s">
        <v>1650</v>
      </c>
      <c r="H165" s="157">
        <v>240</v>
      </c>
      <c r="I165" s="158"/>
      <c r="L165" s="154"/>
      <c r="M165" s="159"/>
      <c r="T165" s="160"/>
      <c r="AT165" s="155" t="s">
        <v>292</v>
      </c>
      <c r="AU165" s="155" t="s">
        <v>91</v>
      </c>
      <c r="AV165" s="12" t="s">
        <v>91</v>
      </c>
      <c r="AW165" s="12" t="s">
        <v>36</v>
      </c>
      <c r="AX165" s="12" t="s">
        <v>85</v>
      </c>
      <c r="AY165" s="155" t="s">
        <v>209</v>
      </c>
    </row>
    <row r="166" spans="2:65" s="1" customFormat="1" ht="33" customHeight="1" x14ac:dyDescent="0.2">
      <c r="B166" s="30"/>
      <c r="C166" s="136" t="s">
        <v>254</v>
      </c>
      <c r="D166" s="136" t="s">
        <v>210</v>
      </c>
      <c r="E166" s="137" t="s">
        <v>1157</v>
      </c>
      <c r="F166" s="138" t="s">
        <v>1158</v>
      </c>
      <c r="G166" s="139" t="s">
        <v>387</v>
      </c>
      <c r="H166" s="140">
        <v>308.19400000000002</v>
      </c>
      <c r="I166" s="141"/>
      <c r="J166" s="142">
        <f>ROUND(I166*H166,2)</f>
        <v>0</v>
      </c>
      <c r="K166" s="143"/>
      <c r="L166" s="30"/>
      <c r="M166" s="144" t="s">
        <v>1</v>
      </c>
      <c r="N166" s="145" t="s">
        <v>43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AR166" s="148" t="s">
        <v>156</v>
      </c>
      <c r="AT166" s="148" t="s">
        <v>210</v>
      </c>
      <c r="AU166" s="148" t="s">
        <v>91</v>
      </c>
      <c r="AY166" s="15" t="s">
        <v>209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5" t="s">
        <v>85</v>
      </c>
      <c r="BK166" s="149">
        <f>ROUND(I166*H166,2)</f>
        <v>0</v>
      </c>
      <c r="BL166" s="15" t="s">
        <v>156</v>
      </c>
      <c r="BM166" s="148" t="s">
        <v>1651</v>
      </c>
    </row>
    <row r="167" spans="2:65" s="1" customFormat="1" ht="29.25" x14ac:dyDescent="0.2">
      <c r="B167" s="30"/>
      <c r="D167" s="150" t="s">
        <v>216</v>
      </c>
      <c r="F167" s="151" t="s">
        <v>1160</v>
      </c>
      <c r="I167" s="152"/>
      <c r="L167" s="30"/>
      <c r="M167" s="153"/>
      <c r="T167" s="54"/>
      <c r="AT167" s="15" t="s">
        <v>216</v>
      </c>
      <c r="AU167" s="15" t="s">
        <v>91</v>
      </c>
    </row>
    <row r="168" spans="2:65" s="12" customFormat="1" ht="22.5" x14ac:dyDescent="0.2">
      <c r="B168" s="154"/>
      <c r="D168" s="150" t="s">
        <v>292</v>
      </c>
      <c r="E168" s="155" t="s">
        <v>1</v>
      </c>
      <c r="F168" s="156" t="s">
        <v>1652</v>
      </c>
      <c r="H168" s="157">
        <v>337.71359999999999</v>
      </c>
      <c r="I168" s="158"/>
      <c r="L168" s="154"/>
      <c r="M168" s="159"/>
      <c r="T168" s="160"/>
      <c r="AT168" s="155" t="s">
        <v>292</v>
      </c>
      <c r="AU168" s="155" t="s">
        <v>91</v>
      </c>
      <c r="AV168" s="12" t="s">
        <v>91</v>
      </c>
      <c r="AW168" s="12" t="s">
        <v>36</v>
      </c>
      <c r="AX168" s="12" t="s">
        <v>78</v>
      </c>
      <c r="AY168" s="155" t="s">
        <v>209</v>
      </c>
    </row>
    <row r="169" spans="2:65" s="12" customFormat="1" x14ac:dyDescent="0.2">
      <c r="B169" s="154"/>
      <c r="D169" s="150" t="s">
        <v>292</v>
      </c>
      <c r="E169" s="155" t="s">
        <v>1</v>
      </c>
      <c r="F169" s="156" t="s">
        <v>1653</v>
      </c>
      <c r="H169" s="157">
        <v>-29.52</v>
      </c>
      <c r="I169" s="158"/>
      <c r="L169" s="154"/>
      <c r="M169" s="159"/>
      <c r="T169" s="160"/>
      <c r="AT169" s="155" t="s">
        <v>292</v>
      </c>
      <c r="AU169" s="155" t="s">
        <v>91</v>
      </c>
      <c r="AV169" s="12" t="s">
        <v>91</v>
      </c>
      <c r="AW169" s="12" t="s">
        <v>36</v>
      </c>
      <c r="AX169" s="12" t="s">
        <v>78</v>
      </c>
      <c r="AY169" s="155" t="s">
        <v>209</v>
      </c>
    </row>
    <row r="170" spans="2:65" s="13" customFormat="1" x14ac:dyDescent="0.2">
      <c r="B170" s="164"/>
      <c r="D170" s="150" t="s">
        <v>292</v>
      </c>
      <c r="E170" s="165" t="s">
        <v>1</v>
      </c>
      <c r="F170" s="166" t="s">
        <v>351</v>
      </c>
      <c r="H170" s="167">
        <v>308.1936</v>
      </c>
      <c r="I170" s="168"/>
      <c r="L170" s="164"/>
      <c r="M170" s="169"/>
      <c r="T170" s="170"/>
      <c r="AT170" s="165" t="s">
        <v>292</v>
      </c>
      <c r="AU170" s="165" t="s">
        <v>91</v>
      </c>
      <c r="AV170" s="13" t="s">
        <v>156</v>
      </c>
      <c r="AW170" s="13" t="s">
        <v>4</v>
      </c>
      <c r="AX170" s="13" t="s">
        <v>85</v>
      </c>
      <c r="AY170" s="165" t="s">
        <v>209</v>
      </c>
    </row>
    <row r="171" spans="2:65" s="1" customFormat="1" ht="37.9" customHeight="1" x14ac:dyDescent="0.2">
      <c r="B171" s="30"/>
      <c r="C171" s="136" t="s">
        <v>259</v>
      </c>
      <c r="D171" s="136" t="s">
        <v>210</v>
      </c>
      <c r="E171" s="137" t="s">
        <v>417</v>
      </c>
      <c r="F171" s="138" t="s">
        <v>418</v>
      </c>
      <c r="G171" s="139" t="s">
        <v>387</v>
      </c>
      <c r="H171" s="140">
        <v>40</v>
      </c>
      <c r="I171" s="141"/>
      <c r="J171" s="142">
        <f>ROUND(I171*H171,2)</f>
        <v>0</v>
      </c>
      <c r="K171" s="143"/>
      <c r="L171" s="30"/>
      <c r="M171" s="144" t="s">
        <v>1</v>
      </c>
      <c r="N171" s="145" t="s">
        <v>43</v>
      </c>
      <c r="P171" s="146">
        <f>O171*H171</f>
        <v>0</v>
      </c>
      <c r="Q171" s="146">
        <v>0</v>
      </c>
      <c r="R171" s="146">
        <f>Q171*H171</f>
        <v>0</v>
      </c>
      <c r="S171" s="146">
        <v>0</v>
      </c>
      <c r="T171" s="147">
        <f>S171*H171</f>
        <v>0</v>
      </c>
      <c r="AR171" s="148" t="s">
        <v>156</v>
      </c>
      <c r="AT171" s="148" t="s">
        <v>210</v>
      </c>
      <c r="AU171" s="148" t="s">
        <v>91</v>
      </c>
      <c r="AY171" s="15" t="s">
        <v>209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5" t="s">
        <v>85</v>
      </c>
      <c r="BK171" s="149">
        <f>ROUND(I171*H171,2)</f>
        <v>0</v>
      </c>
      <c r="BL171" s="15" t="s">
        <v>156</v>
      </c>
      <c r="BM171" s="148" t="s">
        <v>1654</v>
      </c>
    </row>
    <row r="172" spans="2:65" s="1" customFormat="1" ht="39" x14ac:dyDescent="0.2">
      <c r="B172" s="30"/>
      <c r="D172" s="150" t="s">
        <v>216</v>
      </c>
      <c r="F172" s="151" t="s">
        <v>420</v>
      </c>
      <c r="I172" s="152"/>
      <c r="L172" s="30"/>
      <c r="M172" s="153"/>
      <c r="T172" s="54"/>
      <c r="AT172" s="15" t="s">
        <v>216</v>
      </c>
      <c r="AU172" s="15" t="s">
        <v>91</v>
      </c>
    </row>
    <row r="173" spans="2:65" s="12" customFormat="1" x14ac:dyDescent="0.2">
      <c r="B173" s="154"/>
      <c r="D173" s="150" t="s">
        <v>292</v>
      </c>
      <c r="E173" s="155" t="s">
        <v>1</v>
      </c>
      <c r="F173" s="156" t="s">
        <v>558</v>
      </c>
      <c r="H173" s="157">
        <v>40</v>
      </c>
      <c r="I173" s="158"/>
      <c r="L173" s="154"/>
      <c r="M173" s="159"/>
      <c r="T173" s="160"/>
      <c r="AT173" s="155" t="s">
        <v>292</v>
      </c>
      <c r="AU173" s="155" t="s">
        <v>91</v>
      </c>
      <c r="AV173" s="12" t="s">
        <v>91</v>
      </c>
      <c r="AW173" s="12" t="s">
        <v>36</v>
      </c>
      <c r="AX173" s="12" t="s">
        <v>85</v>
      </c>
      <c r="AY173" s="155" t="s">
        <v>209</v>
      </c>
    </row>
    <row r="174" spans="2:65" s="1" customFormat="1" ht="33" customHeight="1" x14ac:dyDescent="0.2">
      <c r="B174" s="30"/>
      <c r="C174" s="136" t="s">
        <v>8</v>
      </c>
      <c r="D174" s="136" t="s">
        <v>210</v>
      </c>
      <c r="E174" s="137" t="s">
        <v>1164</v>
      </c>
      <c r="F174" s="138" t="s">
        <v>1165</v>
      </c>
      <c r="G174" s="139" t="s">
        <v>387</v>
      </c>
      <c r="H174" s="140">
        <v>345.24200000000002</v>
      </c>
      <c r="I174" s="141"/>
      <c r="J174" s="142">
        <f>ROUND(I174*H174,2)</f>
        <v>0</v>
      </c>
      <c r="K174" s="143"/>
      <c r="L174" s="30"/>
      <c r="M174" s="144" t="s">
        <v>1</v>
      </c>
      <c r="N174" s="145" t="s">
        <v>43</v>
      </c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AR174" s="148" t="s">
        <v>156</v>
      </c>
      <c r="AT174" s="148" t="s">
        <v>210</v>
      </c>
      <c r="AU174" s="148" t="s">
        <v>91</v>
      </c>
      <c r="AY174" s="15" t="s">
        <v>209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5" t="s">
        <v>85</v>
      </c>
      <c r="BK174" s="149">
        <f>ROUND(I174*H174,2)</f>
        <v>0</v>
      </c>
      <c r="BL174" s="15" t="s">
        <v>156</v>
      </c>
      <c r="BM174" s="148" t="s">
        <v>1655</v>
      </c>
    </row>
    <row r="175" spans="2:65" s="1" customFormat="1" ht="29.25" x14ac:dyDescent="0.2">
      <c r="B175" s="30"/>
      <c r="D175" s="150" t="s">
        <v>216</v>
      </c>
      <c r="F175" s="151" t="s">
        <v>1167</v>
      </c>
      <c r="I175" s="152"/>
      <c r="L175" s="30"/>
      <c r="M175" s="153"/>
      <c r="T175" s="54"/>
      <c r="AT175" s="15" t="s">
        <v>216</v>
      </c>
      <c r="AU175" s="15" t="s">
        <v>91</v>
      </c>
    </row>
    <row r="176" spans="2:65" s="12" customFormat="1" ht="22.5" x14ac:dyDescent="0.2">
      <c r="B176" s="154"/>
      <c r="D176" s="150" t="s">
        <v>292</v>
      </c>
      <c r="E176" s="155" t="s">
        <v>1</v>
      </c>
      <c r="F176" s="156" t="s">
        <v>1656</v>
      </c>
      <c r="H176" s="157">
        <v>382.14199999999994</v>
      </c>
      <c r="I176" s="158"/>
      <c r="L176" s="154"/>
      <c r="M176" s="159"/>
      <c r="T176" s="160"/>
      <c r="AT176" s="155" t="s">
        <v>292</v>
      </c>
      <c r="AU176" s="155" t="s">
        <v>91</v>
      </c>
      <c r="AV176" s="12" t="s">
        <v>91</v>
      </c>
      <c r="AW176" s="12" t="s">
        <v>36</v>
      </c>
      <c r="AX176" s="12" t="s">
        <v>78</v>
      </c>
      <c r="AY176" s="155" t="s">
        <v>209</v>
      </c>
    </row>
    <row r="177" spans="2:65" s="12" customFormat="1" x14ac:dyDescent="0.2">
      <c r="B177" s="154"/>
      <c r="D177" s="150" t="s">
        <v>292</v>
      </c>
      <c r="E177" s="155" t="s">
        <v>1</v>
      </c>
      <c r="F177" s="156" t="s">
        <v>1657</v>
      </c>
      <c r="H177" s="157">
        <v>-36.9</v>
      </c>
      <c r="I177" s="158"/>
      <c r="L177" s="154"/>
      <c r="M177" s="159"/>
      <c r="T177" s="160"/>
      <c r="AT177" s="155" t="s">
        <v>292</v>
      </c>
      <c r="AU177" s="155" t="s">
        <v>91</v>
      </c>
      <c r="AV177" s="12" t="s">
        <v>91</v>
      </c>
      <c r="AW177" s="12" t="s">
        <v>36</v>
      </c>
      <c r="AX177" s="12" t="s">
        <v>78</v>
      </c>
      <c r="AY177" s="155" t="s">
        <v>209</v>
      </c>
    </row>
    <row r="178" spans="2:65" s="13" customFormat="1" x14ac:dyDescent="0.2">
      <c r="B178" s="164"/>
      <c r="D178" s="150" t="s">
        <v>292</v>
      </c>
      <c r="E178" s="165" t="s">
        <v>1</v>
      </c>
      <c r="F178" s="166" t="s">
        <v>351</v>
      </c>
      <c r="H178" s="167">
        <v>345.24199999999996</v>
      </c>
      <c r="I178" s="168"/>
      <c r="L178" s="164"/>
      <c r="M178" s="169"/>
      <c r="T178" s="170"/>
      <c r="AT178" s="165" t="s">
        <v>292</v>
      </c>
      <c r="AU178" s="165" t="s">
        <v>91</v>
      </c>
      <c r="AV178" s="13" t="s">
        <v>156</v>
      </c>
      <c r="AW178" s="13" t="s">
        <v>4</v>
      </c>
      <c r="AX178" s="13" t="s">
        <v>85</v>
      </c>
      <c r="AY178" s="165" t="s">
        <v>209</v>
      </c>
    </row>
    <row r="179" spans="2:65" s="1" customFormat="1" ht="33" customHeight="1" x14ac:dyDescent="0.2">
      <c r="B179" s="30"/>
      <c r="C179" s="136" t="s">
        <v>268</v>
      </c>
      <c r="D179" s="136" t="s">
        <v>210</v>
      </c>
      <c r="E179" s="137" t="s">
        <v>433</v>
      </c>
      <c r="F179" s="138" t="s">
        <v>434</v>
      </c>
      <c r="G179" s="139" t="s">
        <v>387</v>
      </c>
      <c r="H179" s="140">
        <v>44.524000000000001</v>
      </c>
      <c r="I179" s="141"/>
      <c r="J179" s="142">
        <f>ROUND(I179*H179,2)</f>
        <v>0</v>
      </c>
      <c r="K179" s="143"/>
      <c r="L179" s="30"/>
      <c r="M179" s="144" t="s">
        <v>1</v>
      </c>
      <c r="N179" s="145" t="s">
        <v>43</v>
      </c>
      <c r="P179" s="146">
        <f>O179*H179</f>
        <v>0</v>
      </c>
      <c r="Q179" s="146">
        <v>0</v>
      </c>
      <c r="R179" s="146">
        <f>Q179*H179</f>
        <v>0</v>
      </c>
      <c r="S179" s="146">
        <v>0</v>
      </c>
      <c r="T179" s="147">
        <f>S179*H179</f>
        <v>0</v>
      </c>
      <c r="AR179" s="148" t="s">
        <v>156</v>
      </c>
      <c r="AT179" s="148" t="s">
        <v>210</v>
      </c>
      <c r="AU179" s="148" t="s">
        <v>91</v>
      </c>
      <c r="AY179" s="15" t="s">
        <v>209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5" t="s">
        <v>85</v>
      </c>
      <c r="BK179" s="149">
        <f>ROUND(I179*H179,2)</f>
        <v>0</v>
      </c>
      <c r="BL179" s="15" t="s">
        <v>156</v>
      </c>
      <c r="BM179" s="148" t="s">
        <v>1658</v>
      </c>
    </row>
    <row r="180" spans="2:65" s="1" customFormat="1" ht="29.25" x14ac:dyDescent="0.2">
      <c r="B180" s="30"/>
      <c r="D180" s="150" t="s">
        <v>216</v>
      </c>
      <c r="F180" s="151" t="s">
        <v>436</v>
      </c>
      <c r="I180" s="152"/>
      <c r="L180" s="30"/>
      <c r="M180" s="153"/>
      <c r="T180" s="54"/>
      <c r="AT180" s="15" t="s">
        <v>216</v>
      </c>
      <c r="AU180" s="15" t="s">
        <v>91</v>
      </c>
    </row>
    <row r="181" spans="2:65" s="12" customFormat="1" ht="22.5" x14ac:dyDescent="0.2">
      <c r="B181" s="154"/>
      <c r="D181" s="150" t="s">
        <v>292</v>
      </c>
      <c r="E181" s="155" t="s">
        <v>1</v>
      </c>
      <c r="F181" s="156" t="s">
        <v>1659</v>
      </c>
      <c r="H181" s="157">
        <v>48.214199999999998</v>
      </c>
      <c r="I181" s="158"/>
      <c r="L181" s="154"/>
      <c r="M181" s="159"/>
      <c r="T181" s="160"/>
      <c r="AT181" s="155" t="s">
        <v>292</v>
      </c>
      <c r="AU181" s="155" t="s">
        <v>91</v>
      </c>
      <c r="AV181" s="12" t="s">
        <v>91</v>
      </c>
      <c r="AW181" s="12" t="s">
        <v>36</v>
      </c>
      <c r="AX181" s="12" t="s">
        <v>78</v>
      </c>
      <c r="AY181" s="155" t="s">
        <v>209</v>
      </c>
    </row>
    <row r="182" spans="2:65" s="12" customFormat="1" x14ac:dyDescent="0.2">
      <c r="B182" s="154"/>
      <c r="D182" s="150" t="s">
        <v>292</v>
      </c>
      <c r="E182" s="155" t="s">
        <v>1</v>
      </c>
      <c r="F182" s="156" t="s">
        <v>1660</v>
      </c>
      <c r="H182" s="157">
        <v>-3.69</v>
      </c>
      <c r="I182" s="158"/>
      <c r="L182" s="154"/>
      <c r="M182" s="159"/>
      <c r="T182" s="160"/>
      <c r="AT182" s="155" t="s">
        <v>292</v>
      </c>
      <c r="AU182" s="155" t="s">
        <v>91</v>
      </c>
      <c r="AV182" s="12" t="s">
        <v>91</v>
      </c>
      <c r="AW182" s="12" t="s">
        <v>36</v>
      </c>
      <c r="AX182" s="12" t="s">
        <v>78</v>
      </c>
      <c r="AY182" s="155" t="s">
        <v>209</v>
      </c>
    </row>
    <row r="183" spans="2:65" s="13" customFormat="1" x14ac:dyDescent="0.2">
      <c r="B183" s="164"/>
      <c r="D183" s="150" t="s">
        <v>292</v>
      </c>
      <c r="E183" s="165" t="s">
        <v>1</v>
      </c>
      <c r="F183" s="166" t="s">
        <v>351</v>
      </c>
      <c r="H183" s="167">
        <v>44.5242</v>
      </c>
      <c r="I183" s="168"/>
      <c r="L183" s="164"/>
      <c r="M183" s="169"/>
      <c r="T183" s="170"/>
      <c r="AT183" s="165" t="s">
        <v>292</v>
      </c>
      <c r="AU183" s="165" t="s">
        <v>91</v>
      </c>
      <c r="AV183" s="13" t="s">
        <v>156</v>
      </c>
      <c r="AW183" s="13" t="s">
        <v>4</v>
      </c>
      <c r="AX183" s="13" t="s">
        <v>85</v>
      </c>
      <c r="AY183" s="165" t="s">
        <v>209</v>
      </c>
    </row>
    <row r="184" spans="2:65" s="1" customFormat="1" ht="33" customHeight="1" x14ac:dyDescent="0.2">
      <c r="B184" s="30"/>
      <c r="C184" s="136" t="s">
        <v>273</v>
      </c>
      <c r="D184" s="136" t="s">
        <v>210</v>
      </c>
      <c r="E184" s="137" t="s">
        <v>439</v>
      </c>
      <c r="F184" s="138" t="s">
        <v>440</v>
      </c>
      <c r="G184" s="139" t="s">
        <v>387</v>
      </c>
      <c r="H184" s="140">
        <v>38.524000000000001</v>
      </c>
      <c r="I184" s="141"/>
      <c r="J184" s="142">
        <f>ROUND(I184*H184,2)</f>
        <v>0</v>
      </c>
      <c r="K184" s="143"/>
      <c r="L184" s="30"/>
      <c r="M184" s="144" t="s">
        <v>1</v>
      </c>
      <c r="N184" s="145" t="s">
        <v>43</v>
      </c>
      <c r="P184" s="146">
        <f>O184*H184</f>
        <v>0</v>
      </c>
      <c r="Q184" s="146">
        <v>0</v>
      </c>
      <c r="R184" s="146">
        <f>Q184*H184</f>
        <v>0</v>
      </c>
      <c r="S184" s="146">
        <v>0</v>
      </c>
      <c r="T184" s="147">
        <f>S184*H184</f>
        <v>0</v>
      </c>
      <c r="AR184" s="148" t="s">
        <v>156</v>
      </c>
      <c r="AT184" s="148" t="s">
        <v>210</v>
      </c>
      <c r="AU184" s="148" t="s">
        <v>91</v>
      </c>
      <c r="AY184" s="15" t="s">
        <v>209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5" t="s">
        <v>85</v>
      </c>
      <c r="BK184" s="149">
        <f>ROUND(I184*H184,2)</f>
        <v>0</v>
      </c>
      <c r="BL184" s="15" t="s">
        <v>156</v>
      </c>
      <c r="BM184" s="148" t="s">
        <v>1661</v>
      </c>
    </row>
    <row r="185" spans="2:65" s="1" customFormat="1" ht="29.25" x14ac:dyDescent="0.2">
      <c r="B185" s="30"/>
      <c r="D185" s="150" t="s">
        <v>216</v>
      </c>
      <c r="F185" s="151" t="s">
        <v>442</v>
      </c>
      <c r="I185" s="152"/>
      <c r="L185" s="30"/>
      <c r="M185" s="153"/>
      <c r="T185" s="54"/>
      <c r="AT185" s="15" t="s">
        <v>216</v>
      </c>
      <c r="AU185" s="15" t="s">
        <v>91</v>
      </c>
    </row>
    <row r="186" spans="2:65" s="12" customFormat="1" ht="22.5" x14ac:dyDescent="0.2">
      <c r="B186" s="154"/>
      <c r="D186" s="150" t="s">
        <v>292</v>
      </c>
      <c r="E186" s="155" t="s">
        <v>1</v>
      </c>
      <c r="F186" s="156" t="s">
        <v>1662</v>
      </c>
      <c r="H186" s="157">
        <v>42.214199999999998</v>
      </c>
      <c r="I186" s="158"/>
      <c r="L186" s="154"/>
      <c r="M186" s="159"/>
      <c r="T186" s="160"/>
      <c r="AT186" s="155" t="s">
        <v>292</v>
      </c>
      <c r="AU186" s="155" t="s">
        <v>91</v>
      </c>
      <c r="AV186" s="12" t="s">
        <v>91</v>
      </c>
      <c r="AW186" s="12" t="s">
        <v>36</v>
      </c>
      <c r="AX186" s="12" t="s">
        <v>78</v>
      </c>
      <c r="AY186" s="155" t="s">
        <v>209</v>
      </c>
    </row>
    <row r="187" spans="2:65" s="12" customFormat="1" x14ac:dyDescent="0.2">
      <c r="B187" s="154"/>
      <c r="D187" s="150" t="s">
        <v>292</v>
      </c>
      <c r="E187" s="155" t="s">
        <v>1</v>
      </c>
      <c r="F187" s="156" t="s">
        <v>1660</v>
      </c>
      <c r="H187" s="157">
        <v>-3.69</v>
      </c>
      <c r="I187" s="158"/>
      <c r="L187" s="154"/>
      <c r="M187" s="159"/>
      <c r="T187" s="160"/>
      <c r="AT187" s="155" t="s">
        <v>292</v>
      </c>
      <c r="AU187" s="155" t="s">
        <v>91</v>
      </c>
      <c r="AV187" s="12" t="s">
        <v>91</v>
      </c>
      <c r="AW187" s="12" t="s">
        <v>36</v>
      </c>
      <c r="AX187" s="12" t="s">
        <v>78</v>
      </c>
      <c r="AY187" s="155" t="s">
        <v>209</v>
      </c>
    </row>
    <row r="188" spans="2:65" s="13" customFormat="1" x14ac:dyDescent="0.2">
      <c r="B188" s="164"/>
      <c r="D188" s="150" t="s">
        <v>292</v>
      </c>
      <c r="E188" s="165" t="s">
        <v>1</v>
      </c>
      <c r="F188" s="166" t="s">
        <v>351</v>
      </c>
      <c r="H188" s="167">
        <v>38.5242</v>
      </c>
      <c r="I188" s="168"/>
      <c r="L188" s="164"/>
      <c r="M188" s="169"/>
      <c r="T188" s="170"/>
      <c r="AT188" s="165" t="s">
        <v>292</v>
      </c>
      <c r="AU188" s="165" t="s">
        <v>91</v>
      </c>
      <c r="AV188" s="13" t="s">
        <v>156</v>
      </c>
      <c r="AW188" s="13" t="s">
        <v>4</v>
      </c>
      <c r="AX188" s="13" t="s">
        <v>85</v>
      </c>
      <c r="AY188" s="165" t="s">
        <v>209</v>
      </c>
    </row>
    <row r="189" spans="2:65" s="1" customFormat="1" ht="37.9" customHeight="1" x14ac:dyDescent="0.2">
      <c r="B189" s="30"/>
      <c r="C189" s="171" t="s">
        <v>280</v>
      </c>
      <c r="D189" s="171" t="s">
        <v>449</v>
      </c>
      <c r="E189" s="172" t="s">
        <v>450</v>
      </c>
      <c r="F189" s="173" t="s">
        <v>1008</v>
      </c>
      <c r="G189" s="174" t="s">
        <v>359</v>
      </c>
      <c r="H189" s="175">
        <v>6.5</v>
      </c>
      <c r="I189" s="176"/>
      <c r="J189" s="177">
        <f>ROUND(I189*H189,2)</f>
        <v>0</v>
      </c>
      <c r="K189" s="178"/>
      <c r="L189" s="179"/>
      <c r="M189" s="180" t="s">
        <v>1</v>
      </c>
      <c r="N189" s="181" t="s">
        <v>43</v>
      </c>
      <c r="P189" s="146">
        <f>O189*H189</f>
        <v>0</v>
      </c>
      <c r="Q189" s="146">
        <v>6.2399999999999997E-2</v>
      </c>
      <c r="R189" s="146">
        <f>Q189*H189</f>
        <v>0.40559999999999996</v>
      </c>
      <c r="S189" s="146">
        <v>0</v>
      </c>
      <c r="T189" s="147">
        <f>S189*H189</f>
        <v>0</v>
      </c>
      <c r="AR189" s="148" t="s">
        <v>244</v>
      </c>
      <c r="AT189" s="148" t="s">
        <v>449</v>
      </c>
      <c r="AU189" s="148" t="s">
        <v>91</v>
      </c>
      <c r="AY189" s="15" t="s">
        <v>209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5" t="s">
        <v>85</v>
      </c>
      <c r="BK189" s="149">
        <f>ROUND(I189*H189,2)</f>
        <v>0</v>
      </c>
      <c r="BL189" s="15" t="s">
        <v>156</v>
      </c>
      <c r="BM189" s="148" t="s">
        <v>1663</v>
      </c>
    </row>
    <row r="190" spans="2:65" s="1" customFormat="1" ht="19.5" x14ac:dyDescent="0.2">
      <c r="B190" s="30"/>
      <c r="D190" s="150" t="s">
        <v>216</v>
      </c>
      <c r="F190" s="151" t="s">
        <v>1008</v>
      </c>
      <c r="I190" s="152"/>
      <c r="L190" s="30"/>
      <c r="M190" s="153"/>
      <c r="T190" s="54"/>
      <c r="AT190" s="15" t="s">
        <v>216</v>
      </c>
      <c r="AU190" s="15" t="s">
        <v>91</v>
      </c>
    </row>
    <row r="191" spans="2:65" s="12" customFormat="1" x14ac:dyDescent="0.2">
      <c r="B191" s="154"/>
      <c r="D191" s="150" t="s">
        <v>292</v>
      </c>
      <c r="E191" s="155" t="s">
        <v>1</v>
      </c>
      <c r="F191" s="156" t="s">
        <v>1664</v>
      </c>
      <c r="H191" s="157">
        <v>6.5</v>
      </c>
      <c r="I191" s="158"/>
      <c r="L191" s="154"/>
      <c r="M191" s="159"/>
      <c r="T191" s="160"/>
      <c r="AT191" s="155" t="s">
        <v>292</v>
      </c>
      <c r="AU191" s="155" t="s">
        <v>91</v>
      </c>
      <c r="AV191" s="12" t="s">
        <v>91</v>
      </c>
      <c r="AW191" s="12" t="s">
        <v>36</v>
      </c>
      <c r="AX191" s="12" t="s">
        <v>85</v>
      </c>
      <c r="AY191" s="155" t="s">
        <v>209</v>
      </c>
    </row>
    <row r="192" spans="2:65" s="1" customFormat="1" ht="24.2" customHeight="1" x14ac:dyDescent="0.2">
      <c r="B192" s="30"/>
      <c r="C192" s="171" t="s">
        <v>287</v>
      </c>
      <c r="D192" s="171" t="s">
        <v>449</v>
      </c>
      <c r="E192" s="172" t="s">
        <v>460</v>
      </c>
      <c r="F192" s="173" t="s">
        <v>461</v>
      </c>
      <c r="G192" s="174" t="s">
        <v>456</v>
      </c>
      <c r="H192" s="175">
        <v>2</v>
      </c>
      <c r="I192" s="176"/>
      <c r="J192" s="177">
        <f>ROUND(I192*H192,2)</f>
        <v>0</v>
      </c>
      <c r="K192" s="178"/>
      <c r="L192" s="179"/>
      <c r="M192" s="180" t="s">
        <v>1</v>
      </c>
      <c r="N192" s="181" t="s">
        <v>43</v>
      </c>
      <c r="P192" s="146">
        <f>O192*H192</f>
        <v>0</v>
      </c>
      <c r="Q192" s="146">
        <v>2.66E-3</v>
      </c>
      <c r="R192" s="146">
        <f>Q192*H192</f>
        <v>5.3200000000000001E-3</v>
      </c>
      <c r="S192" s="146">
        <v>0</v>
      </c>
      <c r="T192" s="147">
        <f>S192*H192</f>
        <v>0</v>
      </c>
      <c r="AR192" s="148" t="s">
        <v>244</v>
      </c>
      <c r="AT192" s="148" t="s">
        <v>449</v>
      </c>
      <c r="AU192" s="148" t="s">
        <v>91</v>
      </c>
      <c r="AY192" s="15" t="s">
        <v>209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5" t="s">
        <v>85</v>
      </c>
      <c r="BK192" s="149">
        <f>ROUND(I192*H192,2)</f>
        <v>0</v>
      </c>
      <c r="BL192" s="15" t="s">
        <v>156</v>
      </c>
      <c r="BM192" s="148" t="s">
        <v>1665</v>
      </c>
    </row>
    <row r="193" spans="2:65" s="1" customFormat="1" x14ac:dyDescent="0.2">
      <c r="B193" s="30"/>
      <c r="D193" s="150" t="s">
        <v>216</v>
      </c>
      <c r="F193" s="151" t="s">
        <v>461</v>
      </c>
      <c r="I193" s="152"/>
      <c r="L193" s="30"/>
      <c r="M193" s="153"/>
      <c r="T193" s="54"/>
      <c r="AT193" s="15" t="s">
        <v>216</v>
      </c>
      <c r="AU193" s="15" t="s">
        <v>91</v>
      </c>
    </row>
    <row r="194" spans="2:65" s="12" customFormat="1" x14ac:dyDescent="0.2">
      <c r="B194" s="154"/>
      <c r="D194" s="150" t="s">
        <v>292</v>
      </c>
      <c r="E194" s="155" t="s">
        <v>1</v>
      </c>
      <c r="F194" s="156" t="s">
        <v>91</v>
      </c>
      <c r="H194" s="157">
        <v>2</v>
      </c>
      <c r="I194" s="158"/>
      <c r="L194" s="154"/>
      <c r="M194" s="159"/>
      <c r="T194" s="160"/>
      <c r="AT194" s="155" t="s">
        <v>292</v>
      </c>
      <c r="AU194" s="155" t="s">
        <v>91</v>
      </c>
      <c r="AV194" s="12" t="s">
        <v>91</v>
      </c>
      <c r="AW194" s="12" t="s">
        <v>36</v>
      </c>
      <c r="AX194" s="12" t="s">
        <v>85</v>
      </c>
      <c r="AY194" s="155" t="s">
        <v>209</v>
      </c>
    </row>
    <row r="195" spans="2:65" s="1" customFormat="1" ht="16.5" customHeight="1" x14ac:dyDescent="0.2">
      <c r="B195" s="30"/>
      <c r="C195" s="171" t="s">
        <v>295</v>
      </c>
      <c r="D195" s="171" t="s">
        <v>449</v>
      </c>
      <c r="E195" s="172" t="s">
        <v>577</v>
      </c>
      <c r="F195" s="173" t="s">
        <v>578</v>
      </c>
      <c r="G195" s="174" t="s">
        <v>554</v>
      </c>
      <c r="H195" s="175">
        <v>343.87200000000001</v>
      </c>
      <c r="I195" s="176"/>
      <c r="J195" s="177">
        <f>ROUND(I195*H195,2)</f>
        <v>0</v>
      </c>
      <c r="K195" s="178"/>
      <c r="L195" s="179"/>
      <c r="M195" s="180" t="s">
        <v>1</v>
      </c>
      <c r="N195" s="181" t="s">
        <v>43</v>
      </c>
      <c r="P195" s="146">
        <f>O195*H195</f>
        <v>0</v>
      </c>
      <c r="Q195" s="146">
        <v>1</v>
      </c>
      <c r="R195" s="146">
        <f>Q195*H195</f>
        <v>343.87200000000001</v>
      </c>
      <c r="S195" s="146">
        <v>0</v>
      </c>
      <c r="T195" s="147">
        <f>S195*H195</f>
        <v>0</v>
      </c>
      <c r="AR195" s="148" t="s">
        <v>244</v>
      </c>
      <c r="AT195" s="148" t="s">
        <v>449</v>
      </c>
      <c r="AU195" s="148" t="s">
        <v>91</v>
      </c>
      <c r="AY195" s="15" t="s">
        <v>209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5" t="s">
        <v>85</v>
      </c>
      <c r="BK195" s="149">
        <f>ROUND(I195*H195,2)</f>
        <v>0</v>
      </c>
      <c r="BL195" s="15" t="s">
        <v>156</v>
      </c>
      <c r="BM195" s="148" t="s">
        <v>1666</v>
      </c>
    </row>
    <row r="196" spans="2:65" s="1" customFormat="1" x14ac:dyDescent="0.2">
      <c r="B196" s="30"/>
      <c r="D196" s="150" t="s">
        <v>216</v>
      </c>
      <c r="F196" s="151" t="s">
        <v>578</v>
      </c>
      <c r="I196" s="152"/>
      <c r="L196" s="30"/>
      <c r="M196" s="153"/>
      <c r="T196" s="54"/>
      <c r="AT196" s="15" t="s">
        <v>216</v>
      </c>
      <c r="AU196" s="15" t="s">
        <v>91</v>
      </c>
    </row>
    <row r="197" spans="2:65" s="12" customFormat="1" x14ac:dyDescent="0.2">
      <c r="B197" s="154"/>
      <c r="D197" s="150" t="s">
        <v>292</v>
      </c>
      <c r="E197" s="155" t="s">
        <v>1</v>
      </c>
      <c r="F197" s="156" t="s">
        <v>1667</v>
      </c>
      <c r="H197" s="157">
        <v>-108.62365080000001</v>
      </c>
      <c r="I197" s="158"/>
      <c r="L197" s="154"/>
      <c r="M197" s="159"/>
      <c r="T197" s="160"/>
      <c r="AT197" s="155" t="s">
        <v>292</v>
      </c>
      <c r="AU197" s="155" t="s">
        <v>91</v>
      </c>
      <c r="AV197" s="12" t="s">
        <v>91</v>
      </c>
      <c r="AW197" s="12" t="s">
        <v>36</v>
      </c>
      <c r="AX197" s="12" t="s">
        <v>78</v>
      </c>
      <c r="AY197" s="155" t="s">
        <v>209</v>
      </c>
    </row>
    <row r="198" spans="2:65" s="12" customFormat="1" x14ac:dyDescent="0.2">
      <c r="B198" s="154"/>
      <c r="D198" s="150" t="s">
        <v>292</v>
      </c>
      <c r="E198" s="155" t="s">
        <v>1</v>
      </c>
      <c r="F198" s="156" t="s">
        <v>1668</v>
      </c>
      <c r="H198" s="157">
        <v>452.49599999999998</v>
      </c>
      <c r="I198" s="158"/>
      <c r="L198" s="154"/>
      <c r="M198" s="159"/>
      <c r="T198" s="160"/>
      <c r="AT198" s="155" t="s">
        <v>292</v>
      </c>
      <c r="AU198" s="155" t="s">
        <v>91</v>
      </c>
      <c r="AV198" s="12" t="s">
        <v>91</v>
      </c>
      <c r="AW198" s="12" t="s">
        <v>36</v>
      </c>
      <c r="AX198" s="12" t="s">
        <v>78</v>
      </c>
      <c r="AY198" s="155" t="s">
        <v>209</v>
      </c>
    </row>
    <row r="199" spans="2:65" s="13" customFormat="1" x14ac:dyDescent="0.2">
      <c r="B199" s="164"/>
      <c r="D199" s="150" t="s">
        <v>292</v>
      </c>
      <c r="E199" s="165" t="s">
        <v>1</v>
      </c>
      <c r="F199" s="166" t="s">
        <v>351</v>
      </c>
      <c r="H199" s="167">
        <v>343.87234919999997</v>
      </c>
      <c r="I199" s="168"/>
      <c r="L199" s="164"/>
      <c r="M199" s="169"/>
      <c r="T199" s="170"/>
      <c r="AT199" s="165" t="s">
        <v>292</v>
      </c>
      <c r="AU199" s="165" t="s">
        <v>91</v>
      </c>
      <c r="AV199" s="13" t="s">
        <v>156</v>
      </c>
      <c r="AW199" s="13" t="s">
        <v>4</v>
      </c>
      <c r="AX199" s="13" t="s">
        <v>85</v>
      </c>
      <c r="AY199" s="165" t="s">
        <v>209</v>
      </c>
    </row>
    <row r="200" spans="2:65" s="1" customFormat="1" ht="44.25" customHeight="1" x14ac:dyDescent="0.2">
      <c r="B200" s="30"/>
      <c r="C200" s="136" t="s">
        <v>302</v>
      </c>
      <c r="D200" s="136" t="s">
        <v>210</v>
      </c>
      <c r="E200" s="137" t="s">
        <v>444</v>
      </c>
      <c r="F200" s="138" t="s">
        <v>445</v>
      </c>
      <c r="G200" s="139" t="s">
        <v>359</v>
      </c>
      <c r="H200" s="140">
        <v>6.5</v>
      </c>
      <c r="I200" s="141"/>
      <c r="J200" s="142">
        <f>ROUND(I200*H200,2)</f>
        <v>0</v>
      </c>
      <c r="K200" s="143"/>
      <c r="L200" s="30"/>
      <c r="M200" s="144" t="s">
        <v>1</v>
      </c>
      <c r="N200" s="145" t="s">
        <v>43</v>
      </c>
      <c r="P200" s="146">
        <f>O200*H200</f>
        <v>0</v>
      </c>
      <c r="Q200" s="146">
        <v>1.4E-2</v>
      </c>
      <c r="R200" s="146">
        <f>Q200*H200</f>
        <v>9.0999999999999998E-2</v>
      </c>
      <c r="S200" s="146">
        <v>0</v>
      </c>
      <c r="T200" s="147">
        <f>S200*H200</f>
        <v>0</v>
      </c>
      <c r="AR200" s="148" t="s">
        <v>156</v>
      </c>
      <c r="AT200" s="148" t="s">
        <v>210</v>
      </c>
      <c r="AU200" s="148" t="s">
        <v>91</v>
      </c>
      <c r="AY200" s="15" t="s">
        <v>209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5" t="s">
        <v>85</v>
      </c>
      <c r="BK200" s="149">
        <f>ROUND(I200*H200,2)</f>
        <v>0</v>
      </c>
      <c r="BL200" s="15" t="s">
        <v>156</v>
      </c>
      <c r="BM200" s="148" t="s">
        <v>1669</v>
      </c>
    </row>
    <row r="201" spans="2:65" s="1" customFormat="1" ht="29.25" x14ac:dyDescent="0.2">
      <c r="B201" s="30"/>
      <c r="D201" s="150" t="s">
        <v>216</v>
      </c>
      <c r="F201" s="151" t="s">
        <v>447</v>
      </c>
      <c r="I201" s="152"/>
      <c r="L201" s="30"/>
      <c r="M201" s="153"/>
      <c r="T201" s="54"/>
      <c r="AT201" s="15" t="s">
        <v>216</v>
      </c>
      <c r="AU201" s="15" t="s">
        <v>91</v>
      </c>
    </row>
    <row r="202" spans="2:65" s="12" customFormat="1" x14ac:dyDescent="0.2">
      <c r="B202" s="154"/>
      <c r="D202" s="150" t="s">
        <v>292</v>
      </c>
      <c r="E202" s="155" t="s">
        <v>1</v>
      </c>
      <c r="F202" s="156" t="s">
        <v>1664</v>
      </c>
      <c r="H202" s="157">
        <v>6.5</v>
      </c>
      <c r="I202" s="158"/>
      <c r="L202" s="154"/>
      <c r="M202" s="159"/>
      <c r="T202" s="160"/>
      <c r="AT202" s="155" t="s">
        <v>292</v>
      </c>
      <c r="AU202" s="155" t="s">
        <v>91</v>
      </c>
      <c r="AV202" s="12" t="s">
        <v>91</v>
      </c>
      <c r="AW202" s="12" t="s">
        <v>36</v>
      </c>
      <c r="AX202" s="12" t="s">
        <v>85</v>
      </c>
      <c r="AY202" s="155" t="s">
        <v>209</v>
      </c>
    </row>
    <row r="203" spans="2:65" s="1" customFormat="1" ht="21.75" customHeight="1" x14ac:dyDescent="0.2">
      <c r="B203" s="30"/>
      <c r="C203" s="136" t="s">
        <v>307</v>
      </c>
      <c r="D203" s="136" t="s">
        <v>210</v>
      </c>
      <c r="E203" s="137" t="s">
        <v>492</v>
      </c>
      <c r="F203" s="138" t="s">
        <v>493</v>
      </c>
      <c r="G203" s="139" t="s">
        <v>342</v>
      </c>
      <c r="H203" s="140">
        <v>1407.14</v>
      </c>
      <c r="I203" s="141"/>
      <c r="J203" s="142">
        <f>ROUND(I203*H203,2)</f>
        <v>0</v>
      </c>
      <c r="K203" s="143"/>
      <c r="L203" s="30"/>
      <c r="M203" s="144" t="s">
        <v>1</v>
      </c>
      <c r="N203" s="145" t="s">
        <v>43</v>
      </c>
      <c r="P203" s="146">
        <f>O203*H203</f>
        <v>0</v>
      </c>
      <c r="Q203" s="146">
        <v>5.8E-4</v>
      </c>
      <c r="R203" s="146">
        <f>Q203*H203</f>
        <v>0.81614120000000001</v>
      </c>
      <c r="S203" s="146">
        <v>0</v>
      </c>
      <c r="T203" s="147">
        <f>S203*H203</f>
        <v>0</v>
      </c>
      <c r="AR203" s="148" t="s">
        <v>156</v>
      </c>
      <c r="AT203" s="148" t="s">
        <v>210</v>
      </c>
      <c r="AU203" s="148" t="s">
        <v>91</v>
      </c>
      <c r="AY203" s="15" t="s">
        <v>209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5" t="s">
        <v>85</v>
      </c>
      <c r="BK203" s="149">
        <f>ROUND(I203*H203,2)</f>
        <v>0</v>
      </c>
      <c r="BL203" s="15" t="s">
        <v>156</v>
      </c>
      <c r="BM203" s="148" t="s">
        <v>1670</v>
      </c>
    </row>
    <row r="204" spans="2:65" s="1" customFormat="1" ht="19.5" x14ac:dyDescent="0.2">
      <c r="B204" s="30"/>
      <c r="D204" s="150" t="s">
        <v>216</v>
      </c>
      <c r="F204" s="151" t="s">
        <v>495</v>
      </c>
      <c r="I204" s="152"/>
      <c r="L204" s="30"/>
      <c r="M204" s="153"/>
      <c r="T204" s="54"/>
      <c r="AT204" s="15" t="s">
        <v>216</v>
      </c>
      <c r="AU204" s="15" t="s">
        <v>91</v>
      </c>
    </row>
    <row r="205" spans="2:65" s="12" customFormat="1" x14ac:dyDescent="0.2">
      <c r="B205" s="154"/>
      <c r="D205" s="150" t="s">
        <v>292</v>
      </c>
      <c r="E205" s="155" t="s">
        <v>1</v>
      </c>
      <c r="F205" s="156" t="s">
        <v>1671</v>
      </c>
      <c r="H205" s="157">
        <v>1407.1399999999999</v>
      </c>
      <c r="I205" s="158"/>
      <c r="L205" s="154"/>
      <c r="M205" s="159"/>
      <c r="T205" s="160"/>
      <c r="AT205" s="155" t="s">
        <v>292</v>
      </c>
      <c r="AU205" s="155" t="s">
        <v>91</v>
      </c>
      <c r="AV205" s="12" t="s">
        <v>91</v>
      </c>
      <c r="AW205" s="12" t="s">
        <v>36</v>
      </c>
      <c r="AX205" s="12" t="s">
        <v>85</v>
      </c>
      <c r="AY205" s="155" t="s">
        <v>209</v>
      </c>
    </row>
    <row r="206" spans="2:65" s="1" customFormat="1" ht="21.75" customHeight="1" x14ac:dyDescent="0.2">
      <c r="B206" s="30"/>
      <c r="C206" s="136" t="s">
        <v>312</v>
      </c>
      <c r="D206" s="136" t="s">
        <v>210</v>
      </c>
      <c r="E206" s="137" t="s">
        <v>497</v>
      </c>
      <c r="F206" s="138" t="s">
        <v>498</v>
      </c>
      <c r="G206" s="139" t="s">
        <v>342</v>
      </c>
      <c r="H206" s="140">
        <v>1407.14</v>
      </c>
      <c r="I206" s="141"/>
      <c r="J206" s="142">
        <f>ROUND(I206*H206,2)</f>
        <v>0</v>
      </c>
      <c r="K206" s="143"/>
      <c r="L206" s="30"/>
      <c r="M206" s="144" t="s">
        <v>1</v>
      </c>
      <c r="N206" s="145" t="s">
        <v>43</v>
      </c>
      <c r="P206" s="146">
        <f>O206*H206</f>
        <v>0</v>
      </c>
      <c r="Q206" s="146">
        <v>0</v>
      </c>
      <c r="R206" s="146">
        <f>Q206*H206</f>
        <v>0</v>
      </c>
      <c r="S206" s="146">
        <v>0</v>
      </c>
      <c r="T206" s="147">
        <f>S206*H206</f>
        <v>0</v>
      </c>
      <c r="AR206" s="148" t="s">
        <v>156</v>
      </c>
      <c r="AT206" s="148" t="s">
        <v>210</v>
      </c>
      <c r="AU206" s="148" t="s">
        <v>91</v>
      </c>
      <c r="AY206" s="15" t="s">
        <v>209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5" t="s">
        <v>85</v>
      </c>
      <c r="BK206" s="149">
        <f>ROUND(I206*H206,2)</f>
        <v>0</v>
      </c>
      <c r="BL206" s="15" t="s">
        <v>156</v>
      </c>
      <c r="BM206" s="148" t="s">
        <v>1672</v>
      </c>
    </row>
    <row r="207" spans="2:65" s="1" customFormat="1" ht="19.5" x14ac:dyDescent="0.2">
      <c r="B207" s="30"/>
      <c r="D207" s="150" t="s">
        <v>216</v>
      </c>
      <c r="F207" s="151" t="s">
        <v>500</v>
      </c>
      <c r="I207" s="152"/>
      <c r="L207" s="30"/>
      <c r="M207" s="153"/>
      <c r="T207" s="54"/>
      <c r="AT207" s="15" t="s">
        <v>216</v>
      </c>
      <c r="AU207" s="15" t="s">
        <v>91</v>
      </c>
    </row>
    <row r="208" spans="2:65" s="12" customFormat="1" x14ac:dyDescent="0.2">
      <c r="B208" s="154"/>
      <c r="D208" s="150" t="s">
        <v>292</v>
      </c>
      <c r="E208" s="155" t="s">
        <v>1</v>
      </c>
      <c r="F208" s="156" t="s">
        <v>1671</v>
      </c>
      <c r="H208" s="157">
        <v>1407.1399999999999</v>
      </c>
      <c r="I208" s="158"/>
      <c r="L208" s="154"/>
      <c r="M208" s="159"/>
      <c r="T208" s="160"/>
      <c r="AT208" s="155" t="s">
        <v>292</v>
      </c>
      <c r="AU208" s="155" t="s">
        <v>91</v>
      </c>
      <c r="AV208" s="12" t="s">
        <v>91</v>
      </c>
      <c r="AW208" s="12" t="s">
        <v>36</v>
      </c>
      <c r="AX208" s="12" t="s">
        <v>85</v>
      </c>
      <c r="AY208" s="155" t="s">
        <v>209</v>
      </c>
    </row>
    <row r="209" spans="2:65" s="1" customFormat="1" ht="24.2" customHeight="1" x14ac:dyDescent="0.2">
      <c r="B209" s="30"/>
      <c r="C209" s="136" t="s">
        <v>7</v>
      </c>
      <c r="D209" s="136" t="s">
        <v>210</v>
      </c>
      <c r="E209" s="137" t="s">
        <v>502</v>
      </c>
      <c r="F209" s="138" t="s">
        <v>503</v>
      </c>
      <c r="G209" s="139" t="s">
        <v>387</v>
      </c>
      <c r="H209" s="140">
        <v>1386.8710000000001</v>
      </c>
      <c r="I209" s="141"/>
      <c r="J209" s="142">
        <f>ROUND(I209*H209,2)</f>
        <v>0</v>
      </c>
      <c r="K209" s="143"/>
      <c r="L209" s="30"/>
      <c r="M209" s="144" t="s">
        <v>1</v>
      </c>
      <c r="N209" s="145" t="s">
        <v>43</v>
      </c>
      <c r="P209" s="146">
        <f>O209*H209</f>
        <v>0</v>
      </c>
      <c r="Q209" s="146">
        <v>0</v>
      </c>
      <c r="R209" s="146">
        <f>Q209*H209</f>
        <v>0</v>
      </c>
      <c r="S209" s="146">
        <v>0</v>
      </c>
      <c r="T209" s="147">
        <f>S209*H209</f>
        <v>0</v>
      </c>
      <c r="AR209" s="148" t="s">
        <v>156</v>
      </c>
      <c r="AT209" s="148" t="s">
        <v>210</v>
      </c>
      <c r="AU209" s="148" t="s">
        <v>91</v>
      </c>
      <c r="AY209" s="15" t="s">
        <v>209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5" t="s">
        <v>85</v>
      </c>
      <c r="BK209" s="149">
        <f>ROUND(I209*H209,2)</f>
        <v>0</v>
      </c>
      <c r="BL209" s="15" t="s">
        <v>156</v>
      </c>
      <c r="BM209" s="148" t="s">
        <v>1673</v>
      </c>
    </row>
    <row r="210" spans="2:65" s="1" customFormat="1" ht="39" x14ac:dyDescent="0.2">
      <c r="B210" s="30"/>
      <c r="D210" s="150" t="s">
        <v>216</v>
      </c>
      <c r="F210" s="151" t="s">
        <v>505</v>
      </c>
      <c r="I210" s="152"/>
      <c r="L210" s="30"/>
      <c r="M210" s="153"/>
      <c r="T210" s="54"/>
      <c r="AT210" s="15" t="s">
        <v>216</v>
      </c>
      <c r="AU210" s="15" t="s">
        <v>91</v>
      </c>
    </row>
    <row r="211" spans="2:65" s="12" customFormat="1" ht="22.5" x14ac:dyDescent="0.2">
      <c r="B211" s="154"/>
      <c r="D211" s="150" t="s">
        <v>292</v>
      </c>
      <c r="E211" s="155" t="s">
        <v>1</v>
      </c>
      <c r="F211" s="156" t="s">
        <v>1674</v>
      </c>
      <c r="H211" s="157">
        <v>1519.7111999999997</v>
      </c>
      <c r="I211" s="158"/>
      <c r="L211" s="154"/>
      <c r="M211" s="159"/>
      <c r="T211" s="160"/>
      <c r="AT211" s="155" t="s">
        <v>292</v>
      </c>
      <c r="AU211" s="155" t="s">
        <v>91</v>
      </c>
      <c r="AV211" s="12" t="s">
        <v>91</v>
      </c>
      <c r="AW211" s="12" t="s">
        <v>36</v>
      </c>
      <c r="AX211" s="12" t="s">
        <v>78</v>
      </c>
      <c r="AY211" s="155" t="s">
        <v>209</v>
      </c>
    </row>
    <row r="212" spans="2:65" s="12" customFormat="1" x14ac:dyDescent="0.2">
      <c r="B212" s="154"/>
      <c r="D212" s="150" t="s">
        <v>292</v>
      </c>
      <c r="E212" s="155" t="s">
        <v>1</v>
      </c>
      <c r="F212" s="156" t="s">
        <v>1675</v>
      </c>
      <c r="H212" s="157">
        <v>-132.84</v>
      </c>
      <c r="I212" s="158"/>
      <c r="L212" s="154"/>
      <c r="M212" s="159"/>
      <c r="T212" s="160"/>
      <c r="AT212" s="155" t="s">
        <v>292</v>
      </c>
      <c r="AU212" s="155" t="s">
        <v>91</v>
      </c>
      <c r="AV212" s="12" t="s">
        <v>91</v>
      </c>
      <c r="AW212" s="12" t="s">
        <v>36</v>
      </c>
      <c r="AX212" s="12" t="s">
        <v>78</v>
      </c>
      <c r="AY212" s="155" t="s">
        <v>209</v>
      </c>
    </row>
    <row r="213" spans="2:65" s="13" customFormat="1" x14ac:dyDescent="0.2">
      <c r="B213" s="164"/>
      <c r="D213" s="150" t="s">
        <v>292</v>
      </c>
      <c r="E213" s="165" t="s">
        <v>1</v>
      </c>
      <c r="F213" s="166" t="s">
        <v>351</v>
      </c>
      <c r="H213" s="167">
        <v>1386.8711999999998</v>
      </c>
      <c r="I213" s="168"/>
      <c r="L213" s="164"/>
      <c r="M213" s="169"/>
      <c r="T213" s="170"/>
      <c r="AT213" s="165" t="s">
        <v>292</v>
      </c>
      <c r="AU213" s="165" t="s">
        <v>91</v>
      </c>
      <c r="AV213" s="13" t="s">
        <v>156</v>
      </c>
      <c r="AW213" s="13" t="s">
        <v>4</v>
      </c>
      <c r="AX213" s="13" t="s">
        <v>85</v>
      </c>
      <c r="AY213" s="165" t="s">
        <v>209</v>
      </c>
    </row>
    <row r="214" spans="2:65" s="1" customFormat="1" ht="24.2" customHeight="1" x14ac:dyDescent="0.2">
      <c r="B214" s="30"/>
      <c r="C214" s="136" t="s">
        <v>453</v>
      </c>
      <c r="D214" s="136" t="s">
        <v>210</v>
      </c>
      <c r="E214" s="137" t="s">
        <v>510</v>
      </c>
      <c r="F214" s="138" t="s">
        <v>511</v>
      </c>
      <c r="G214" s="139" t="s">
        <v>387</v>
      </c>
      <c r="H214" s="140">
        <v>166.09700000000001</v>
      </c>
      <c r="I214" s="141"/>
      <c r="J214" s="142">
        <f>ROUND(I214*H214,2)</f>
        <v>0</v>
      </c>
      <c r="K214" s="143"/>
      <c r="L214" s="30"/>
      <c r="M214" s="144" t="s">
        <v>1</v>
      </c>
      <c r="N214" s="145" t="s">
        <v>43</v>
      </c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AR214" s="148" t="s">
        <v>156</v>
      </c>
      <c r="AT214" s="148" t="s">
        <v>210</v>
      </c>
      <c r="AU214" s="148" t="s">
        <v>91</v>
      </c>
      <c r="AY214" s="15" t="s">
        <v>209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5" t="s">
        <v>85</v>
      </c>
      <c r="BK214" s="149">
        <f>ROUND(I214*H214,2)</f>
        <v>0</v>
      </c>
      <c r="BL214" s="15" t="s">
        <v>156</v>
      </c>
      <c r="BM214" s="148" t="s">
        <v>1676</v>
      </c>
    </row>
    <row r="215" spans="2:65" s="1" customFormat="1" ht="39" x14ac:dyDescent="0.2">
      <c r="B215" s="30"/>
      <c r="D215" s="150" t="s">
        <v>216</v>
      </c>
      <c r="F215" s="151" t="s">
        <v>513</v>
      </c>
      <c r="I215" s="152"/>
      <c r="L215" s="30"/>
      <c r="M215" s="153"/>
      <c r="T215" s="54"/>
      <c r="AT215" s="15" t="s">
        <v>216</v>
      </c>
      <c r="AU215" s="15" t="s">
        <v>91</v>
      </c>
    </row>
    <row r="216" spans="2:65" s="12" customFormat="1" ht="22.5" x14ac:dyDescent="0.2">
      <c r="B216" s="154"/>
      <c r="D216" s="150" t="s">
        <v>292</v>
      </c>
      <c r="E216" s="155" t="s">
        <v>1</v>
      </c>
      <c r="F216" s="156" t="s">
        <v>1677</v>
      </c>
      <c r="H216" s="157">
        <v>180.85679999999999</v>
      </c>
      <c r="I216" s="158"/>
      <c r="L216" s="154"/>
      <c r="M216" s="159"/>
      <c r="T216" s="160"/>
      <c r="AT216" s="155" t="s">
        <v>292</v>
      </c>
      <c r="AU216" s="155" t="s">
        <v>91</v>
      </c>
      <c r="AV216" s="12" t="s">
        <v>91</v>
      </c>
      <c r="AW216" s="12" t="s">
        <v>36</v>
      </c>
      <c r="AX216" s="12" t="s">
        <v>78</v>
      </c>
      <c r="AY216" s="155" t="s">
        <v>209</v>
      </c>
    </row>
    <row r="217" spans="2:65" s="12" customFormat="1" x14ac:dyDescent="0.2">
      <c r="B217" s="154"/>
      <c r="D217" s="150" t="s">
        <v>292</v>
      </c>
      <c r="E217" s="155" t="s">
        <v>1</v>
      </c>
      <c r="F217" s="156" t="s">
        <v>1678</v>
      </c>
      <c r="H217" s="157">
        <v>-14.76</v>
      </c>
      <c r="I217" s="158"/>
      <c r="L217" s="154"/>
      <c r="M217" s="159"/>
      <c r="T217" s="160"/>
      <c r="AT217" s="155" t="s">
        <v>292</v>
      </c>
      <c r="AU217" s="155" t="s">
        <v>91</v>
      </c>
      <c r="AV217" s="12" t="s">
        <v>91</v>
      </c>
      <c r="AW217" s="12" t="s">
        <v>36</v>
      </c>
      <c r="AX217" s="12" t="s">
        <v>78</v>
      </c>
      <c r="AY217" s="155" t="s">
        <v>209</v>
      </c>
    </row>
    <row r="218" spans="2:65" s="13" customFormat="1" x14ac:dyDescent="0.2">
      <c r="B218" s="164"/>
      <c r="D218" s="150" t="s">
        <v>292</v>
      </c>
      <c r="E218" s="165" t="s">
        <v>1</v>
      </c>
      <c r="F218" s="166" t="s">
        <v>351</v>
      </c>
      <c r="H218" s="167">
        <v>166.0968</v>
      </c>
      <c r="I218" s="168"/>
      <c r="L218" s="164"/>
      <c r="M218" s="169"/>
      <c r="T218" s="170"/>
      <c r="AT218" s="165" t="s">
        <v>292</v>
      </c>
      <c r="AU218" s="165" t="s">
        <v>91</v>
      </c>
      <c r="AV218" s="13" t="s">
        <v>156</v>
      </c>
      <c r="AW218" s="13" t="s">
        <v>4</v>
      </c>
      <c r="AX218" s="13" t="s">
        <v>85</v>
      </c>
      <c r="AY218" s="165" t="s">
        <v>209</v>
      </c>
    </row>
    <row r="219" spans="2:65" s="1" customFormat="1" ht="33" customHeight="1" x14ac:dyDescent="0.2">
      <c r="B219" s="30"/>
      <c r="C219" s="136" t="s">
        <v>459</v>
      </c>
      <c r="D219" s="136" t="s">
        <v>210</v>
      </c>
      <c r="E219" s="137" t="s">
        <v>518</v>
      </c>
      <c r="F219" s="138" t="s">
        <v>519</v>
      </c>
      <c r="G219" s="139" t="s">
        <v>387</v>
      </c>
      <c r="H219" s="140">
        <v>1386.8710000000001</v>
      </c>
      <c r="I219" s="141"/>
      <c r="J219" s="142">
        <f>ROUND(I219*H219,2)</f>
        <v>0</v>
      </c>
      <c r="K219" s="143"/>
      <c r="L219" s="30"/>
      <c r="M219" s="144" t="s">
        <v>1</v>
      </c>
      <c r="N219" s="145" t="s">
        <v>43</v>
      </c>
      <c r="P219" s="146">
        <f>O219*H219</f>
        <v>0</v>
      </c>
      <c r="Q219" s="146">
        <v>0</v>
      </c>
      <c r="R219" s="146">
        <f>Q219*H219</f>
        <v>0</v>
      </c>
      <c r="S219" s="146">
        <v>0</v>
      </c>
      <c r="T219" s="147">
        <f>S219*H219</f>
        <v>0</v>
      </c>
      <c r="AR219" s="148" t="s">
        <v>156</v>
      </c>
      <c r="AT219" s="148" t="s">
        <v>210</v>
      </c>
      <c r="AU219" s="148" t="s">
        <v>91</v>
      </c>
      <c r="AY219" s="15" t="s">
        <v>209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5" t="s">
        <v>85</v>
      </c>
      <c r="BK219" s="149">
        <f>ROUND(I219*H219,2)</f>
        <v>0</v>
      </c>
      <c r="BL219" s="15" t="s">
        <v>156</v>
      </c>
      <c r="BM219" s="148" t="s">
        <v>1679</v>
      </c>
    </row>
    <row r="220" spans="2:65" s="1" customFormat="1" ht="39" x14ac:dyDescent="0.2">
      <c r="B220" s="30"/>
      <c r="D220" s="150" t="s">
        <v>216</v>
      </c>
      <c r="F220" s="151" t="s">
        <v>521</v>
      </c>
      <c r="I220" s="152"/>
      <c r="L220" s="30"/>
      <c r="M220" s="153"/>
      <c r="T220" s="54"/>
      <c r="AT220" s="15" t="s">
        <v>216</v>
      </c>
      <c r="AU220" s="15" t="s">
        <v>91</v>
      </c>
    </row>
    <row r="221" spans="2:65" s="12" customFormat="1" ht="22.5" x14ac:dyDescent="0.2">
      <c r="B221" s="154"/>
      <c r="D221" s="150" t="s">
        <v>292</v>
      </c>
      <c r="E221" s="155" t="s">
        <v>1</v>
      </c>
      <c r="F221" s="156" t="s">
        <v>1674</v>
      </c>
      <c r="H221" s="157">
        <v>1519.7111999999997</v>
      </c>
      <c r="I221" s="158"/>
      <c r="L221" s="154"/>
      <c r="M221" s="159"/>
      <c r="T221" s="160"/>
      <c r="AT221" s="155" t="s">
        <v>292</v>
      </c>
      <c r="AU221" s="155" t="s">
        <v>91</v>
      </c>
      <c r="AV221" s="12" t="s">
        <v>91</v>
      </c>
      <c r="AW221" s="12" t="s">
        <v>36</v>
      </c>
      <c r="AX221" s="12" t="s">
        <v>78</v>
      </c>
      <c r="AY221" s="155" t="s">
        <v>209</v>
      </c>
    </row>
    <row r="222" spans="2:65" s="12" customFormat="1" x14ac:dyDescent="0.2">
      <c r="B222" s="154"/>
      <c r="D222" s="150" t="s">
        <v>292</v>
      </c>
      <c r="E222" s="155" t="s">
        <v>1</v>
      </c>
      <c r="F222" s="156" t="s">
        <v>1675</v>
      </c>
      <c r="H222" s="157">
        <v>-132.84</v>
      </c>
      <c r="I222" s="158"/>
      <c r="L222" s="154"/>
      <c r="M222" s="159"/>
      <c r="T222" s="160"/>
      <c r="AT222" s="155" t="s">
        <v>292</v>
      </c>
      <c r="AU222" s="155" t="s">
        <v>91</v>
      </c>
      <c r="AV222" s="12" t="s">
        <v>91</v>
      </c>
      <c r="AW222" s="12" t="s">
        <v>36</v>
      </c>
      <c r="AX222" s="12" t="s">
        <v>78</v>
      </c>
      <c r="AY222" s="155" t="s">
        <v>209</v>
      </c>
    </row>
    <row r="223" spans="2:65" s="13" customFormat="1" x14ac:dyDescent="0.2">
      <c r="B223" s="164"/>
      <c r="D223" s="150" t="s">
        <v>292</v>
      </c>
      <c r="E223" s="165" t="s">
        <v>1</v>
      </c>
      <c r="F223" s="166" t="s">
        <v>351</v>
      </c>
      <c r="H223" s="167">
        <v>1386.8711999999998</v>
      </c>
      <c r="I223" s="168"/>
      <c r="L223" s="164"/>
      <c r="M223" s="169"/>
      <c r="T223" s="170"/>
      <c r="AT223" s="165" t="s">
        <v>292</v>
      </c>
      <c r="AU223" s="165" t="s">
        <v>91</v>
      </c>
      <c r="AV223" s="13" t="s">
        <v>156</v>
      </c>
      <c r="AW223" s="13" t="s">
        <v>4</v>
      </c>
      <c r="AX223" s="13" t="s">
        <v>85</v>
      </c>
      <c r="AY223" s="165" t="s">
        <v>209</v>
      </c>
    </row>
    <row r="224" spans="2:65" s="1" customFormat="1" ht="33" customHeight="1" x14ac:dyDescent="0.2">
      <c r="B224" s="30"/>
      <c r="C224" s="136" t="s">
        <v>463</v>
      </c>
      <c r="D224" s="136" t="s">
        <v>210</v>
      </c>
      <c r="E224" s="137" t="s">
        <v>523</v>
      </c>
      <c r="F224" s="138" t="s">
        <v>524</v>
      </c>
      <c r="G224" s="139" t="s">
        <v>387</v>
      </c>
      <c r="H224" s="140">
        <v>166.08699999999999</v>
      </c>
      <c r="I224" s="141"/>
      <c r="J224" s="142">
        <f>ROUND(I224*H224,2)</f>
        <v>0</v>
      </c>
      <c r="K224" s="143"/>
      <c r="L224" s="30"/>
      <c r="M224" s="144" t="s">
        <v>1</v>
      </c>
      <c r="N224" s="145" t="s">
        <v>43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156</v>
      </c>
      <c r="AT224" s="148" t="s">
        <v>210</v>
      </c>
      <c r="AU224" s="148" t="s">
        <v>91</v>
      </c>
      <c r="AY224" s="15" t="s">
        <v>209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5" t="s">
        <v>85</v>
      </c>
      <c r="BK224" s="149">
        <f>ROUND(I224*H224,2)</f>
        <v>0</v>
      </c>
      <c r="BL224" s="15" t="s">
        <v>156</v>
      </c>
      <c r="BM224" s="148" t="s">
        <v>1680</v>
      </c>
    </row>
    <row r="225" spans="2:65" s="1" customFormat="1" ht="39" x14ac:dyDescent="0.2">
      <c r="B225" s="30"/>
      <c r="D225" s="150" t="s">
        <v>216</v>
      </c>
      <c r="F225" s="151" t="s">
        <v>526</v>
      </c>
      <c r="I225" s="152"/>
      <c r="L225" s="30"/>
      <c r="M225" s="153"/>
      <c r="T225" s="54"/>
      <c r="AT225" s="15" t="s">
        <v>216</v>
      </c>
      <c r="AU225" s="15" t="s">
        <v>91</v>
      </c>
    </row>
    <row r="226" spans="2:65" s="12" customFormat="1" ht="22.5" x14ac:dyDescent="0.2">
      <c r="B226" s="154"/>
      <c r="D226" s="150" t="s">
        <v>292</v>
      </c>
      <c r="E226" s="155" t="s">
        <v>1</v>
      </c>
      <c r="F226" s="156" t="s">
        <v>1677</v>
      </c>
      <c r="H226" s="157">
        <v>180.85679999999999</v>
      </c>
      <c r="I226" s="158"/>
      <c r="L226" s="154"/>
      <c r="M226" s="159"/>
      <c r="T226" s="160"/>
      <c r="AT226" s="155" t="s">
        <v>292</v>
      </c>
      <c r="AU226" s="155" t="s">
        <v>91</v>
      </c>
      <c r="AV226" s="12" t="s">
        <v>91</v>
      </c>
      <c r="AW226" s="12" t="s">
        <v>36</v>
      </c>
      <c r="AX226" s="12" t="s">
        <v>78</v>
      </c>
      <c r="AY226" s="155" t="s">
        <v>209</v>
      </c>
    </row>
    <row r="227" spans="2:65" s="12" customFormat="1" x14ac:dyDescent="0.2">
      <c r="B227" s="154"/>
      <c r="D227" s="150" t="s">
        <v>292</v>
      </c>
      <c r="E227" s="155" t="s">
        <v>1</v>
      </c>
      <c r="F227" s="156" t="s">
        <v>1681</v>
      </c>
      <c r="H227" s="157">
        <v>-14.769600000000001</v>
      </c>
      <c r="I227" s="158"/>
      <c r="L227" s="154"/>
      <c r="M227" s="159"/>
      <c r="T227" s="160"/>
      <c r="AT227" s="155" t="s">
        <v>292</v>
      </c>
      <c r="AU227" s="155" t="s">
        <v>91</v>
      </c>
      <c r="AV227" s="12" t="s">
        <v>91</v>
      </c>
      <c r="AW227" s="12" t="s">
        <v>36</v>
      </c>
      <c r="AX227" s="12" t="s">
        <v>78</v>
      </c>
      <c r="AY227" s="155" t="s">
        <v>209</v>
      </c>
    </row>
    <row r="228" spans="2:65" s="13" customFormat="1" x14ac:dyDescent="0.2">
      <c r="B228" s="164"/>
      <c r="D228" s="150" t="s">
        <v>292</v>
      </c>
      <c r="E228" s="165" t="s">
        <v>1</v>
      </c>
      <c r="F228" s="166" t="s">
        <v>351</v>
      </c>
      <c r="H228" s="167">
        <v>166.0872</v>
      </c>
      <c r="I228" s="168"/>
      <c r="L228" s="164"/>
      <c r="M228" s="169"/>
      <c r="T228" s="170"/>
      <c r="AT228" s="165" t="s">
        <v>292</v>
      </c>
      <c r="AU228" s="165" t="s">
        <v>91</v>
      </c>
      <c r="AV228" s="13" t="s">
        <v>156</v>
      </c>
      <c r="AW228" s="13" t="s">
        <v>4</v>
      </c>
      <c r="AX228" s="13" t="s">
        <v>85</v>
      </c>
      <c r="AY228" s="165" t="s">
        <v>209</v>
      </c>
    </row>
    <row r="229" spans="2:65" s="1" customFormat="1" ht="37.9" customHeight="1" x14ac:dyDescent="0.2">
      <c r="B229" s="30"/>
      <c r="C229" s="136" t="s">
        <v>469</v>
      </c>
      <c r="D229" s="136" t="s">
        <v>210</v>
      </c>
      <c r="E229" s="137" t="s">
        <v>528</v>
      </c>
      <c r="F229" s="138" t="s">
        <v>529</v>
      </c>
      <c r="G229" s="139" t="s">
        <v>387</v>
      </c>
      <c r="H229" s="140">
        <v>285.678</v>
      </c>
      <c r="I229" s="141"/>
      <c r="J229" s="142">
        <f>ROUND(I229*H229,2)</f>
        <v>0</v>
      </c>
      <c r="K229" s="143"/>
      <c r="L229" s="30"/>
      <c r="M229" s="144" t="s">
        <v>1</v>
      </c>
      <c r="N229" s="145" t="s">
        <v>43</v>
      </c>
      <c r="P229" s="146">
        <f>O229*H229</f>
        <v>0</v>
      </c>
      <c r="Q229" s="146">
        <v>0</v>
      </c>
      <c r="R229" s="146">
        <f>Q229*H229</f>
        <v>0</v>
      </c>
      <c r="S229" s="146">
        <v>0</v>
      </c>
      <c r="T229" s="147">
        <f>S229*H229</f>
        <v>0</v>
      </c>
      <c r="AR229" s="148" t="s">
        <v>156</v>
      </c>
      <c r="AT229" s="148" t="s">
        <v>210</v>
      </c>
      <c r="AU229" s="148" t="s">
        <v>91</v>
      </c>
      <c r="AY229" s="15" t="s">
        <v>209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5" t="s">
        <v>85</v>
      </c>
      <c r="BK229" s="149">
        <f>ROUND(I229*H229,2)</f>
        <v>0</v>
      </c>
      <c r="BL229" s="15" t="s">
        <v>156</v>
      </c>
      <c r="BM229" s="148" t="s">
        <v>1682</v>
      </c>
    </row>
    <row r="230" spans="2:65" s="1" customFormat="1" ht="39" x14ac:dyDescent="0.2">
      <c r="B230" s="30"/>
      <c r="D230" s="150" t="s">
        <v>216</v>
      </c>
      <c r="F230" s="151" t="s">
        <v>531</v>
      </c>
      <c r="I230" s="152"/>
      <c r="L230" s="30"/>
      <c r="M230" s="153"/>
      <c r="T230" s="54"/>
      <c r="AT230" s="15" t="s">
        <v>216</v>
      </c>
      <c r="AU230" s="15" t="s">
        <v>91</v>
      </c>
    </row>
    <row r="231" spans="2:65" s="12" customFormat="1" x14ac:dyDescent="0.2">
      <c r="B231" s="154"/>
      <c r="D231" s="150" t="s">
        <v>292</v>
      </c>
      <c r="E231" s="155" t="s">
        <v>1</v>
      </c>
      <c r="F231" s="156" t="s">
        <v>1683</v>
      </c>
      <c r="H231" s="157">
        <v>285.678</v>
      </c>
      <c r="I231" s="158"/>
      <c r="L231" s="154"/>
      <c r="M231" s="159"/>
      <c r="T231" s="160"/>
      <c r="AT231" s="155" t="s">
        <v>292</v>
      </c>
      <c r="AU231" s="155" t="s">
        <v>91</v>
      </c>
      <c r="AV231" s="12" t="s">
        <v>91</v>
      </c>
      <c r="AW231" s="12" t="s">
        <v>36</v>
      </c>
      <c r="AX231" s="12" t="s">
        <v>85</v>
      </c>
      <c r="AY231" s="155" t="s">
        <v>209</v>
      </c>
    </row>
    <row r="232" spans="2:65" s="1" customFormat="1" ht="37.9" customHeight="1" x14ac:dyDescent="0.2">
      <c r="B232" s="30"/>
      <c r="C232" s="136" t="s">
        <v>474</v>
      </c>
      <c r="D232" s="136" t="s">
        <v>210</v>
      </c>
      <c r="E232" s="137" t="s">
        <v>534</v>
      </c>
      <c r="F232" s="138" t="s">
        <v>535</v>
      </c>
      <c r="G232" s="139" t="s">
        <v>387</v>
      </c>
      <c r="H232" s="140">
        <v>83.048000000000002</v>
      </c>
      <c r="I232" s="141"/>
      <c r="J232" s="142">
        <f>ROUND(I232*H232,2)</f>
        <v>0</v>
      </c>
      <c r="K232" s="143"/>
      <c r="L232" s="30"/>
      <c r="M232" s="144" t="s">
        <v>1</v>
      </c>
      <c r="N232" s="145" t="s">
        <v>43</v>
      </c>
      <c r="P232" s="146">
        <f>O232*H232</f>
        <v>0</v>
      </c>
      <c r="Q232" s="146">
        <v>0</v>
      </c>
      <c r="R232" s="146">
        <f>Q232*H232</f>
        <v>0</v>
      </c>
      <c r="S232" s="146">
        <v>0</v>
      </c>
      <c r="T232" s="147">
        <f>S232*H232</f>
        <v>0</v>
      </c>
      <c r="AR232" s="148" t="s">
        <v>156</v>
      </c>
      <c r="AT232" s="148" t="s">
        <v>210</v>
      </c>
      <c r="AU232" s="148" t="s">
        <v>91</v>
      </c>
      <c r="AY232" s="15" t="s">
        <v>209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5" t="s">
        <v>85</v>
      </c>
      <c r="BK232" s="149">
        <f>ROUND(I232*H232,2)</f>
        <v>0</v>
      </c>
      <c r="BL232" s="15" t="s">
        <v>156</v>
      </c>
      <c r="BM232" s="148" t="s">
        <v>1684</v>
      </c>
    </row>
    <row r="233" spans="2:65" s="1" customFormat="1" ht="39" x14ac:dyDescent="0.2">
      <c r="B233" s="30"/>
      <c r="D233" s="150" t="s">
        <v>216</v>
      </c>
      <c r="F233" s="151" t="s">
        <v>537</v>
      </c>
      <c r="I233" s="152"/>
      <c r="L233" s="30"/>
      <c r="M233" s="153"/>
      <c r="T233" s="54"/>
      <c r="AT233" s="15" t="s">
        <v>216</v>
      </c>
      <c r="AU233" s="15" t="s">
        <v>91</v>
      </c>
    </row>
    <row r="234" spans="2:65" s="12" customFormat="1" ht="22.5" x14ac:dyDescent="0.2">
      <c r="B234" s="154"/>
      <c r="D234" s="150" t="s">
        <v>292</v>
      </c>
      <c r="E234" s="155" t="s">
        <v>1</v>
      </c>
      <c r="F234" s="156" t="s">
        <v>1685</v>
      </c>
      <c r="H234" s="157">
        <v>90.428399999999996</v>
      </c>
      <c r="I234" s="158"/>
      <c r="L234" s="154"/>
      <c r="M234" s="159"/>
      <c r="T234" s="160"/>
      <c r="AT234" s="155" t="s">
        <v>292</v>
      </c>
      <c r="AU234" s="155" t="s">
        <v>91</v>
      </c>
      <c r="AV234" s="12" t="s">
        <v>91</v>
      </c>
      <c r="AW234" s="12" t="s">
        <v>36</v>
      </c>
      <c r="AX234" s="12" t="s">
        <v>78</v>
      </c>
      <c r="AY234" s="155" t="s">
        <v>209</v>
      </c>
    </row>
    <row r="235" spans="2:65" s="12" customFormat="1" x14ac:dyDescent="0.2">
      <c r="B235" s="154"/>
      <c r="D235" s="150" t="s">
        <v>292</v>
      </c>
      <c r="E235" s="155" t="s">
        <v>1</v>
      </c>
      <c r="F235" s="156" t="s">
        <v>1686</v>
      </c>
      <c r="H235" s="157">
        <v>-7.38</v>
      </c>
      <c r="I235" s="158"/>
      <c r="L235" s="154"/>
      <c r="M235" s="159"/>
      <c r="T235" s="160"/>
      <c r="AT235" s="155" t="s">
        <v>292</v>
      </c>
      <c r="AU235" s="155" t="s">
        <v>91</v>
      </c>
      <c r="AV235" s="12" t="s">
        <v>91</v>
      </c>
      <c r="AW235" s="12" t="s">
        <v>36</v>
      </c>
      <c r="AX235" s="12" t="s">
        <v>78</v>
      </c>
      <c r="AY235" s="155" t="s">
        <v>209</v>
      </c>
    </row>
    <row r="236" spans="2:65" s="13" customFormat="1" x14ac:dyDescent="0.2">
      <c r="B236" s="164"/>
      <c r="D236" s="150" t="s">
        <v>292</v>
      </c>
      <c r="E236" s="165" t="s">
        <v>1</v>
      </c>
      <c r="F236" s="166" t="s">
        <v>351</v>
      </c>
      <c r="H236" s="167">
        <v>83.048400000000001</v>
      </c>
      <c r="I236" s="168"/>
      <c r="L236" s="164"/>
      <c r="M236" s="169"/>
      <c r="T236" s="170"/>
      <c r="AT236" s="165" t="s">
        <v>292</v>
      </c>
      <c r="AU236" s="165" t="s">
        <v>91</v>
      </c>
      <c r="AV236" s="13" t="s">
        <v>156</v>
      </c>
      <c r="AW236" s="13" t="s">
        <v>4</v>
      </c>
      <c r="AX236" s="13" t="s">
        <v>85</v>
      </c>
      <c r="AY236" s="165" t="s">
        <v>209</v>
      </c>
    </row>
    <row r="237" spans="2:65" s="1" customFormat="1" ht="24.2" customHeight="1" x14ac:dyDescent="0.2">
      <c r="B237" s="30"/>
      <c r="C237" s="136" t="s">
        <v>480</v>
      </c>
      <c r="D237" s="136" t="s">
        <v>210</v>
      </c>
      <c r="E237" s="137" t="s">
        <v>1032</v>
      </c>
      <c r="F237" s="138" t="s">
        <v>1033</v>
      </c>
      <c r="G237" s="139" t="s">
        <v>387</v>
      </c>
      <c r="H237" s="140">
        <v>1386.8710000000001</v>
      </c>
      <c r="I237" s="141"/>
      <c r="J237" s="142">
        <f>ROUND(I237*H237,2)</f>
        <v>0</v>
      </c>
      <c r="K237" s="143"/>
      <c r="L237" s="30"/>
      <c r="M237" s="144" t="s">
        <v>1</v>
      </c>
      <c r="N237" s="145" t="s">
        <v>43</v>
      </c>
      <c r="P237" s="146">
        <f>O237*H237</f>
        <v>0</v>
      </c>
      <c r="Q237" s="146">
        <v>0</v>
      </c>
      <c r="R237" s="146">
        <f>Q237*H237</f>
        <v>0</v>
      </c>
      <c r="S237" s="146">
        <v>0</v>
      </c>
      <c r="T237" s="147">
        <f>S237*H237</f>
        <v>0</v>
      </c>
      <c r="AR237" s="148" t="s">
        <v>156</v>
      </c>
      <c r="AT237" s="148" t="s">
        <v>210</v>
      </c>
      <c r="AU237" s="148" t="s">
        <v>91</v>
      </c>
      <c r="AY237" s="15" t="s">
        <v>209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5" t="s">
        <v>85</v>
      </c>
      <c r="BK237" s="149">
        <f>ROUND(I237*H237,2)</f>
        <v>0</v>
      </c>
      <c r="BL237" s="15" t="s">
        <v>156</v>
      </c>
      <c r="BM237" s="148" t="s">
        <v>1687</v>
      </c>
    </row>
    <row r="238" spans="2:65" s="1" customFormat="1" ht="29.25" x14ac:dyDescent="0.2">
      <c r="B238" s="30"/>
      <c r="D238" s="150" t="s">
        <v>216</v>
      </c>
      <c r="F238" s="151" t="s">
        <v>1035</v>
      </c>
      <c r="I238" s="152"/>
      <c r="L238" s="30"/>
      <c r="M238" s="153"/>
      <c r="T238" s="54"/>
      <c r="AT238" s="15" t="s">
        <v>216</v>
      </c>
      <c r="AU238" s="15" t="s">
        <v>91</v>
      </c>
    </row>
    <row r="239" spans="2:65" s="12" customFormat="1" ht="22.5" x14ac:dyDescent="0.2">
      <c r="B239" s="154"/>
      <c r="D239" s="150" t="s">
        <v>292</v>
      </c>
      <c r="E239" s="155" t="s">
        <v>1</v>
      </c>
      <c r="F239" s="156" t="s">
        <v>1674</v>
      </c>
      <c r="H239" s="157">
        <v>1519.7111999999997</v>
      </c>
      <c r="I239" s="158"/>
      <c r="L239" s="154"/>
      <c r="M239" s="159"/>
      <c r="T239" s="160"/>
      <c r="AT239" s="155" t="s">
        <v>292</v>
      </c>
      <c r="AU239" s="155" t="s">
        <v>91</v>
      </c>
      <c r="AV239" s="12" t="s">
        <v>91</v>
      </c>
      <c r="AW239" s="12" t="s">
        <v>36</v>
      </c>
      <c r="AX239" s="12" t="s">
        <v>78</v>
      </c>
      <c r="AY239" s="155" t="s">
        <v>209</v>
      </c>
    </row>
    <row r="240" spans="2:65" s="12" customFormat="1" x14ac:dyDescent="0.2">
      <c r="B240" s="154"/>
      <c r="D240" s="150" t="s">
        <v>292</v>
      </c>
      <c r="E240" s="155" t="s">
        <v>1</v>
      </c>
      <c r="F240" s="156" t="s">
        <v>1675</v>
      </c>
      <c r="H240" s="157">
        <v>-132.84</v>
      </c>
      <c r="I240" s="158"/>
      <c r="L240" s="154"/>
      <c r="M240" s="159"/>
      <c r="T240" s="160"/>
      <c r="AT240" s="155" t="s">
        <v>292</v>
      </c>
      <c r="AU240" s="155" t="s">
        <v>91</v>
      </c>
      <c r="AV240" s="12" t="s">
        <v>91</v>
      </c>
      <c r="AW240" s="12" t="s">
        <v>36</v>
      </c>
      <c r="AX240" s="12" t="s">
        <v>78</v>
      </c>
      <c r="AY240" s="155" t="s">
        <v>209</v>
      </c>
    </row>
    <row r="241" spans="2:65" s="13" customFormat="1" x14ac:dyDescent="0.2">
      <c r="B241" s="164"/>
      <c r="D241" s="150" t="s">
        <v>292</v>
      </c>
      <c r="E241" s="165" t="s">
        <v>1</v>
      </c>
      <c r="F241" s="166" t="s">
        <v>351</v>
      </c>
      <c r="H241" s="167">
        <v>1386.8711999999998</v>
      </c>
      <c r="I241" s="168"/>
      <c r="L241" s="164"/>
      <c r="M241" s="169"/>
      <c r="T241" s="170"/>
      <c r="AT241" s="165" t="s">
        <v>292</v>
      </c>
      <c r="AU241" s="165" t="s">
        <v>91</v>
      </c>
      <c r="AV241" s="13" t="s">
        <v>156</v>
      </c>
      <c r="AW241" s="13" t="s">
        <v>4</v>
      </c>
      <c r="AX241" s="13" t="s">
        <v>85</v>
      </c>
      <c r="AY241" s="165" t="s">
        <v>209</v>
      </c>
    </row>
    <row r="242" spans="2:65" s="1" customFormat="1" ht="24.2" customHeight="1" x14ac:dyDescent="0.2">
      <c r="B242" s="30"/>
      <c r="C242" s="136" t="s">
        <v>485</v>
      </c>
      <c r="D242" s="136" t="s">
        <v>210</v>
      </c>
      <c r="E242" s="137" t="s">
        <v>539</v>
      </c>
      <c r="F242" s="138" t="s">
        <v>540</v>
      </c>
      <c r="G242" s="139" t="s">
        <v>387</v>
      </c>
      <c r="H242" s="140">
        <v>166.09700000000001</v>
      </c>
      <c r="I242" s="141"/>
      <c r="J242" s="142">
        <f>ROUND(I242*H242,2)</f>
        <v>0</v>
      </c>
      <c r="K242" s="143"/>
      <c r="L242" s="30"/>
      <c r="M242" s="144" t="s">
        <v>1</v>
      </c>
      <c r="N242" s="145" t="s">
        <v>43</v>
      </c>
      <c r="P242" s="146">
        <f>O242*H242</f>
        <v>0</v>
      </c>
      <c r="Q242" s="146">
        <v>0</v>
      </c>
      <c r="R242" s="146">
        <f>Q242*H242</f>
        <v>0</v>
      </c>
      <c r="S242" s="146">
        <v>0</v>
      </c>
      <c r="T242" s="147">
        <f>S242*H242</f>
        <v>0</v>
      </c>
      <c r="AR242" s="148" t="s">
        <v>156</v>
      </c>
      <c r="AT242" s="148" t="s">
        <v>210</v>
      </c>
      <c r="AU242" s="148" t="s">
        <v>91</v>
      </c>
      <c r="AY242" s="15" t="s">
        <v>209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5" t="s">
        <v>85</v>
      </c>
      <c r="BK242" s="149">
        <f>ROUND(I242*H242,2)</f>
        <v>0</v>
      </c>
      <c r="BL242" s="15" t="s">
        <v>156</v>
      </c>
      <c r="BM242" s="148" t="s">
        <v>1688</v>
      </c>
    </row>
    <row r="243" spans="2:65" s="1" customFormat="1" ht="29.25" x14ac:dyDescent="0.2">
      <c r="B243" s="30"/>
      <c r="D243" s="150" t="s">
        <v>216</v>
      </c>
      <c r="F243" s="151" t="s">
        <v>542</v>
      </c>
      <c r="I243" s="152"/>
      <c r="L243" s="30"/>
      <c r="M243" s="153"/>
      <c r="T243" s="54"/>
      <c r="AT243" s="15" t="s">
        <v>216</v>
      </c>
      <c r="AU243" s="15" t="s">
        <v>91</v>
      </c>
    </row>
    <row r="244" spans="2:65" s="12" customFormat="1" ht="22.5" x14ac:dyDescent="0.2">
      <c r="B244" s="154"/>
      <c r="D244" s="150" t="s">
        <v>292</v>
      </c>
      <c r="E244" s="155" t="s">
        <v>1</v>
      </c>
      <c r="F244" s="156" t="s">
        <v>1677</v>
      </c>
      <c r="H244" s="157">
        <v>180.85679999999999</v>
      </c>
      <c r="I244" s="158"/>
      <c r="L244" s="154"/>
      <c r="M244" s="159"/>
      <c r="T244" s="160"/>
      <c r="AT244" s="155" t="s">
        <v>292</v>
      </c>
      <c r="AU244" s="155" t="s">
        <v>91</v>
      </c>
      <c r="AV244" s="12" t="s">
        <v>91</v>
      </c>
      <c r="AW244" s="12" t="s">
        <v>36</v>
      </c>
      <c r="AX244" s="12" t="s">
        <v>78</v>
      </c>
      <c r="AY244" s="155" t="s">
        <v>209</v>
      </c>
    </row>
    <row r="245" spans="2:65" s="12" customFormat="1" x14ac:dyDescent="0.2">
      <c r="B245" s="154"/>
      <c r="D245" s="150" t="s">
        <v>292</v>
      </c>
      <c r="E245" s="155" t="s">
        <v>1</v>
      </c>
      <c r="F245" s="156" t="s">
        <v>1678</v>
      </c>
      <c r="H245" s="157">
        <v>-14.76</v>
      </c>
      <c r="I245" s="158"/>
      <c r="L245" s="154"/>
      <c r="M245" s="159"/>
      <c r="T245" s="160"/>
      <c r="AT245" s="155" t="s">
        <v>292</v>
      </c>
      <c r="AU245" s="155" t="s">
        <v>91</v>
      </c>
      <c r="AV245" s="12" t="s">
        <v>91</v>
      </c>
      <c r="AW245" s="12" t="s">
        <v>36</v>
      </c>
      <c r="AX245" s="12" t="s">
        <v>78</v>
      </c>
      <c r="AY245" s="155" t="s">
        <v>209</v>
      </c>
    </row>
    <row r="246" spans="2:65" s="13" customFormat="1" x14ac:dyDescent="0.2">
      <c r="B246" s="164"/>
      <c r="D246" s="150" t="s">
        <v>292</v>
      </c>
      <c r="E246" s="165" t="s">
        <v>1</v>
      </c>
      <c r="F246" s="166" t="s">
        <v>351</v>
      </c>
      <c r="H246" s="167">
        <v>166.0968</v>
      </c>
      <c r="I246" s="168"/>
      <c r="L246" s="164"/>
      <c r="M246" s="169"/>
      <c r="T246" s="170"/>
      <c r="AT246" s="165" t="s">
        <v>292</v>
      </c>
      <c r="AU246" s="165" t="s">
        <v>91</v>
      </c>
      <c r="AV246" s="13" t="s">
        <v>156</v>
      </c>
      <c r="AW246" s="13" t="s">
        <v>4</v>
      </c>
      <c r="AX246" s="13" t="s">
        <v>85</v>
      </c>
      <c r="AY246" s="165" t="s">
        <v>209</v>
      </c>
    </row>
    <row r="247" spans="2:65" s="1" customFormat="1" ht="16.5" customHeight="1" x14ac:dyDescent="0.2">
      <c r="B247" s="30"/>
      <c r="C247" s="136" t="s">
        <v>491</v>
      </c>
      <c r="D247" s="136" t="s">
        <v>210</v>
      </c>
      <c r="E247" s="137" t="s">
        <v>545</v>
      </c>
      <c r="F247" s="138" t="s">
        <v>546</v>
      </c>
      <c r="G247" s="139" t="s">
        <v>387</v>
      </c>
      <c r="H247" s="140">
        <v>368.726</v>
      </c>
      <c r="I247" s="141"/>
      <c r="J247" s="142">
        <f>ROUND(I247*H247,2)</f>
        <v>0</v>
      </c>
      <c r="K247" s="143"/>
      <c r="L247" s="30"/>
      <c r="M247" s="144" t="s">
        <v>1</v>
      </c>
      <c r="N247" s="145" t="s">
        <v>43</v>
      </c>
      <c r="P247" s="146">
        <f>O247*H247</f>
        <v>0</v>
      </c>
      <c r="Q247" s="146">
        <v>0</v>
      </c>
      <c r="R247" s="146">
        <f>Q247*H247</f>
        <v>0</v>
      </c>
      <c r="S247" s="146">
        <v>0</v>
      </c>
      <c r="T247" s="147">
        <f>S247*H247</f>
        <v>0</v>
      </c>
      <c r="AR247" s="148" t="s">
        <v>156</v>
      </c>
      <c r="AT247" s="148" t="s">
        <v>210</v>
      </c>
      <c r="AU247" s="148" t="s">
        <v>91</v>
      </c>
      <c r="AY247" s="15" t="s">
        <v>209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5" t="s">
        <v>85</v>
      </c>
      <c r="BK247" s="149">
        <f>ROUND(I247*H247,2)</f>
        <v>0</v>
      </c>
      <c r="BL247" s="15" t="s">
        <v>156</v>
      </c>
      <c r="BM247" s="148" t="s">
        <v>1689</v>
      </c>
    </row>
    <row r="248" spans="2:65" s="1" customFormat="1" ht="19.5" x14ac:dyDescent="0.2">
      <c r="B248" s="30"/>
      <c r="D248" s="150" t="s">
        <v>216</v>
      </c>
      <c r="F248" s="151" t="s">
        <v>548</v>
      </c>
      <c r="I248" s="152"/>
      <c r="L248" s="30"/>
      <c r="M248" s="153"/>
      <c r="T248" s="54"/>
      <c r="AT248" s="15" t="s">
        <v>216</v>
      </c>
      <c r="AU248" s="15" t="s">
        <v>91</v>
      </c>
    </row>
    <row r="249" spans="2:65" s="12" customFormat="1" x14ac:dyDescent="0.2">
      <c r="B249" s="154"/>
      <c r="D249" s="150" t="s">
        <v>292</v>
      </c>
      <c r="E249" s="155" t="s">
        <v>1</v>
      </c>
      <c r="F249" s="156" t="s">
        <v>1690</v>
      </c>
      <c r="H249" s="157">
        <v>368.726</v>
      </c>
      <c r="I249" s="158"/>
      <c r="L249" s="154"/>
      <c r="M249" s="159"/>
      <c r="T249" s="160"/>
      <c r="AT249" s="155" t="s">
        <v>292</v>
      </c>
      <c r="AU249" s="155" t="s">
        <v>91</v>
      </c>
      <c r="AV249" s="12" t="s">
        <v>91</v>
      </c>
      <c r="AW249" s="12" t="s">
        <v>36</v>
      </c>
      <c r="AX249" s="12" t="s">
        <v>85</v>
      </c>
      <c r="AY249" s="155" t="s">
        <v>209</v>
      </c>
    </row>
    <row r="250" spans="2:65" s="1" customFormat="1" ht="33" customHeight="1" x14ac:dyDescent="0.2">
      <c r="B250" s="30"/>
      <c r="C250" s="136" t="s">
        <v>374</v>
      </c>
      <c r="D250" s="136" t="s">
        <v>210</v>
      </c>
      <c r="E250" s="137" t="s">
        <v>552</v>
      </c>
      <c r="F250" s="138" t="s">
        <v>553</v>
      </c>
      <c r="G250" s="139" t="s">
        <v>554</v>
      </c>
      <c r="H250" s="140">
        <v>737.452</v>
      </c>
      <c r="I250" s="141"/>
      <c r="J250" s="142">
        <f>ROUND(I250*H250,2)</f>
        <v>0</v>
      </c>
      <c r="K250" s="143"/>
      <c r="L250" s="30"/>
      <c r="M250" s="144" t="s">
        <v>1</v>
      </c>
      <c r="N250" s="145" t="s">
        <v>43</v>
      </c>
      <c r="P250" s="146">
        <f>O250*H250</f>
        <v>0</v>
      </c>
      <c r="Q250" s="146">
        <v>0</v>
      </c>
      <c r="R250" s="146">
        <f>Q250*H250</f>
        <v>0</v>
      </c>
      <c r="S250" s="146">
        <v>0</v>
      </c>
      <c r="T250" s="147">
        <f>S250*H250</f>
        <v>0</v>
      </c>
      <c r="AR250" s="148" t="s">
        <v>156</v>
      </c>
      <c r="AT250" s="148" t="s">
        <v>210</v>
      </c>
      <c r="AU250" s="148" t="s">
        <v>91</v>
      </c>
      <c r="AY250" s="15" t="s">
        <v>209</v>
      </c>
      <c r="BE250" s="149">
        <f>IF(N250="základní",J250,0)</f>
        <v>0</v>
      </c>
      <c r="BF250" s="149">
        <f>IF(N250="snížená",J250,0)</f>
        <v>0</v>
      </c>
      <c r="BG250" s="149">
        <f>IF(N250="zákl. přenesená",J250,0)</f>
        <v>0</v>
      </c>
      <c r="BH250" s="149">
        <f>IF(N250="sníž. přenesená",J250,0)</f>
        <v>0</v>
      </c>
      <c r="BI250" s="149">
        <f>IF(N250="nulová",J250,0)</f>
        <v>0</v>
      </c>
      <c r="BJ250" s="15" t="s">
        <v>85</v>
      </c>
      <c r="BK250" s="149">
        <f>ROUND(I250*H250,2)</f>
        <v>0</v>
      </c>
      <c r="BL250" s="15" t="s">
        <v>156</v>
      </c>
      <c r="BM250" s="148" t="s">
        <v>1691</v>
      </c>
    </row>
    <row r="251" spans="2:65" s="1" customFormat="1" ht="29.25" x14ac:dyDescent="0.2">
      <c r="B251" s="30"/>
      <c r="D251" s="150" t="s">
        <v>216</v>
      </c>
      <c r="F251" s="151" t="s">
        <v>556</v>
      </c>
      <c r="I251" s="152"/>
      <c r="L251" s="30"/>
      <c r="M251" s="153"/>
      <c r="T251" s="54"/>
      <c r="AT251" s="15" t="s">
        <v>216</v>
      </c>
      <c r="AU251" s="15" t="s">
        <v>91</v>
      </c>
    </row>
    <row r="252" spans="2:65" s="12" customFormat="1" x14ac:dyDescent="0.2">
      <c r="B252" s="154"/>
      <c r="D252" s="150" t="s">
        <v>292</v>
      </c>
      <c r="E252" s="155" t="s">
        <v>1</v>
      </c>
      <c r="F252" s="156" t="s">
        <v>1692</v>
      </c>
      <c r="H252" s="157">
        <v>737.452</v>
      </c>
      <c r="I252" s="158"/>
      <c r="L252" s="154"/>
      <c r="M252" s="159"/>
      <c r="T252" s="160"/>
      <c r="AT252" s="155" t="s">
        <v>292</v>
      </c>
      <c r="AU252" s="155" t="s">
        <v>91</v>
      </c>
      <c r="AV252" s="12" t="s">
        <v>91</v>
      </c>
      <c r="AW252" s="12" t="s">
        <v>36</v>
      </c>
      <c r="AX252" s="12" t="s">
        <v>85</v>
      </c>
      <c r="AY252" s="155" t="s">
        <v>209</v>
      </c>
    </row>
    <row r="253" spans="2:65" s="1" customFormat="1" ht="24.2" customHeight="1" x14ac:dyDescent="0.2">
      <c r="B253" s="30"/>
      <c r="C253" s="136" t="s">
        <v>501</v>
      </c>
      <c r="D253" s="136" t="s">
        <v>210</v>
      </c>
      <c r="E253" s="137" t="s">
        <v>559</v>
      </c>
      <c r="F253" s="138" t="s">
        <v>560</v>
      </c>
      <c r="G253" s="139" t="s">
        <v>387</v>
      </c>
      <c r="H253" s="140">
        <v>417.44200000000001</v>
      </c>
      <c r="I253" s="141"/>
      <c r="J253" s="142">
        <f>ROUND(I253*H253,2)</f>
        <v>0</v>
      </c>
      <c r="K253" s="143"/>
      <c r="L253" s="30"/>
      <c r="M253" s="144" t="s">
        <v>1</v>
      </c>
      <c r="N253" s="145" t="s">
        <v>43</v>
      </c>
      <c r="P253" s="146">
        <f>O253*H253</f>
        <v>0</v>
      </c>
      <c r="Q253" s="146">
        <v>0</v>
      </c>
      <c r="R253" s="146">
        <f>Q253*H253</f>
        <v>0</v>
      </c>
      <c r="S253" s="146">
        <v>0</v>
      </c>
      <c r="T253" s="147">
        <f>S253*H253</f>
        <v>0</v>
      </c>
      <c r="AR253" s="148" t="s">
        <v>156</v>
      </c>
      <c r="AT253" s="148" t="s">
        <v>210</v>
      </c>
      <c r="AU253" s="148" t="s">
        <v>91</v>
      </c>
      <c r="AY253" s="15" t="s">
        <v>209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5" t="s">
        <v>85</v>
      </c>
      <c r="BK253" s="149">
        <f>ROUND(I253*H253,2)</f>
        <v>0</v>
      </c>
      <c r="BL253" s="15" t="s">
        <v>156</v>
      </c>
      <c r="BM253" s="148" t="s">
        <v>1693</v>
      </c>
    </row>
    <row r="254" spans="2:65" s="1" customFormat="1" ht="29.25" x14ac:dyDescent="0.2">
      <c r="B254" s="30"/>
      <c r="D254" s="150" t="s">
        <v>216</v>
      </c>
      <c r="F254" s="151" t="s">
        <v>562</v>
      </c>
      <c r="I254" s="152"/>
      <c r="L254" s="30"/>
      <c r="M254" s="153"/>
      <c r="T254" s="54"/>
      <c r="AT254" s="15" t="s">
        <v>216</v>
      </c>
      <c r="AU254" s="15" t="s">
        <v>91</v>
      </c>
    </row>
    <row r="255" spans="2:65" s="12" customFormat="1" ht="22.5" x14ac:dyDescent="0.2">
      <c r="B255" s="154"/>
      <c r="D255" s="150" t="s">
        <v>292</v>
      </c>
      <c r="E255" s="155" t="s">
        <v>1</v>
      </c>
      <c r="F255" s="156" t="s">
        <v>1694</v>
      </c>
      <c r="H255" s="157">
        <v>844.28399999999988</v>
      </c>
      <c r="I255" s="158"/>
      <c r="L255" s="154"/>
      <c r="M255" s="159"/>
      <c r="T255" s="160"/>
      <c r="AT255" s="155" t="s">
        <v>292</v>
      </c>
      <c r="AU255" s="155" t="s">
        <v>91</v>
      </c>
      <c r="AV255" s="12" t="s">
        <v>91</v>
      </c>
      <c r="AW255" s="12" t="s">
        <v>36</v>
      </c>
      <c r="AX255" s="12" t="s">
        <v>78</v>
      </c>
      <c r="AY255" s="155" t="s">
        <v>209</v>
      </c>
    </row>
    <row r="256" spans="2:65" s="12" customFormat="1" x14ac:dyDescent="0.2">
      <c r="B256" s="154"/>
      <c r="D256" s="150" t="s">
        <v>292</v>
      </c>
      <c r="E256" s="155" t="s">
        <v>1</v>
      </c>
      <c r="F256" s="156" t="s">
        <v>1695</v>
      </c>
      <c r="H256" s="157">
        <v>-148.03200000000001</v>
      </c>
      <c r="I256" s="158"/>
      <c r="L256" s="154"/>
      <c r="M256" s="159"/>
      <c r="T256" s="160"/>
      <c r="AT256" s="155" t="s">
        <v>292</v>
      </c>
      <c r="AU256" s="155" t="s">
        <v>91</v>
      </c>
      <c r="AV256" s="12" t="s">
        <v>91</v>
      </c>
      <c r="AW256" s="12" t="s">
        <v>36</v>
      </c>
      <c r="AX256" s="12" t="s">
        <v>78</v>
      </c>
      <c r="AY256" s="155" t="s">
        <v>209</v>
      </c>
    </row>
    <row r="257" spans="2:65" s="12" customFormat="1" x14ac:dyDescent="0.2">
      <c r="B257" s="154"/>
      <c r="D257" s="150" t="s">
        <v>292</v>
      </c>
      <c r="E257" s="155" t="s">
        <v>1</v>
      </c>
      <c r="F257" s="156" t="s">
        <v>1696</v>
      </c>
      <c r="H257" s="157">
        <v>-275.31</v>
      </c>
      <c r="I257" s="158"/>
      <c r="L257" s="154"/>
      <c r="M257" s="159"/>
      <c r="T257" s="160"/>
      <c r="AT257" s="155" t="s">
        <v>292</v>
      </c>
      <c r="AU257" s="155" t="s">
        <v>91</v>
      </c>
      <c r="AV257" s="12" t="s">
        <v>91</v>
      </c>
      <c r="AW257" s="12" t="s">
        <v>36</v>
      </c>
      <c r="AX257" s="12" t="s">
        <v>78</v>
      </c>
      <c r="AY257" s="155" t="s">
        <v>209</v>
      </c>
    </row>
    <row r="258" spans="2:65" s="12" customFormat="1" x14ac:dyDescent="0.2">
      <c r="B258" s="154"/>
      <c r="D258" s="150" t="s">
        <v>292</v>
      </c>
      <c r="E258" s="155" t="s">
        <v>1</v>
      </c>
      <c r="F258" s="156" t="s">
        <v>1697</v>
      </c>
      <c r="H258" s="157">
        <v>-3.5</v>
      </c>
      <c r="I258" s="158"/>
      <c r="L258" s="154"/>
      <c r="M258" s="159"/>
      <c r="T258" s="160"/>
      <c r="AT258" s="155" t="s">
        <v>292</v>
      </c>
      <c r="AU258" s="155" t="s">
        <v>91</v>
      </c>
      <c r="AV258" s="12" t="s">
        <v>91</v>
      </c>
      <c r="AW258" s="12" t="s">
        <v>36</v>
      </c>
      <c r="AX258" s="12" t="s">
        <v>78</v>
      </c>
      <c r="AY258" s="155" t="s">
        <v>209</v>
      </c>
    </row>
    <row r="259" spans="2:65" s="13" customFormat="1" x14ac:dyDescent="0.2">
      <c r="B259" s="164"/>
      <c r="D259" s="150" t="s">
        <v>292</v>
      </c>
      <c r="E259" s="165" t="s">
        <v>1</v>
      </c>
      <c r="F259" s="166" t="s">
        <v>351</v>
      </c>
      <c r="H259" s="167">
        <v>417.44199999999984</v>
      </c>
      <c r="I259" s="168"/>
      <c r="L259" s="164"/>
      <c r="M259" s="169"/>
      <c r="T259" s="170"/>
      <c r="AT259" s="165" t="s">
        <v>292</v>
      </c>
      <c r="AU259" s="165" t="s">
        <v>91</v>
      </c>
      <c r="AV259" s="13" t="s">
        <v>156</v>
      </c>
      <c r="AW259" s="13" t="s">
        <v>4</v>
      </c>
      <c r="AX259" s="13" t="s">
        <v>85</v>
      </c>
      <c r="AY259" s="165" t="s">
        <v>209</v>
      </c>
    </row>
    <row r="260" spans="2:65" s="1" customFormat="1" ht="24.2" customHeight="1" x14ac:dyDescent="0.2">
      <c r="B260" s="30"/>
      <c r="C260" s="136" t="s">
        <v>509</v>
      </c>
      <c r="D260" s="136" t="s">
        <v>210</v>
      </c>
      <c r="E260" s="137" t="s">
        <v>569</v>
      </c>
      <c r="F260" s="138" t="s">
        <v>570</v>
      </c>
      <c r="G260" s="139" t="s">
        <v>387</v>
      </c>
      <c r="H260" s="140">
        <v>165.93600000000001</v>
      </c>
      <c r="I260" s="141"/>
      <c r="J260" s="142">
        <f>ROUND(I260*H260,2)</f>
        <v>0</v>
      </c>
      <c r="K260" s="143"/>
      <c r="L260" s="30"/>
      <c r="M260" s="144" t="s">
        <v>1</v>
      </c>
      <c r="N260" s="145" t="s">
        <v>43</v>
      </c>
      <c r="P260" s="146">
        <f>O260*H260</f>
        <v>0</v>
      </c>
      <c r="Q260" s="146">
        <v>0</v>
      </c>
      <c r="R260" s="146">
        <f>Q260*H260</f>
        <v>0</v>
      </c>
      <c r="S260" s="146">
        <v>0</v>
      </c>
      <c r="T260" s="147">
        <f>S260*H260</f>
        <v>0</v>
      </c>
      <c r="AR260" s="148" t="s">
        <v>156</v>
      </c>
      <c r="AT260" s="148" t="s">
        <v>210</v>
      </c>
      <c r="AU260" s="148" t="s">
        <v>91</v>
      </c>
      <c r="AY260" s="15" t="s">
        <v>209</v>
      </c>
      <c r="BE260" s="149">
        <f>IF(N260="základní",J260,0)</f>
        <v>0</v>
      </c>
      <c r="BF260" s="149">
        <f>IF(N260="snížená",J260,0)</f>
        <v>0</v>
      </c>
      <c r="BG260" s="149">
        <f>IF(N260="zákl. přenesená",J260,0)</f>
        <v>0</v>
      </c>
      <c r="BH260" s="149">
        <f>IF(N260="sníž. přenesená",J260,0)</f>
        <v>0</v>
      </c>
      <c r="BI260" s="149">
        <f>IF(N260="nulová",J260,0)</f>
        <v>0</v>
      </c>
      <c r="BJ260" s="15" t="s">
        <v>85</v>
      </c>
      <c r="BK260" s="149">
        <f>ROUND(I260*H260,2)</f>
        <v>0</v>
      </c>
      <c r="BL260" s="15" t="s">
        <v>156</v>
      </c>
      <c r="BM260" s="148" t="s">
        <v>1698</v>
      </c>
    </row>
    <row r="261" spans="2:65" s="1" customFormat="1" ht="39" x14ac:dyDescent="0.2">
      <c r="B261" s="30"/>
      <c r="D261" s="150" t="s">
        <v>216</v>
      </c>
      <c r="F261" s="151" t="s">
        <v>572</v>
      </c>
      <c r="I261" s="152"/>
      <c r="L261" s="30"/>
      <c r="M261" s="153"/>
      <c r="T261" s="54"/>
      <c r="AT261" s="15" t="s">
        <v>216</v>
      </c>
      <c r="AU261" s="15" t="s">
        <v>91</v>
      </c>
    </row>
    <row r="262" spans="2:65" s="12" customFormat="1" x14ac:dyDescent="0.2">
      <c r="B262" s="154"/>
      <c r="D262" s="150" t="s">
        <v>292</v>
      </c>
      <c r="E262" s="155" t="s">
        <v>1</v>
      </c>
      <c r="F262" s="156" t="s">
        <v>1699</v>
      </c>
      <c r="H262" s="157">
        <v>-54.311825400000004</v>
      </c>
      <c r="I262" s="158"/>
      <c r="L262" s="154"/>
      <c r="M262" s="159"/>
      <c r="T262" s="160"/>
      <c r="AT262" s="155" t="s">
        <v>292</v>
      </c>
      <c r="AU262" s="155" t="s">
        <v>91</v>
      </c>
      <c r="AV262" s="12" t="s">
        <v>91</v>
      </c>
      <c r="AW262" s="12" t="s">
        <v>36</v>
      </c>
      <c r="AX262" s="12" t="s">
        <v>78</v>
      </c>
      <c r="AY262" s="155" t="s">
        <v>209</v>
      </c>
    </row>
    <row r="263" spans="2:65" s="12" customFormat="1" x14ac:dyDescent="0.2">
      <c r="B263" s="154"/>
      <c r="D263" s="150" t="s">
        <v>292</v>
      </c>
      <c r="E263" s="155" t="s">
        <v>1</v>
      </c>
      <c r="F263" s="156" t="s">
        <v>1700</v>
      </c>
      <c r="H263" s="157">
        <v>220.24799999999999</v>
      </c>
      <c r="I263" s="158"/>
      <c r="L263" s="154"/>
      <c r="M263" s="159"/>
      <c r="T263" s="160"/>
      <c r="AT263" s="155" t="s">
        <v>292</v>
      </c>
      <c r="AU263" s="155" t="s">
        <v>91</v>
      </c>
      <c r="AV263" s="12" t="s">
        <v>91</v>
      </c>
      <c r="AW263" s="12" t="s">
        <v>36</v>
      </c>
      <c r="AX263" s="12" t="s">
        <v>78</v>
      </c>
      <c r="AY263" s="155" t="s">
        <v>209</v>
      </c>
    </row>
    <row r="264" spans="2:65" s="13" customFormat="1" x14ac:dyDescent="0.2">
      <c r="B264" s="164"/>
      <c r="D264" s="150" t="s">
        <v>292</v>
      </c>
      <c r="E264" s="165" t="s">
        <v>1</v>
      </c>
      <c r="F264" s="166" t="s">
        <v>351</v>
      </c>
      <c r="H264" s="167">
        <v>165.93617459999999</v>
      </c>
      <c r="I264" s="168"/>
      <c r="L264" s="164"/>
      <c r="M264" s="169"/>
      <c r="T264" s="170"/>
      <c r="AT264" s="165" t="s">
        <v>292</v>
      </c>
      <c r="AU264" s="165" t="s">
        <v>91</v>
      </c>
      <c r="AV264" s="13" t="s">
        <v>156</v>
      </c>
      <c r="AW264" s="13" t="s">
        <v>4</v>
      </c>
      <c r="AX264" s="13" t="s">
        <v>85</v>
      </c>
      <c r="AY264" s="165" t="s">
        <v>209</v>
      </c>
    </row>
    <row r="265" spans="2:65" s="1" customFormat="1" ht="16.5" customHeight="1" x14ac:dyDescent="0.2">
      <c r="B265" s="30"/>
      <c r="C265" s="171" t="s">
        <v>517</v>
      </c>
      <c r="D265" s="171" t="s">
        <v>449</v>
      </c>
      <c r="E265" s="172" t="s">
        <v>454</v>
      </c>
      <c r="F265" s="173" t="s">
        <v>455</v>
      </c>
      <c r="G265" s="174" t="s">
        <v>456</v>
      </c>
      <c r="H265" s="175">
        <v>16</v>
      </c>
      <c r="I265" s="176"/>
      <c r="J265" s="177">
        <f>ROUND(I265*H265,2)</f>
        <v>0</v>
      </c>
      <c r="K265" s="178"/>
      <c r="L265" s="179"/>
      <c r="M265" s="180" t="s">
        <v>1</v>
      </c>
      <c r="N265" s="181" t="s">
        <v>43</v>
      </c>
      <c r="P265" s="146">
        <f>O265*H265</f>
        <v>0</v>
      </c>
      <c r="Q265" s="146">
        <v>2.9999999999999997E-4</v>
      </c>
      <c r="R265" s="146">
        <f>Q265*H265</f>
        <v>4.7999999999999996E-3</v>
      </c>
      <c r="S265" s="146">
        <v>0</v>
      </c>
      <c r="T265" s="147">
        <f>S265*H265</f>
        <v>0</v>
      </c>
      <c r="AR265" s="148" t="s">
        <v>244</v>
      </c>
      <c r="AT265" s="148" t="s">
        <v>449</v>
      </c>
      <c r="AU265" s="148" t="s">
        <v>91</v>
      </c>
      <c r="AY265" s="15" t="s">
        <v>209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5" t="s">
        <v>85</v>
      </c>
      <c r="BK265" s="149">
        <f>ROUND(I265*H265,2)</f>
        <v>0</v>
      </c>
      <c r="BL265" s="15" t="s">
        <v>156</v>
      </c>
      <c r="BM265" s="148" t="s">
        <v>1701</v>
      </c>
    </row>
    <row r="266" spans="2:65" s="1" customFormat="1" x14ac:dyDescent="0.2">
      <c r="B266" s="30"/>
      <c r="D266" s="150" t="s">
        <v>216</v>
      </c>
      <c r="F266" s="151" t="s">
        <v>455</v>
      </c>
      <c r="I266" s="152"/>
      <c r="L266" s="30"/>
      <c r="M266" s="153"/>
      <c r="T266" s="54"/>
      <c r="AT266" s="15" t="s">
        <v>216</v>
      </c>
      <c r="AU266" s="15" t="s">
        <v>91</v>
      </c>
    </row>
    <row r="267" spans="2:65" s="12" customFormat="1" x14ac:dyDescent="0.2">
      <c r="B267" s="154"/>
      <c r="D267" s="150" t="s">
        <v>292</v>
      </c>
      <c r="E267" s="155" t="s">
        <v>1</v>
      </c>
      <c r="F267" s="156" t="s">
        <v>975</v>
      </c>
      <c r="H267" s="157">
        <v>16</v>
      </c>
      <c r="I267" s="158"/>
      <c r="L267" s="154"/>
      <c r="M267" s="159"/>
      <c r="T267" s="160"/>
      <c r="AT267" s="155" t="s">
        <v>292</v>
      </c>
      <c r="AU267" s="155" t="s">
        <v>91</v>
      </c>
      <c r="AV267" s="12" t="s">
        <v>91</v>
      </c>
      <c r="AW267" s="12" t="s">
        <v>36</v>
      </c>
      <c r="AX267" s="12" t="s">
        <v>85</v>
      </c>
      <c r="AY267" s="155" t="s">
        <v>209</v>
      </c>
    </row>
    <row r="268" spans="2:65" s="11" customFormat="1" ht="22.9" customHeight="1" x14ac:dyDescent="0.2">
      <c r="B268" s="124"/>
      <c r="D268" s="125" t="s">
        <v>77</v>
      </c>
      <c r="E268" s="134" t="s">
        <v>91</v>
      </c>
      <c r="F268" s="134" t="s">
        <v>582</v>
      </c>
      <c r="I268" s="127"/>
      <c r="J268" s="135">
        <f>BK268</f>
        <v>0</v>
      </c>
      <c r="L268" s="124"/>
      <c r="M268" s="129"/>
      <c r="P268" s="130">
        <f>SUM(P269:P271)</f>
        <v>0</v>
      </c>
      <c r="R268" s="130">
        <f>SUM(R269:R271)</f>
        <v>0</v>
      </c>
      <c r="T268" s="131">
        <f>SUM(T269:T271)</f>
        <v>0</v>
      </c>
      <c r="AR268" s="125" t="s">
        <v>85</v>
      </c>
      <c r="AT268" s="132" t="s">
        <v>77</v>
      </c>
      <c r="AU268" s="132" t="s">
        <v>85</v>
      </c>
      <c r="AY268" s="125" t="s">
        <v>209</v>
      </c>
      <c r="BK268" s="133">
        <f>SUM(BK269:BK271)</f>
        <v>0</v>
      </c>
    </row>
    <row r="269" spans="2:65" s="1" customFormat="1" ht="16.5" customHeight="1" x14ac:dyDescent="0.2">
      <c r="B269" s="30"/>
      <c r="C269" s="136" t="s">
        <v>522</v>
      </c>
      <c r="D269" s="136" t="s">
        <v>210</v>
      </c>
      <c r="E269" s="137" t="s">
        <v>584</v>
      </c>
      <c r="F269" s="138" t="s">
        <v>585</v>
      </c>
      <c r="G269" s="139" t="s">
        <v>387</v>
      </c>
      <c r="H269" s="140">
        <v>55.061999999999998</v>
      </c>
      <c r="I269" s="141"/>
      <c r="J269" s="142">
        <f>ROUND(I269*H269,2)</f>
        <v>0</v>
      </c>
      <c r="K269" s="143"/>
      <c r="L269" s="30"/>
      <c r="M269" s="144" t="s">
        <v>1</v>
      </c>
      <c r="N269" s="145" t="s">
        <v>43</v>
      </c>
      <c r="P269" s="146">
        <f>O269*H269</f>
        <v>0</v>
      </c>
      <c r="Q269" s="146">
        <v>0</v>
      </c>
      <c r="R269" s="146">
        <f>Q269*H269</f>
        <v>0</v>
      </c>
      <c r="S269" s="146">
        <v>0</v>
      </c>
      <c r="T269" s="147">
        <f>S269*H269</f>
        <v>0</v>
      </c>
      <c r="AR269" s="148" t="s">
        <v>156</v>
      </c>
      <c r="AT269" s="148" t="s">
        <v>210</v>
      </c>
      <c r="AU269" s="148" t="s">
        <v>91</v>
      </c>
      <c r="AY269" s="15" t="s">
        <v>209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5" t="s">
        <v>85</v>
      </c>
      <c r="BK269" s="149">
        <f>ROUND(I269*H269,2)</f>
        <v>0</v>
      </c>
      <c r="BL269" s="15" t="s">
        <v>156</v>
      </c>
      <c r="BM269" s="148" t="s">
        <v>1702</v>
      </c>
    </row>
    <row r="270" spans="2:65" s="1" customFormat="1" x14ac:dyDescent="0.2">
      <c r="B270" s="30"/>
      <c r="D270" s="150" t="s">
        <v>216</v>
      </c>
      <c r="F270" s="151" t="s">
        <v>587</v>
      </c>
      <c r="I270" s="152"/>
      <c r="L270" s="30"/>
      <c r="M270" s="153"/>
      <c r="T270" s="54"/>
      <c r="AT270" s="15" t="s">
        <v>216</v>
      </c>
      <c r="AU270" s="15" t="s">
        <v>91</v>
      </c>
    </row>
    <row r="271" spans="2:65" s="12" customFormat="1" x14ac:dyDescent="0.2">
      <c r="B271" s="154"/>
      <c r="D271" s="150" t="s">
        <v>292</v>
      </c>
      <c r="E271" s="155" t="s">
        <v>1</v>
      </c>
      <c r="F271" s="156" t="s">
        <v>1703</v>
      </c>
      <c r="H271" s="157">
        <v>55.061999999999998</v>
      </c>
      <c r="I271" s="158"/>
      <c r="L271" s="154"/>
      <c r="M271" s="159"/>
      <c r="T271" s="160"/>
      <c r="AT271" s="155" t="s">
        <v>292</v>
      </c>
      <c r="AU271" s="155" t="s">
        <v>91</v>
      </c>
      <c r="AV271" s="12" t="s">
        <v>91</v>
      </c>
      <c r="AW271" s="12" t="s">
        <v>36</v>
      </c>
      <c r="AX271" s="12" t="s">
        <v>85</v>
      </c>
      <c r="AY271" s="155" t="s">
        <v>209</v>
      </c>
    </row>
    <row r="272" spans="2:65" s="11" customFormat="1" ht="22.9" customHeight="1" x14ac:dyDescent="0.2">
      <c r="B272" s="124"/>
      <c r="D272" s="125" t="s">
        <v>77</v>
      </c>
      <c r="E272" s="134" t="s">
        <v>148</v>
      </c>
      <c r="F272" s="134" t="s">
        <v>595</v>
      </c>
      <c r="I272" s="127"/>
      <c r="J272" s="135">
        <f>BK272</f>
        <v>0</v>
      </c>
      <c r="L272" s="124"/>
      <c r="M272" s="129"/>
      <c r="P272" s="130">
        <f>SUM(P273:P275)</f>
        <v>0</v>
      </c>
      <c r="R272" s="130">
        <f>SUM(R273:R275)</f>
        <v>0</v>
      </c>
      <c r="T272" s="131">
        <f>SUM(T273:T275)</f>
        <v>0</v>
      </c>
      <c r="AR272" s="125" t="s">
        <v>85</v>
      </c>
      <c r="AT272" s="132" t="s">
        <v>77</v>
      </c>
      <c r="AU272" s="132" t="s">
        <v>85</v>
      </c>
      <c r="AY272" s="125" t="s">
        <v>209</v>
      </c>
      <c r="BK272" s="133">
        <f>SUM(BK273:BK275)</f>
        <v>0</v>
      </c>
    </row>
    <row r="273" spans="2:65" s="1" customFormat="1" ht="21.75" customHeight="1" x14ac:dyDescent="0.2">
      <c r="B273" s="30"/>
      <c r="C273" s="136" t="s">
        <v>527</v>
      </c>
      <c r="D273" s="136" t="s">
        <v>210</v>
      </c>
      <c r="E273" s="137" t="s">
        <v>597</v>
      </c>
      <c r="F273" s="138" t="s">
        <v>598</v>
      </c>
      <c r="G273" s="139" t="s">
        <v>359</v>
      </c>
      <c r="H273" s="140">
        <v>305.89999999999998</v>
      </c>
      <c r="I273" s="141"/>
      <c r="J273" s="142">
        <f>ROUND(I273*H273,2)</f>
        <v>0</v>
      </c>
      <c r="K273" s="143"/>
      <c r="L273" s="30"/>
      <c r="M273" s="144" t="s">
        <v>1</v>
      </c>
      <c r="N273" s="145" t="s">
        <v>43</v>
      </c>
      <c r="P273" s="146">
        <f>O273*H273</f>
        <v>0</v>
      </c>
      <c r="Q273" s="146">
        <v>0</v>
      </c>
      <c r="R273" s="146">
        <f>Q273*H273</f>
        <v>0</v>
      </c>
      <c r="S273" s="146">
        <v>0</v>
      </c>
      <c r="T273" s="147">
        <f>S273*H273</f>
        <v>0</v>
      </c>
      <c r="AR273" s="148" t="s">
        <v>156</v>
      </c>
      <c r="AT273" s="148" t="s">
        <v>210</v>
      </c>
      <c r="AU273" s="148" t="s">
        <v>91</v>
      </c>
      <c r="AY273" s="15" t="s">
        <v>209</v>
      </c>
      <c r="BE273" s="149">
        <f>IF(N273="základní",J273,0)</f>
        <v>0</v>
      </c>
      <c r="BF273" s="149">
        <f>IF(N273="snížená",J273,0)</f>
        <v>0</v>
      </c>
      <c r="BG273" s="149">
        <f>IF(N273="zákl. přenesená",J273,0)</f>
        <v>0</v>
      </c>
      <c r="BH273" s="149">
        <f>IF(N273="sníž. přenesená",J273,0)</f>
        <v>0</v>
      </c>
      <c r="BI273" s="149">
        <f>IF(N273="nulová",J273,0)</f>
        <v>0</v>
      </c>
      <c r="BJ273" s="15" t="s">
        <v>85</v>
      </c>
      <c r="BK273" s="149">
        <f>ROUND(I273*H273,2)</f>
        <v>0</v>
      </c>
      <c r="BL273" s="15" t="s">
        <v>156</v>
      </c>
      <c r="BM273" s="148" t="s">
        <v>1704</v>
      </c>
    </row>
    <row r="274" spans="2:65" s="1" customFormat="1" x14ac:dyDescent="0.2">
      <c r="B274" s="30"/>
      <c r="D274" s="150" t="s">
        <v>216</v>
      </c>
      <c r="F274" s="151" t="s">
        <v>600</v>
      </c>
      <c r="I274" s="152"/>
      <c r="L274" s="30"/>
      <c r="M274" s="153"/>
      <c r="T274" s="54"/>
      <c r="AT274" s="15" t="s">
        <v>216</v>
      </c>
      <c r="AU274" s="15" t="s">
        <v>91</v>
      </c>
    </row>
    <row r="275" spans="2:65" s="12" customFormat="1" x14ac:dyDescent="0.2">
      <c r="B275" s="154"/>
      <c r="D275" s="150" t="s">
        <v>292</v>
      </c>
      <c r="E275" s="155" t="s">
        <v>1</v>
      </c>
      <c r="F275" s="156" t="s">
        <v>1705</v>
      </c>
      <c r="H275" s="157">
        <v>305.89999999999998</v>
      </c>
      <c r="I275" s="158"/>
      <c r="L275" s="154"/>
      <c r="M275" s="159"/>
      <c r="T275" s="160"/>
      <c r="AT275" s="155" t="s">
        <v>292</v>
      </c>
      <c r="AU275" s="155" t="s">
        <v>91</v>
      </c>
      <c r="AV275" s="12" t="s">
        <v>91</v>
      </c>
      <c r="AW275" s="12" t="s">
        <v>36</v>
      </c>
      <c r="AX275" s="12" t="s">
        <v>85</v>
      </c>
      <c r="AY275" s="155" t="s">
        <v>209</v>
      </c>
    </row>
    <row r="276" spans="2:65" s="11" customFormat="1" ht="22.9" customHeight="1" x14ac:dyDescent="0.2">
      <c r="B276" s="124"/>
      <c r="D276" s="125" t="s">
        <v>77</v>
      </c>
      <c r="E276" s="134" t="s">
        <v>156</v>
      </c>
      <c r="F276" s="134" t="s">
        <v>602</v>
      </c>
      <c r="I276" s="127"/>
      <c r="J276" s="135">
        <f>BK276</f>
        <v>0</v>
      </c>
      <c r="L276" s="124"/>
      <c r="M276" s="129"/>
      <c r="P276" s="130">
        <f>SUM(P277:P279)</f>
        <v>0</v>
      </c>
      <c r="R276" s="130">
        <f>SUM(R277:R279)</f>
        <v>0</v>
      </c>
      <c r="T276" s="131">
        <f>SUM(T277:T279)</f>
        <v>0</v>
      </c>
      <c r="AR276" s="125" t="s">
        <v>85</v>
      </c>
      <c r="AT276" s="132" t="s">
        <v>77</v>
      </c>
      <c r="AU276" s="132" t="s">
        <v>85</v>
      </c>
      <c r="AY276" s="125" t="s">
        <v>209</v>
      </c>
      <c r="BK276" s="133">
        <f>SUM(BK277:BK279)</f>
        <v>0</v>
      </c>
    </row>
    <row r="277" spans="2:65" s="1" customFormat="1" ht="16.5" customHeight="1" x14ac:dyDescent="0.2">
      <c r="B277" s="30"/>
      <c r="C277" s="136" t="s">
        <v>533</v>
      </c>
      <c r="D277" s="136" t="s">
        <v>210</v>
      </c>
      <c r="E277" s="137" t="s">
        <v>604</v>
      </c>
      <c r="F277" s="138" t="s">
        <v>605</v>
      </c>
      <c r="G277" s="139" t="s">
        <v>359</v>
      </c>
      <c r="H277" s="140">
        <v>305.89999999999998</v>
      </c>
      <c r="I277" s="141"/>
      <c r="J277" s="142">
        <f>ROUND(I277*H277,2)</f>
        <v>0</v>
      </c>
      <c r="K277" s="143"/>
      <c r="L277" s="30"/>
      <c r="M277" s="144" t="s">
        <v>1</v>
      </c>
      <c r="N277" s="145" t="s">
        <v>43</v>
      </c>
      <c r="P277" s="146">
        <f>O277*H277</f>
        <v>0</v>
      </c>
      <c r="Q277" s="146">
        <v>0</v>
      </c>
      <c r="R277" s="146">
        <f>Q277*H277</f>
        <v>0</v>
      </c>
      <c r="S277" s="146">
        <v>0</v>
      </c>
      <c r="T277" s="147">
        <f>S277*H277</f>
        <v>0</v>
      </c>
      <c r="AR277" s="148" t="s">
        <v>156</v>
      </c>
      <c r="AT277" s="148" t="s">
        <v>210</v>
      </c>
      <c r="AU277" s="148" t="s">
        <v>91</v>
      </c>
      <c r="AY277" s="15" t="s">
        <v>209</v>
      </c>
      <c r="BE277" s="149">
        <f>IF(N277="základní",J277,0)</f>
        <v>0</v>
      </c>
      <c r="BF277" s="149">
        <f>IF(N277="snížená",J277,0)</f>
        <v>0</v>
      </c>
      <c r="BG277" s="149">
        <f>IF(N277="zákl. přenesená",J277,0)</f>
        <v>0</v>
      </c>
      <c r="BH277" s="149">
        <f>IF(N277="sníž. přenesená",J277,0)</f>
        <v>0</v>
      </c>
      <c r="BI277" s="149">
        <f>IF(N277="nulová",J277,0)</f>
        <v>0</v>
      </c>
      <c r="BJ277" s="15" t="s">
        <v>85</v>
      </c>
      <c r="BK277" s="149">
        <f>ROUND(I277*H277,2)</f>
        <v>0</v>
      </c>
      <c r="BL277" s="15" t="s">
        <v>156</v>
      </c>
      <c r="BM277" s="148" t="s">
        <v>1706</v>
      </c>
    </row>
    <row r="278" spans="2:65" s="1" customFormat="1" x14ac:dyDescent="0.2">
      <c r="B278" s="30"/>
      <c r="D278" s="150" t="s">
        <v>216</v>
      </c>
      <c r="F278" s="151" t="s">
        <v>607</v>
      </c>
      <c r="I278" s="152"/>
      <c r="L278" s="30"/>
      <c r="M278" s="153"/>
      <c r="T278" s="54"/>
      <c r="AT278" s="15" t="s">
        <v>216</v>
      </c>
      <c r="AU278" s="15" t="s">
        <v>91</v>
      </c>
    </row>
    <row r="279" spans="2:65" s="12" customFormat="1" x14ac:dyDescent="0.2">
      <c r="B279" s="154"/>
      <c r="D279" s="150" t="s">
        <v>292</v>
      </c>
      <c r="E279" s="155" t="s">
        <v>1</v>
      </c>
      <c r="F279" s="156" t="s">
        <v>1705</v>
      </c>
      <c r="H279" s="157">
        <v>305.89999999999998</v>
      </c>
      <c r="I279" s="158"/>
      <c r="L279" s="154"/>
      <c r="M279" s="159"/>
      <c r="T279" s="160"/>
      <c r="AT279" s="155" t="s">
        <v>292</v>
      </c>
      <c r="AU279" s="155" t="s">
        <v>91</v>
      </c>
      <c r="AV279" s="12" t="s">
        <v>91</v>
      </c>
      <c r="AW279" s="12" t="s">
        <v>36</v>
      </c>
      <c r="AX279" s="12" t="s">
        <v>85</v>
      </c>
      <c r="AY279" s="155" t="s">
        <v>209</v>
      </c>
    </row>
    <row r="280" spans="2:65" s="11" customFormat="1" ht="22.9" customHeight="1" x14ac:dyDescent="0.2">
      <c r="B280" s="124"/>
      <c r="D280" s="125" t="s">
        <v>77</v>
      </c>
      <c r="E280" s="134" t="s">
        <v>208</v>
      </c>
      <c r="F280" s="134" t="s">
        <v>620</v>
      </c>
      <c r="I280" s="127"/>
      <c r="J280" s="135">
        <f>BK280</f>
        <v>0</v>
      </c>
      <c r="L280" s="124"/>
      <c r="M280" s="129"/>
      <c r="P280" s="130">
        <f>SUM(P281:P311)</f>
        <v>0</v>
      </c>
      <c r="R280" s="130">
        <f>SUM(R281:R311)</f>
        <v>73.689478399999999</v>
      </c>
      <c r="T280" s="131">
        <f>SUM(T281:T311)</f>
        <v>0</v>
      </c>
      <c r="AR280" s="125" t="s">
        <v>85</v>
      </c>
      <c r="AT280" s="132" t="s">
        <v>77</v>
      </c>
      <c r="AU280" s="132" t="s">
        <v>85</v>
      </c>
      <c r="AY280" s="125" t="s">
        <v>209</v>
      </c>
      <c r="BK280" s="133">
        <f>SUM(BK281:BK311)</f>
        <v>0</v>
      </c>
    </row>
    <row r="281" spans="2:65" s="1" customFormat="1" ht="24.2" customHeight="1" x14ac:dyDescent="0.2">
      <c r="B281" s="30"/>
      <c r="C281" s="136" t="s">
        <v>538</v>
      </c>
      <c r="D281" s="136" t="s">
        <v>210</v>
      </c>
      <c r="E281" s="137" t="s">
        <v>622</v>
      </c>
      <c r="F281" s="138" t="s">
        <v>623</v>
      </c>
      <c r="G281" s="139" t="s">
        <v>342</v>
      </c>
      <c r="H281" s="140">
        <v>734.16</v>
      </c>
      <c r="I281" s="141"/>
      <c r="J281" s="142">
        <f>ROUND(I281*H281,2)</f>
        <v>0</v>
      </c>
      <c r="K281" s="143"/>
      <c r="L281" s="30"/>
      <c r="M281" s="144" t="s">
        <v>1</v>
      </c>
      <c r="N281" s="145" t="s">
        <v>43</v>
      </c>
      <c r="P281" s="146">
        <f>O281*H281</f>
        <v>0</v>
      </c>
      <c r="Q281" s="146">
        <v>0</v>
      </c>
      <c r="R281" s="146">
        <f>Q281*H281</f>
        <v>0</v>
      </c>
      <c r="S281" s="146">
        <v>0</v>
      </c>
      <c r="T281" s="147">
        <f>S281*H281</f>
        <v>0</v>
      </c>
      <c r="AR281" s="148" t="s">
        <v>156</v>
      </c>
      <c r="AT281" s="148" t="s">
        <v>210</v>
      </c>
      <c r="AU281" s="148" t="s">
        <v>91</v>
      </c>
      <c r="AY281" s="15" t="s">
        <v>209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5" t="s">
        <v>85</v>
      </c>
      <c r="BK281" s="149">
        <f>ROUND(I281*H281,2)</f>
        <v>0</v>
      </c>
      <c r="BL281" s="15" t="s">
        <v>156</v>
      </c>
      <c r="BM281" s="148" t="s">
        <v>1707</v>
      </c>
    </row>
    <row r="282" spans="2:65" s="1" customFormat="1" ht="19.5" x14ac:dyDescent="0.2">
      <c r="B282" s="30"/>
      <c r="D282" s="150" t="s">
        <v>216</v>
      </c>
      <c r="F282" s="151" t="s">
        <v>625</v>
      </c>
      <c r="I282" s="152"/>
      <c r="L282" s="30"/>
      <c r="M282" s="153"/>
      <c r="T282" s="54"/>
      <c r="AT282" s="15" t="s">
        <v>216</v>
      </c>
      <c r="AU282" s="15" t="s">
        <v>91</v>
      </c>
    </row>
    <row r="283" spans="2:65" s="12" customFormat="1" x14ac:dyDescent="0.2">
      <c r="B283" s="154"/>
      <c r="D283" s="150" t="s">
        <v>292</v>
      </c>
      <c r="E283" s="155" t="s">
        <v>1</v>
      </c>
      <c r="F283" s="156" t="s">
        <v>1708</v>
      </c>
      <c r="H283" s="157">
        <v>734.16</v>
      </c>
      <c r="I283" s="158"/>
      <c r="L283" s="154"/>
      <c r="M283" s="159"/>
      <c r="T283" s="160"/>
      <c r="AT283" s="155" t="s">
        <v>292</v>
      </c>
      <c r="AU283" s="155" t="s">
        <v>91</v>
      </c>
      <c r="AV283" s="12" t="s">
        <v>91</v>
      </c>
      <c r="AW283" s="12" t="s">
        <v>36</v>
      </c>
      <c r="AX283" s="12" t="s">
        <v>85</v>
      </c>
      <c r="AY283" s="155" t="s">
        <v>209</v>
      </c>
    </row>
    <row r="284" spans="2:65" s="1" customFormat="1" ht="24.2" customHeight="1" x14ac:dyDescent="0.2">
      <c r="B284" s="30"/>
      <c r="C284" s="136" t="s">
        <v>544</v>
      </c>
      <c r="D284" s="136" t="s">
        <v>210</v>
      </c>
      <c r="E284" s="137" t="s">
        <v>627</v>
      </c>
      <c r="F284" s="138" t="s">
        <v>628</v>
      </c>
      <c r="G284" s="139" t="s">
        <v>342</v>
      </c>
      <c r="H284" s="140">
        <v>5.44</v>
      </c>
      <c r="I284" s="141"/>
      <c r="J284" s="142">
        <f>ROUND(I284*H284,2)</f>
        <v>0</v>
      </c>
      <c r="K284" s="143"/>
      <c r="L284" s="30"/>
      <c r="M284" s="144" t="s">
        <v>1</v>
      </c>
      <c r="N284" s="145" t="s">
        <v>43</v>
      </c>
      <c r="P284" s="146">
        <f>O284*H284</f>
        <v>0</v>
      </c>
      <c r="Q284" s="146">
        <v>0</v>
      </c>
      <c r="R284" s="146">
        <f>Q284*H284</f>
        <v>0</v>
      </c>
      <c r="S284" s="146">
        <v>0</v>
      </c>
      <c r="T284" s="147">
        <f>S284*H284</f>
        <v>0</v>
      </c>
      <c r="AR284" s="148" t="s">
        <v>156</v>
      </c>
      <c r="AT284" s="148" t="s">
        <v>210</v>
      </c>
      <c r="AU284" s="148" t="s">
        <v>91</v>
      </c>
      <c r="AY284" s="15" t="s">
        <v>209</v>
      </c>
      <c r="BE284" s="149">
        <f>IF(N284="základní",J284,0)</f>
        <v>0</v>
      </c>
      <c r="BF284" s="149">
        <f>IF(N284="snížená",J284,0)</f>
        <v>0</v>
      </c>
      <c r="BG284" s="149">
        <f>IF(N284="zákl. přenesená",J284,0)</f>
        <v>0</v>
      </c>
      <c r="BH284" s="149">
        <f>IF(N284="sníž. přenesená",J284,0)</f>
        <v>0</v>
      </c>
      <c r="BI284" s="149">
        <f>IF(N284="nulová",J284,0)</f>
        <v>0</v>
      </c>
      <c r="BJ284" s="15" t="s">
        <v>85</v>
      </c>
      <c r="BK284" s="149">
        <f>ROUND(I284*H284,2)</f>
        <v>0</v>
      </c>
      <c r="BL284" s="15" t="s">
        <v>156</v>
      </c>
      <c r="BM284" s="148" t="s">
        <v>1709</v>
      </c>
    </row>
    <row r="285" spans="2:65" s="1" customFormat="1" ht="29.25" x14ac:dyDescent="0.2">
      <c r="B285" s="30"/>
      <c r="D285" s="150" t="s">
        <v>216</v>
      </c>
      <c r="F285" s="151" t="s">
        <v>630</v>
      </c>
      <c r="I285" s="152"/>
      <c r="L285" s="30"/>
      <c r="M285" s="153"/>
      <c r="T285" s="54"/>
      <c r="AT285" s="15" t="s">
        <v>216</v>
      </c>
      <c r="AU285" s="15" t="s">
        <v>91</v>
      </c>
    </row>
    <row r="286" spans="2:65" s="12" customFormat="1" x14ac:dyDescent="0.2">
      <c r="B286" s="154"/>
      <c r="D286" s="150" t="s">
        <v>292</v>
      </c>
      <c r="E286" s="155" t="s">
        <v>1</v>
      </c>
      <c r="F286" s="156" t="s">
        <v>1640</v>
      </c>
      <c r="H286" s="157">
        <v>5.44</v>
      </c>
      <c r="I286" s="158"/>
      <c r="L286" s="154"/>
      <c r="M286" s="159"/>
      <c r="T286" s="160"/>
      <c r="AT286" s="155" t="s">
        <v>292</v>
      </c>
      <c r="AU286" s="155" t="s">
        <v>91</v>
      </c>
      <c r="AV286" s="12" t="s">
        <v>91</v>
      </c>
      <c r="AW286" s="12" t="s">
        <v>36</v>
      </c>
      <c r="AX286" s="12" t="s">
        <v>85</v>
      </c>
      <c r="AY286" s="155" t="s">
        <v>209</v>
      </c>
    </row>
    <row r="287" spans="2:65" s="1" customFormat="1" ht="24.2" customHeight="1" x14ac:dyDescent="0.2">
      <c r="B287" s="30"/>
      <c r="C287" s="136" t="s">
        <v>551</v>
      </c>
      <c r="D287" s="136" t="s">
        <v>210</v>
      </c>
      <c r="E287" s="137" t="s">
        <v>633</v>
      </c>
      <c r="F287" s="138" t="s">
        <v>634</v>
      </c>
      <c r="G287" s="139" t="s">
        <v>342</v>
      </c>
      <c r="H287" s="140">
        <v>100</v>
      </c>
      <c r="I287" s="141"/>
      <c r="J287" s="142">
        <f>ROUND(I287*H287,2)</f>
        <v>0</v>
      </c>
      <c r="K287" s="143"/>
      <c r="L287" s="30"/>
      <c r="M287" s="144" t="s">
        <v>1</v>
      </c>
      <c r="N287" s="145" t="s">
        <v>43</v>
      </c>
      <c r="P287" s="146">
        <f>O287*H287</f>
        <v>0</v>
      </c>
      <c r="Q287" s="146">
        <v>0.23</v>
      </c>
      <c r="R287" s="146">
        <f>Q287*H287</f>
        <v>23</v>
      </c>
      <c r="S287" s="146">
        <v>0</v>
      </c>
      <c r="T287" s="147">
        <f>S287*H287</f>
        <v>0</v>
      </c>
      <c r="AR287" s="148" t="s">
        <v>156</v>
      </c>
      <c r="AT287" s="148" t="s">
        <v>210</v>
      </c>
      <c r="AU287" s="148" t="s">
        <v>91</v>
      </c>
      <c r="AY287" s="15" t="s">
        <v>209</v>
      </c>
      <c r="BE287" s="149">
        <f>IF(N287="základní",J287,0)</f>
        <v>0</v>
      </c>
      <c r="BF287" s="149">
        <f>IF(N287="snížená",J287,0)</f>
        <v>0</v>
      </c>
      <c r="BG287" s="149">
        <f>IF(N287="zákl. přenesená",J287,0)</f>
        <v>0</v>
      </c>
      <c r="BH287" s="149">
        <f>IF(N287="sníž. přenesená",J287,0)</f>
        <v>0</v>
      </c>
      <c r="BI287" s="149">
        <f>IF(N287="nulová",J287,0)</f>
        <v>0</v>
      </c>
      <c r="BJ287" s="15" t="s">
        <v>85</v>
      </c>
      <c r="BK287" s="149">
        <f>ROUND(I287*H287,2)</f>
        <v>0</v>
      </c>
      <c r="BL287" s="15" t="s">
        <v>156</v>
      </c>
      <c r="BM287" s="148" t="s">
        <v>1710</v>
      </c>
    </row>
    <row r="288" spans="2:65" s="1" customFormat="1" ht="29.25" x14ac:dyDescent="0.2">
      <c r="B288" s="30"/>
      <c r="D288" s="150" t="s">
        <v>216</v>
      </c>
      <c r="F288" s="151" t="s">
        <v>636</v>
      </c>
      <c r="I288" s="152"/>
      <c r="L288" s="30"/>
      <c r="M288" s="153"/>
      <c r="T288" s="54"/>
      <c r="AT288" s="15" t="s">
        <v>216</v>
      </c>
      <c r="AU288" s="15" t="s">
        <v>91</v>
      </c>
    </row>
    <row r="289" spans="2:65" s="12" customFormat="1" x14ac:dyDescent="0.2">
      <c r="B289" s="154"/>
      <c r="D289" s="150" t="s">
        <v>292</v>
      </c>
      <c r="E289" s="155" t="s">
        <v>1</v>
      </c>
      <c r="F289" s="156" t="s">
        <v>637</v>
      </c>
      <c r="H289" s="157">
        <v>100</v>
      </c>
      <c r="I289" s="158"/>
      <c r="L289" s="154"/>
      <c r="M289" s="159"/>
      <c r="T289" s="160"/>
      <c r="AT289" s="155" t="s">
        <v>292</v>
      </c>
      <c r="AU289" s="155" t="s">
        <v>91</v>
      </c>
      <c r="AV289" s="12" t="s">
        <v>91</v>
      </c>
      <c r="AW289" s="12" t="s">
        <v>36</v>
      </c>
      <c r="AX289" s="12" t="s">
        <v>85</v>
      </c>
      <c r="AY289" s="155" t="s">
        <v>209</v>
      </c>
    </row>
    <row r="290" spans="2:65" s="1" customFormat="1" ht="24.2" customHeight="1" x14ac:dyDescent="0.2">
      <c r="B290" s="30"/>
      <c r="C290" s="136" t="s">
        <v>850</v>
      </c>
      <c r="D290" s="136" t="s">
        <v>210</v>
      </c>
      <c r="E290" s="137" t="s">
        <v>639</v>
      </c>
      <c r="F290" s="138" t="s">
        <v>640</v>
      </c>
      <c r="G290" s="139" t="s">
        <v>342</v>
      </c>
      <c r="H290" s="140">
        <v>367.08</v>
      </c>
      <c r="I290" s="141"/>
      <c r="J290" s="142">
        <f>ROUND(I290*H290,2)</f>
        <v>0</v>
      </c>
      <c r="K290" s="143"/>
      <c r="L290" s="30"/>
      <c r="M290" s="144" t="s">
        <v>1</v>
      </c>
      <c r="N290" s="145" t="s">
        <v>43</v>
      </c>
      <c r="P290" s="146">
        <f>O290*H290</f>
        <v>0</v>
      </c>
      <c r="Q290" s="146">
        <v>0.13800000000000001</v>
      </c>
      <c r="R290" s="146">
        <f>Q290*H290</f>
        <v>50.657040000000002</v>
      </c>
      <c r="S290" s="146">
        <v>0</v>
      </c>
      <c r="T290" s="147">
        <f>S290*H290</f>
        <v>0</v>
      </c>
      <c r="AR290" s="148" t="s">
        <v>156</v>
      </c>
      <c r="AT290" s="148" t="s">
        <v>210</v>
      </c>
      <c r="AU290" s="148" t="s">
        <v>91</v>
      </c>
      <c r="AY290" s="15" t="s">
        <v>209</v>
      </c>
      <c r="BE290" s="149">
        <f>IF(N290="základní",J290,0)</f>
        <v>0</v>
      </c>
      <c r="BF290" s="149">
        <f>IF(N290="snížená",J290,0)</f>
        <v>0</v>
      </c>
      <c r="BG290" s="149">
        <f>IF(N290="zákl. přenesená",J290,0)</f>
        <v>0</v>
      </c>
      <c r="BH290" s="149">
        <f>IF(N290="sníž. přenesená",J290,0)</f>
        <v>0</v>
      </c>
      <c r="BI290" s="149">
        <f>IF(N290="nulová",J290,0)</f>
        <v>0</v>
      </c>
      <c r="BJ290" s="15" t="s">
        <v>85</v>
      </c>
      <c r="BK290" s="149">
        <f>ROUND(I290*H290,2)</f>
        <v>0</v>
      </c>
      <c r="BL290" s="15" t="s">
        <v>156</v>
      </c>
      <c r="BM290" s="148" t="s">
        <v>1711</v>
      </c>
    </row>
    <row r="291" spans="2:65" s="1" customFormat="1" ht="19.5" x14ac:dyDescent="0.2">
      <c r="B291" s="30"/>
      <c r="D291" s="150" t="s">
        <v>216</v>
      </c>
      <c r="F291" s="151" t="s">
        <v>640</v>
      </c>
      <c r="I291" s="152"/>
      <c r="L291" s="30"/>
      <c r="M291" s="153"/>
      <c r="T291" s="54"/>
      <c r="AT291" s="15" t="s">
        <v>216</v>
      </c>
      <c r="AU291" s="15" t="s">
        <v>91</v>
      </c>
    </row>
    <row r="292" spans="2:65" s="12" customFormat="1" x14ac:dyDescent="0.2">
      <c r="B292" s="154"/>
      <c r="D292" s="150" t="s">
        <v>292</v>
      </c>
      <c r="E292" s="155" t="s">
        <v>1</v>
      </c>
      <c r="F292" s="156" t="s">
        <v>1712</v>
      </c>
      <c r="H292" s="157">
        <v>367.08</v>
      </c>
      <c r="I292" s="158"/>
      <c r="L292" s="154"/>
      <c r="M292" s="159"/>
      <c r="T292" s="160"/>
      <c r="AT292" s="155" t="s">
        <v>292</v>
      </c>
      <c r="AU292" s="155" t="s">
        <v>91</v>
      </c>
      <c r="AV292" s="12" t="s">
        <v>91</v>
      </c>
      <c r="AW292" s="12" t="s">
        <v>36</v>
      </c>
      <c r="AX292" s="12" t="s">
        <v>85</v>
      </c>
      <c r="AY292" s="155" t="s">
        <v>209</v>
      </c>
    </row>
    <row r="293" spans="2:65" s="1" customFormat="1" ht="24.2" customHeight="1" x14ac:dyDescent="0.2">
      <c r="B293" s="30"/>
      <c r="C293" s="136" t="s">
        <v>558</v>
      </c>
      <c r="D293" s="136" t="s">
        <v>210</v>
      </c>
      <c r="E293" s="137" t="s">
        <v>644</v>
      </c>
      <c r="F293" s="138" t="s">
        <v>645</v>
      </c>
      <c r="G293" s="139" t="s">
        <v>342</v>
      </c>
      <c r="H293" s="140">
        <v>3.84</v>
      </c>
      <c r="I293" s="141"/>
      <c r="J293" s="142">
        <f>ROUND(I293*H293,2)</f>
        <v>0</v>
      </c>
      <c r="K293" s="143"/>
      <c r="L293" s="30"/>
      <c r="M293" s="144" t="s">
        <v>1</v>
      </c>
      <c r="N293" s="145" t="s">
        <v>43</v>
      </c>
      <c r="P293" s="146">
        <f>O293*H293</f>
        <v>0</v>
      </c>
      <c r="Q293" s="146">
        <v>6.0099999999999997E-3</v>
      </c>
      <c r="R293" s="146">
        <f>Q293*H293</f>
        <v>2.3078399999999999E-2</v>
      </c>
      <c r="S293" s="146">
        <v>0</v>
      </c>
      <c r="T293" s="147">
        <f>S293*H293</f>
        <v>0</v>
      </c>
      <c r="AR293" s="148" t="s">
        <v>156</v>
      </c>
      <c r="AT293" s="148" t="s">
        <v>210</v>
      </c>
      <c r="AU293" s="148" t="s">
        <v>91</v>
      </c>
      <c r="AY293" s="15" t="s">
        <v>209</v>
      </c>
      <c r="BE293" s="149">
        <f>IF(N293="základní",J293,0)</f>
        <v>0</v>
      </c>
      <c r="BF293" s="149">
        <f>IF(N293="snížená",J293,0)</f>
        <v>0</v>
      </c>
      <c r="BG293" s="149">
        <f>IF(N293="zákl. přenesená",J293,0)</f>
        <v>0</v>
      </c>
      <c r="BH293" s="149">
        <f>IF(N293="sníž. přenesená",J293,0)</f>
        <v>0</v>
      </c>
      <c r="BI293" s="149">
        <f>IF(N293="nulová",J293,0)</f>
        <v>0</v>
      </c>
      <c r="BJ293" s="15" t="s">
        <v>85</v>
      </c>
      <c r="BK293" s="149">
        <f>ROUND(I293*H293,2)</f>
        <v>0</v>
      </c>
      <c r="BL293" s="15" t="s">
        <v>156</v>
      </c>
      <c r="BM293" s="148" t="s">
        <v>1713</v>
      </c>
    </row>
    <row r="294" spans="2:65" s="1" customFormat="1" ht="19.5" x14ac:dyDescent="0.2">
      <c r="B294" s="30"/>
      <c r="D294" s="150" t="s">
        <v>216</v>
      </c>
      <c r="F294" s="151" t="s">
        <v>647</v>
      </c>
      <c r="I294" s="152"/>
      <c r="L294" s="30"/>
      <c r="M294" s="153"/>
      <c r="T294" s="54"/>
      <c r="AT294" s="15" t="s">
        <v>216</v>
      </c>
      <c r="AU294" s="15" t="s">
        <v>91</v>
      </c>
    </row>
    <row r="295" spans="2:65" s="12" customFormat="1" x14ac:dyDescent="0.2">
      <c r="B295" s="154"/>
      <c r="D295" s="150" t="s">
        <v>292</v>
      </c>
      <c r="E295" s="155" t="s">
        <v>1</v>
      </c>
      <c r="F295" s="156" t="s">
        <v>1714</v>
      </c>
      <c r="H295" s="157">
        <v>3.84</v>
      </c>
      <c r="I295" s="158"/>
      <c r="L295" s="154"/>
      <c r="M295" s="159"/>
      <c r="T295" s="160"/>
      <c r="AT295" s="155" t="s">
        <v>292</v>
      </c>
      <c r="AU295" s="155" t="s">
        <v>91</v>
      </c>
      <c r="AV295" s="12" t="s">
        <v>91</v>
      </c>
      <c r="AW295" s="12" t="s">
        <v>36</v>
      </c>
      <c r="AX295" s="12" t="s">
        <v>85</v>
      </c>
      <c r="AY295" s="155" t="s">
        <v>209</v>
      </c>
    </row>
    <row r="296" spans="2:65" s="1" customFormat="1" ht="24.2" customHeight="1" x14ac:dyDescent="0.2">
      <c r="B296" s="30"/>
      <c r="C296" s="136" t="s">
        <v>568</v>
      </c>
      <c r="D296" s="136" t="s">
        <v>210</v>
      </c>
      <c r="E296" s="137" t="s">
        <v>650</v>
      </c>
      <c r="F296" s="138" t="s">
        <v>651</v>
      </c>
      <c r="G296" s="139" t="s">
        <v>342</v>
      </c>
      <c r="H296" s="140">
        <v>11.2</v>
      </c>
      <c r="I296" s="141"/>
      <c r="J296" s="142">
        <f>ROUND(I296*H296,2)</f>
        <v>0</v>
      </c>
      <c r="K296" s="143"/>
      <c r="L296" s="30"/>
      <c r="M296" s="144" t="s">
        <v>1</v>
      </c>
      <c r="N296" s="145" t="s">
        <v>43</v>
      </c>
      <c r="P296" s="146">
        <f>O296*H296</f>
        <v>0</v>
      </c>
      <c r="Q296" s="146">
        <v>7.1000000000000002E-4</v>
      </c>
      <c r="R296" s="146">
        <f>Q296*H296</f>
        <v>7.951999999999999E-3</v>
      </c>
      <c r="S296" s="146">
        <v>0</v>
      </c>
      <c r="T296" s="147">
        <f>S296*H296</f>
        <v>0</v>
      </c>
      <c r="AR296" s="148" t="s">
        <v>156</v>
      </c>
      <c r="AT296" s="148" t="s">
        <v>210</v>
      </c>
      <c r="AU296" s="148" t="s">
        <v>91</v>
      </c>
      <c r="AY296" s="15" t="s">
        <v>209</v>
      </c>
      <c r="BE296" s="149">
        <f>IF(N296="základní",J296,0)</f>
        <v>0</v>
      </c>
      <c r="BF296" s="149">
        <f>IF(N296="snížená",J296,0)</f>
        <v>0</v>
      </c>
      <c r="BG296" s="149">
        <f>IF(N296="zákl. přenesená",J296,0)</f>
        <v>0</v>
      </c>
      <c r="BH296" s="149">
        <f>IF(N296="sníž. přenesená",J296,0)</f>
        <v>0</v>
      </c>
      <c r="BI296" s="149">
        <f>IF(N296="nulová",J296,0)</f>
        <v>0</v>
      </c>
      <c r="BJ296" s="15" t="s">
        <v>85</v>
      </c>
      <c r="BK296" s="149">
        <f>ROUND(I296*H296,2)</f>
        <v>0</v>
      </c>
      <c r="BL296" s="15" t="s">
        <v>156</v>
      </c>
      <c r="BM296" s="148" t="s">
        <v>1715</v>
      </c>
    </row>
    <row r="297" spans="2:65" s="1" customFormat="1" ht="19.5" x14ac:dyDescent="0.2">
      <c r="B297" s="30"/>
      <c r="D297" s="150" t="s">
        <v>216</v>
      </c>
      <c r="F297" s="151" t="s">
        <v>653</v>
      </c>
      <c r="I297" s="152"/>
      <c r="L297" s="30"/>
      <c r="M297" s="153"/>
      <c r="T297" s="54"/>
      <c r="AT297" s="15" t="s">
        <v>216</v>
      </c>
      <c r="AU297" s="15" t="s">
        <v>91</v>
      </c>
    </row>
    <row r="298" spans="2:65" s="12" customFormat="1" x14ac:dyDescent="0.2">
      <c r="B298" s="154"/>
      <c r="D298" s="150" t="s">
        <v>292</v>
      </c>
      <c r="E298" s="155" t="s">
        <v>1</v>
      </c>
      <c r="F298" s="156" t="s">
        <v>1716</v>
      </c>
      <c r="H298" s="157">
        <v>11.200000000000001</v>
      </c>
      <c r="I298" s="158"/>
      <c r="L298" s="154"/>
      <c r="M298" s="159"/>
      <c r="T298" s="160"/>
      <c r="AT298" s="155" t="s">
        <v>292</v>
      </c>
      <c r="AU298" s="155" t="s">
        <v>91</v>
      </c>
      <c r="AV298" s="12" t="s">
        <v>91</v>
      </c>
      <c r="AW298" s="12" t="s">
        <v>36</v>
      </c>
      <c r="AX298" s="12" t="s">
        <v>78</v>
      </c>
      <c r="AY298" s="155" t="s">
        <v>209</v>
      </c>
    </row>
    <row r="299" spans="2:65" s="13" customFormat="1" x14ac:dyDescent="0.2">
      <c r="B299" s="164"/>
      <c r="D299" s="150" t="s">
        <v>292</v>
      </c>
      <c r="E299" s="165" t="s">
        <v>1</v>
      </c>
      <c r="F299" s="166" t="s">
        <v>351</v>
      </c>
      <c r="H299" s="167">
        <v>11.200000000000001</v>
      </c>
      <c r="I299" s="168"/>
      <c r="L299" s="164"/>
      <c r="M299" s="169"/>
      <c r="T299" s="170"/>
      <c r="AT299" s="165" t="s">
        <v>292</v>
      </c>
      <c r="AU299" s="165" t="s">
        <v>91</v>
      </c>
      <c r="AV299" s="13" t="s">
        <v>156</v>
      </c>
      <c r="AW299" s="13" t="s">
        <v>4</v>
      </c>
      <c r="AX299" s="13" t="s">
        <v>85</v>
      </c>
      <c r="AY299" s="165" t="s">
        <v>209</v>
      </c>
    </row>
    <row r="300" spans="2:65" s="1" customFormat="1" ht="33" customHeight="1" x14ac:dyDescent="0.2">
      <c r="B300" s="30"/>
      <c r="C300" s="136" t="s">
        <v>576</v>
      </c>
      <c r="D300" s="136" t="s">
        <v>210</v>
      </c>
      <c r="E300" s="137" t="s">
        <v>656</v>
      </c>
      <c r="F300" s="138" t="s">
        <v>657</v>
      </c>
      <c r="G300" s="139" t="s">
        <v>342</v>
      </c>
      <c r="H300" s="140">
        <v>11.2</v>
      </c>
      <c r="I300" s="141"/>
      <c r="J300" s="142">
        <f>ROUND(I300*H300,2)</f>
        <v>0</v>
      </c>
      <c r="K300" s="143"/>
      <c r="L300" s="30"/>
      <c r="M300" s="144" t="s">
        <v>1</v>
      </c>
      <c r="N300" s="145" t="s">
        <v>43</v>
      </c>
      <c r="P300" s="146">
        <f>O300*H300</f>
        <v>0</v>
      </c>
      <c r="Q300" s="146">
        <v>0</v>
      </c>
      <c r="R300" s="146">
        <f>Q300*H300</f>
        <v>0</v>
      </c>
      <c r="S300" s="146">
        <v>0</v>
      </c>
      <c r="T300" s="147">
        <f>S300*H300</f>
        <v>0</v>
      </c>
      <c r="AR300" s="148" t="s">
        <v>156</v>
      </c>
      <c r="AT300" s="148" t="s">
        <v>210</v>
      </c>
      <c r="AU300" s="148" t="s">
        <v>91</v>
      </c>
      <c r="AY300" s="15" t="s">
        <v>209</v>
      </c>
      <c r="BE300" s="149">
        <f>IF(N300="základní",J300,0)</f>
        <v>0</v>
      </c>
      <c r="BF300" s="149">
        <f>IF(N300="snížená",J300,0)</f>
        <v>0</v>
      </c>
      <c r="BG300" s="149">
        <f>IF(N300="zákl. přenesená",J300,0)</f>
        <v>0</v>
      </c>
      <c r="BH300" s="149">
        <f>IF(N300="sníž. přenesená",J300,0)</f>
        <v>0</v>
      </c>
      <c r="BI300" s="149">
        <f>IF(N300="nulová",J300,0)</f>
        <v>0</v>
      </c>
      <c r="BJ300" s="15" t="s">
        <v>85</v>
      </c>
      <c r="BK300" s="149">
        <f>ROUND(I300*H300,2)</f>
        <v>0</v>
      </c>
      <c r="BL300" s="15" t="s">
        <v>156</v>
      </c>
      <c r="BM300" s="148" t="s">
        <v>1717</v>
      </c>
    </row>
    <row r="301" spans="2:65" s="1" customFormat="1" ht="29.25" x14ac:dyDescent="0.2">
      <c r="B301" s="30"/>
      <c r="D301" s="150" t="s">
        <v>216</v>
      </c>
      <c r="F301" s="151" t="s">
        <v>659</v>
      </c>
      <c r="I301" s="152"/>
      <c r="L301" s="30"/>
      <c r="M301" s="153"/>
      <c r="T301" s="54"/>
      <c r="AT301" s="15" t="s">
        <v>216</v>
      </c>
      <c r="AU301" s="15" t="s">
        <v>91</v>
      </c>
    </row>
    <row r="302" spans="2:65" s="12" customFormat="1" x14ac:dyDescent="0.2">
      <c r="B302" s="154"/>
      <c r="D302" s="150" t="s">
        <v>292</v>
      </c>
      <c r="E302" s="155" t="s">
        <v>1</v>
      </c>
      <c r="F302" s="156" t="s">
        <v>1716</v>
      </c>
      <c r="H302" s="157">
        <v>11.200000000000001</v>
      </c>
      <c r="I302" s="158"/>
      <c r="L302" s="154"/>
      <c r="M302" s="159"/>
      <c r="T302" s="160"/>
      <c r="AT302" s="155" t="s">
        <v>292</v>
      </c>
      <c r="AU302" s="155" t="s">
        <v>91</v>
      </c>
      <c r="AV302" s="12" t="s">
        <v>91</v>
      </c>
      <c r="AW302" s="12" t="s">
        <v>36</v>
      </c>
      <c r="AX302" s="12" t="s">
        <v>85</v>
      </c>
      <c r="AY302" s="155" t="s">
        <v>209</v>
      </c>
    </row>
    <row r="303" spans="2:65" s="1" customFormat="1" ht="24.2" customHeight="1" x14ac:dyDescent="0.2">
      <c r="B303" s="30"/>
      <c r="C303" s="136" t="s">
        <v>583</v>
      </c>
      <c r="D303" s="136" t="s">
        <v>210</v>
      </c>
      <c r="E303" s="137" t="s">
        <v>661</v>
      </c>
      <c r="F303" s="138" t="s">
        <v>662</v>
      </c>
      <c r="G303" s="139" t="s">
        <v>342</v>
      </c>
      <c r="H303" s="140">
        <v>5.44</v>
      </c>
      <c r="I303" s="141"/>
      <c r="J303" s="142">
        <f>ROUND(I303*H303,2)</f>
        <v>0</v>
      </c>
      <c r="K303" s="143"/>
      <c r="L303" s="30"/>
      <c r="M303" s="144" t="s">
        <v>1</v>
      </c>
      <c r="N303" s="145" t="s">
        <v>43</v>
      </c>
      <c r="P303" s="146">
        <f>O303*H303</f>
        <v>0</v>
      </c>
      <c r="Q303" s="146">
        <v>0</v>
      </c>
      <c r="R303" s="146">
        <f>Q303*H303</f>
        <v>0</v>
      </c>
      <c r="S303" s="146">
        <v>0</v>
      </c>
      <c r="T303" s="147">
        <f>S303*H303</f>
        <v>0</v>
      </c>
      <c r="AR303" s="148" t="s">
        <v>156</v>
      </c>
      <c r="AT303" s="148" t="s">
        <v>210</v>
      </c>
      <c r="AU303" s="148" t="s">
        <v>91</v>
      </c>
      <c r="AY303" s="15" t="s">
        <v>209</v>
      </c>
      <c r="BE303" s="149">
        <f>IF(N303="základní",J303,0)</f>
        <v>0</v>
      </c>
      <c r="BF303" s="149">
        <f>IF(N303="snížená",J303,0)</f>
        <v>0</v>
      </c>
      <c r="BG303" s="149">
        <f>IF(N303="zákl. přenesená",J303,0)</f>
        <v>0</v>
      </c>
      <c r="BH303" s="149">
        <f>IF(N303="sníž. přenesená",J303,0)</f>
        <v>0</v>
      </c>
      <c r="BI303" s="149">
        <f>IF(N303="nulová",J303,0)</f>
        <v>0</v>
      </c>
      <c r="BJ303" s="15" t="s">
        <v>85</v>
      </c>
      <c r="BK303" s="149">
        <f>ROUND(I303*H303,2)</f>
        <v>0</v>
      </c>
      <c r="BL303" s="15" t="s">
        <v>156</v>
      </c>
      <c r="BM303" s="148" t="s">
        <v>1718</v>
      </c>
    </row>
    <row r="304" spans="2:65" s="1" customFormat="1" ht="29.25" x14ac:dyDescent="0.2">
      <c r="B304" s="30"/>
      <c r="D304" s="150" t="s">
        <v>216</v>
      </c>
      <c r="F304" s="151" t="s">
        <v>664</v>
      </c>
      <c r="I304" s="152"/>
      <c r="L304" s="30"/>
      <c r="M304" s="153"/>
      <c r="T304" s="54"/>
      <c r="AT304" s="15" t="s">
        <v>216</v>
      </c>
      <c r="AU304" s="15" t="s">
        <v>91</v>
      </c>
    </row>
    <row r="305" spans="2:65" s="12" customFormat="1" x14ac:dyDescent="0.2">
      <c r="B305" s="154"/>
      <c r="D305" s="150" t="s">
        <v>292</v>
      </c>
      <c r="E305" s="155" t="s">
        <v>1</v>
      </c>
      <c r="F305" s="156" t="s">
        <v>1640</v>
      </c>
      <c r="H305" s="157">
        <v>5.44</v>
      </c>
      <c r="I305" s="158"/>
      <c r="L305" s="154"/>
      <c r="M305" s="159"/>
      <c r="T305" s="160"/>
      <c r="AT305" s="155" t="s">
        <v>292</v>
      </c>
      <c r="AU305" s="155" t="s">
        <v>91</v>
      </c>
      <c r="AV305" s="12" t="s">
        <v>91</v>
      </c>
      <c r="AW305" s="12" t="s">
        <v>36</v>
      </c>
      <c r="AX305" s="12" t="s">
        <v>85</v>
      </c>
      <c r="AY305" s="155" t="s">
        <v>209</v>
      </c>
    </row>
    <row r="306" spans="2:65" s="1" customFormat="1" ht="24.2" customHeight="1" x14ac:dyDescent="0.2">
      <c r="B306" s="30"/>
      <c r="C306" s="136" t="s">
        <v>589</v>
      </c>
      <c r="D306" s="136" t="s">
        <v>210</v>
      </c>
      <c r="E306" s="137" t="s">
        <v>666</v>
      </c>
      <c r="F306" s="138" t="s">
        <v>667</v>
      </c>
      <c r="G306" s="139" t="s">
        <v>359</v>
      </c>
      <c r="H306" s="140">
        <v>6.4</v>
      </c>
      <c r="I306" s="141"/>
      <c r="J306" s="142">
        <f>ROUND(I306*H306,2)</f>
        <v>0</v>
      </c>
      <c r="K306" s="143"/>
      <c r="L306" s="30"/>
      <c r="M306" s="144" t="s">
        <v>1</v>
      </c>
      <c r="N306" s="145" t="s">
        <v>43</v>
      </c>
      <c r="P306" s="146">
        <f>O306*H306</f>
        <v>0</v>
      </c>
      <c r="Q306" s="146">
        <v>2.2000000000000001E-4</v>
      </c>
      <c r="R306" s="146">
        <f>Q306*H306</f>
        <v>1.4080000000000002E-3</v>
      </c>
      <c r="S306" s="146">
        <v>0</v>
      </c>
      <c r="T306" s="147">
        <f>S306*H306</f>
        <v>0</v>
      </c>
      <c r="AR306" s="148" t="s">
        <v>156</v>
      </c>
      <c r="AT306" s="148" t="s">
        <v>210</v>
      </c>
      <c r="AU306" s="148" t="s">
        <v>91</v>
      </c>
      <c r="AY306" s="15" t="s">
        <v>209</v>
      </c>
      <c r="BE306" s="149">
        <f>IF(N306="základní",J306,0)</f>
        <v>0</v>
      </c>
      <c r="BF306" s="149">
        <f>IF(N306="snížená",J306,0)</f>
        <v>0</v>
      </c>
      <c r="BG306" s="149">
        <f>IF(N306="zákl. přenesená",J306,0)</f>
        <v>0</v>
      </c>
      <c r="BH306" s="149">
        <f>IF(N306="sníž. přenesená",J306,0)</f>
        <v>0</v>
      </c>
      <c r="BI306" s="149">
        <f>IF(N306="nulová",J306,0)</f>
        <v>0</v>
      </c>
      <c r="BJ306" s="15" t="s">
        <v>85</v>
      </c>
      <c r="BK306" s="149">
        <f>ROUND(I306*H306,2)</f>
        <v>0</v>
      </c>
      <c r="BL306" s="15" t="s">
        <v>156</v>
      </c>
      <c r="BM306" s="148" t="s">
        <v>1719</v>
      </c>
    </row>
    <row r="307" spans="2:65" s="1" customFormat="1" ht="29.25" x14ac:dyDescent="0.2">
      <c r="B307" s="30"/>
      <c r="D307" s="150" t="s">
        <v>216</v>
      </c>
      <c r="F307" s="151" t="s">
        <v>669</v>
      </c>
      <c r="I307" s="152"/>
      <c r="L307" s="30"/>
      <c r="M307" s="153"/>
      <c r="T307" s="54"/>
      <c r="AT307" s="15" t="s">
        <v>216</v>
      </c>
      <c r="AU307" s="15" t="s">
        <v>91</v>
      </c>
    </row>
    <row r="308" spans="2:65" s="12" customFormat="1" x14ac:dyDescent="0.2">
      <c r="B308" s="154"/>
      <c r="D308" s="150" t="s">
        <v>292</v>
      </c>
      <c r="E308" s="155" t="s">
        <v>1</v>
      </c>
      <c r="F308" s="156" t="s">
        <v>1720</v>
      </c>
      <c r="H308" s="157">
        <v>6.4</v>
      </c>
      <c r="I308" s="158"/>
      <c r="L308" s="154"/>
      <c r="M308" s="159"/>
      <c r="T308" s="160"/>
      <c r="AT308" s="155" t="s">
        <v>292</v>
      </c>
      <c r="AU308" s="155" t="s">
        <v>91</v>
      </c>
      <c r="AV308" s="12" t="s">
        <v>91</v>
      </c>
      <c r="AW308" s="12" t="s">
        <v>36</v>
      </c>
      <c r="AX308" s="12" t="s">
        <v>85</v>
      </c>
      <c r="AY308" s="155" t="s">
        <v>209</v>
      </c>
    </row>
    <row r="309" spans="2:65" s="1" customFormat="1" ht="24.2" customHeight="1" x14ac:dyDescent="0.2">
      <c r="B309" s="30"/>
      <c r="C309" s="136" t="s">
        <v>596</v>
      </c>
      <c r="D309" s="136" t="s">
        <v>210</v>
      </c>
      <c r="E309" s="137" t="s">
        <v>672</v>
      </c>
      <c r="F309" s="138" t="s">
        <v>673</v>
      </c>
      <c r="G309" s="139" t="s">
        <v>359</v>
      </c>
      <c r="H309" s="140">
        <v>6.4</v>
      </c>
      <c r="I309" s="141"/>
      <c r="J309" s="142">
        <f>ROUND(I309*H309,2)</f>
        <v>0</v>
      </c>
      <c r="K309" s="143"/>
      <c r="L309" s="30"/>
      <c r="M309" s="144" t="s">
        <v>1</v>
      </c>
      <c r="N309" s="145" t="s">
        <v>43</v>
      </c>
      <c r="P309" s="146">
        <f>O309*H309</f>
        <v>0</v>
      </c>
      <c r="Q309" s="146">
        <v>0</v>
      </c>
      <c r="R309" s="146">
        <f>Q309*H309</f>
        <v>0</v>
      </c>
      <c r="S309" s="146">
        <v>0</v>
      </c>
      <c r="T309" s="147">
        <f>S309*H309</f>
        <v>0</v>
      </c>
      <c r="AR309" s="148" t="s">
        <v>156</v>
      </c>
      <c r="AT309" s="148" t="s">
        <v>210</v>
      </c>
      <c r="AU309" s="148" t="s">
        <v>91</v>
      </c>
      <c r="AY309" s="15" t="s">
        <v>209</v>
      </c>
      <c r="BE309" s="149">
        <f>IF(N309="základní",J309,0)</f>
        <v>0</v>
      </c>
      <c r="BF309" s="149">
        <f>IF(N309="snížená",J309,0)</f>
        <v>0</v>
      </c>
      <c r="BG309" s="149">
        <f>IF(N309="zákl. přenesená",J309,0)</f>
        <v>0</v>
      </c>
      <c r="BH309" s="149">
        <f>IF(N309="sníž. přenesená",J309,0)</f>
        <v>0</v>
      </c>
      <c r="BI309" s="149">
        <f>IF(N309="nulová",J309,0)</f>
        <v>0</v>
      </c>
      <c r="BJ309" s="15" t="s">
        <v>85</v>
      </c>
      <c r="BK309" s="149">
        <f>ROUND(I309*H309,2)</f>
        <v>0</v>
      </c>
      <c r="BL309" s="15" t="s">
        <v>156</v>
      </c>
      <c r="BM309" s="148" t="s">
        <v>1721</v>
      </c>
    </row>
    <row r="310" spans="2:65" s="1" customFormat="1" ht="29.25" x14ac:dyDescent="0.2">
      <c r="B310" s="30"/>
      <c r="D310" s="150" t="s">
        <v>216</v>
      </c>
      <c r="F310" s="151" t="s">
        <v>675</v>
      </c>
      <c r="I310" s="152"/>
      <c r="L310" s="30"/>
      <c r="M310" s="153"/>
      <c r="T310" s="54"/>
      <c r="AT310" s="15" t="s">
        <v>216</v>
      </c>
      <c r="AU310" s="15" t="s">
        <v>91</v>
      </c>
    </row>
    <row r="311" spans="2:65" s="12" customFormat="1" x14ac:dyDescent="0.2">
      <c r="B311" s="154"/>
      <c r="D311" s="150" t="s">
        <v>292</v>
      </c>
      <c r="E311" s="155" t="s">
        <v>1</v>
      </c>
      <c r="F311" s="156" t="s">
        <v>1720</v>
      </c>
      <c r="H311" s="157">
        <v>6.4</v>
      </c>
      <c r="I311" s="158"/>
      <c r="L311" s="154"/>
      <c r="M311" s="159"/>
      <c r="T311" s="160"/>
      <c r="AT311" s="155" t="s">
        <v>292</v>
      </c>
      <c r="AU311" s="155" t="s">
        <v>91</v>
      </c>
      <c r="AV311" s="12" t="s">
        <v>91</v>
      </c>
      <c r="AW311" s="12" t="s">
        <v>36</v>
      </c>
      <c r="AX311" s="12" t="s">
        <v>85</v>
      </c>
      <c r="AY311" s="155" t="s">
        <v>209</v>
      </c>
    </row>
    <row r="312" spans="2:65" s="11" customFormat="1" ht="22.9" customHeight="1" x14ac:dyDescent="0.2">
      <c r="B312" s="124"/>
      <c r="D312" s="125" t="s">
        <v>77</v>
      </c>
      <c r="E312" s="134" t="s">
        <v>234</v>
      </c>
      <c r="F312" s="134" t="s">
        <v>676</v>
      </c>
      <c r="I312" s="127"/>
      <c r="J312" s="135">
        <f>BK312</f>
        <v>0</v>
      </c>
      <c r="L312" s="124"/>
      <c r="M312" s="129"/>
      <c r="P312" s="130">
        <f>SUM(P313:P315)</f>
        <v>0</v>
      </c>
      <c r="R312" s="130">
        <f>SUM(R313:R315)</f>
        <v>3.2000000000000001E-2</v>
      </c>
      <c r="T312" s="131">
        <f>SUM(T313:T315)</f>
        <v>0</v>
      </c>
      <c r="AR312" s="125" t="s">
        <v>85</v>
      </c>
      <c r="AT312" s="132" t="s">
        <v>77</v>
      </c>
      <c r="AU312" s="132" t="s">
        <v>85</v>
      </c>
      <c r="AY312" s="125" t="s">
        <v>209</v>
      </c>
      <c r="BK312" s="133">
        <f>SUM(BK313:BK315)</f>
        <v>0</v>
      </c>
    </row>
    <row r="313" spans="2:65" s="1" customFormat="1" ht="16.5" customHeight="1" x14ac:dyDescent="0.2">
      <c r="B313" s="30"/>
      <c r="C313" s="136" t="s">
        <v>603</v>
      </c>
      <c r="D313" s="136" t="s">
        <v>210</v>
      </c>
      <c r="E313" s="137" t="s">
        <v>678</v>
      </c>
      <c r="F313" s="138" t="s">
        <v>679</v>
      </c>
      <c r="G313" s="139" t="s">
        <v>680</v>
      </c>
      <c r="H313" s="140">
        <v>4</v>
      </c>
      <c r="I313" s="141"/>
      <c r="J313" s="142">
        <f>ROUND(I313*H313,2)</f>
        <v>0</v>
      </c>
      <c r="K313" s="143"/>
      <c r="L313" s="30"/>
      <c r="M313" s="144" t="s">
        <v>1</v>
      </c>
      <c r="N313" s="145" t="s">
        <v>43</v>
      </c>
      <c r="P313" s="146">
        <f>O313*H313</f>
        <v>0</v>
      </c>
      <c r="Q313" s="146">
        <v>8.0000000000000002E-3</v>
      </c>
      <c r="R313" s="146">
        <f>Q313*H313</f>
        <v>3.2000000000000001E-2</v>
      </c>
      <c r="S313" s="146">
        <v>0</v>
      </c>
      <c r="T313" s="147">
        <f>S313*H313</f>
        <v>0</v>
      </c>
      <c r="AR313" s="148" t="s">
        <v>156</v>
      </c>
      <c r="AT313" s="148" t="s">
        <v>210</v>
      </c>
      <c r="AU313" s="148" t="s">
        <v>91</v>
      </c>
      <c r="AY313" s="15" t="s">
        <v>209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5" t="s">
        <v>85</v>
      </c>
      <c r="BK313" s="149">
        <f>ROUND(I313*H313,2)</f>
        <v>0</v>
      </c>
      <c r="BL313" s="15" t="s">
        <v>156</v>
      </c>
      <c r="BM313" s="148" t="s">
        <v>1722</v>
      </c>
    </row>
    <row r="314" spans="2:65" s="1" customFormat="1" ht="39" x14ac:dyDescent="0.2">
      <c r="B314" s="30"/>
      <c r="D314" s="150" t="s">
        <v>216</v>
      </c>
      <c r="F314" s="151" t="s">
        <v>682</v>
      </c>
      <c r="I314" s="152"/>
      <c r="L314" s="30"/>
      <c r="M314" s="153"/>
      <c r="T314" s="54"/>
      <c r="AT314" s="15" t="s">
        <v>216</v>
      </c>
      <c r="AU314" s="15" t="s">
        <v>91</v>
      </c>
    </row>
    <row r="315" spans="2:65" s="12" customFormat="1" x14ac:dyDescent="0.2">
      <c r="B315" s="154"/>
      <c r="D315" s="150" t="s">
        <v>292</v>
      </c>
      <c r="E315" s="155" t="s">
        <v>1</v>
      </c>
      <c r="F315" s="156" t="s">
        <v>156</v>
      </c>
      <c r="H315" s="157">
        <v>4</v>
      </c>
      <c r="I315" s="158"/>
      <c r="L315" s="154"/>
      <c r="M315" s="159"/>
      <c r="T315" s="160"/>
      <c r="AT315" s="155" t="s">
        <v>292</v>
      </c>
      <c r="AU315" s="155" t="s">
        <v>91</v>
      </c>
      <c r="AV315" s="12" t="s">
        <v>91</v>
      </c>
      <c r="AW315" s="12" t="s">
        <v>36</v>
      </c>
      <c r="AX315" s="12" t="s">
        <v>85</v>
      </c>
      <c r="AY315" s="155" t="s">
        <v>209</v>
      </c>
    </row>
    <row r="316" spans="2:65" s="11" customFormat="1" ht="22.9" customHeight="1" x14ac:dyDescent="0.2">
      <c r="B316" s="124"/>
      <c r="D316" s="125" t="s">
        <v>77</v>
      </c>
      <c r="E316" s="134" t="s">
        <v>244</v>
      </c>
      <c r="F316" s="134" t="s">
        <v>683</v>
      </c>
      <c r="I316" s="127"/>
      <c r="J316" s="135">
        <f>BK316</f>
        <v>0</v>
      </c>
      <c r="L316" s="124"/>
      <c r="M316" s="129"/>
      <c r="P316" s="130">
        <f>SUM(P317:P417)</f>
        <v>0</v>
      </c>
      <c r="R316" s="130">
        <f>SUM(R317:R417)</f>
        <v>50.702679000000003</v>
      </c>
      <c r="T316" s="131">
        <f>SUM(T317:T417)</f>
        <v>0</v>
      </c>
      <c r="AR316" s="125" t="s">
        <v>85</v>
      </c>
      <c r="AT316" s="132" t="s">
        <v>77</v>
      </c>
      <c r="AU316" s="132" t="s">
        <v>85</v>
      </c>
      <c r="AY316" s="125" t="s">
        <v>209</v>
      </c>
      <c r="BK316" s="133">
        <f>SUM(BK317:BK417)</f>
        <v>0</v>
      </c>
    </row>
    <row r="317" spans="2:65" s="1" customFormat="1" ht="33" customHeight="1" x14ac:dyDescent="0.2">
      <c r="B317" s="30"/>
      <c r="C317" s="136" t="s">
        <v>608</v>
      </c>
      <c r="D317" s="136" t="s">
        <v>210</v>
      </c>
      <c r="E317" s="137" t="s">
        <v>700</v>
      </c>
      <c r="F317" s="138" t="s">
        <v>701</v>
      </c>
      <c r="G317" s="139" t="s">
        <v>359</v>
      </c>
      <c r="H317" s="140">
        <v>305.89999999999998</v>
      </c>
      <c r="I317" s="141"/>
      <c r="J317" s="142">
        <f>ROUND(I317*H317,2)</f>
        <v>0</v>
      </c>
      <c r="K317" s="143"/>
      <c r="L317" s="30"/>
      <c r="M317" s="144" t="s">
        <v>1</v>
      </c>
      <c r="N317" s="145" t="s">
        <v>43</v>
      </c>
      <c r="P317" s="146">
        <f>O317*H317</f>
        <v>0</v>
      </c>
      <c r="Q317" s="146">
        <v>8.0000000000000007E-5</v>
      </c>
      <c r="R317" s="146">
        <f>Q317*H317</f>
        <v>2.4472000000000001E-2</v>
      </c>
      <c r="S317" s="146">
        <v>0</v>
      </c>
      <c r="T317" s="147">
        <f>S317*H317</f>
        <v>0</v>
      </c>
      <c r="AR317" s="148" t="s">
        <v>156</v>
      </c>
      <c r="AT317" s="148" t="s">
        <v>210</v>
      </c>
      <c r="AU317" s="148" t="s">
        <v>91</v>
      </c>
      <c r="AY317" s="15" t="s">
        <v>209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5" t="s">
        <v>85</v>
      </c>
      <c r="BK317" s="149">
        <f>ROUND(I317*H317,2)</f>
        <v>0</v>
      </c>
      <c r="BL317" s="15" t="s">
        <v>156</v>
      </c>
      <c r="BM317" s="148" t="s">
        <v>1723</v>
      </c>
    </row>
    <row r="318" spans="2:65" s="1" customFormat="1" ht="19.5" x14ac:dyDescent="0.2">
      <c r="B318" s="30"/>
      <c r="D318" s="150" t="s">
        <v>216</v>
      </c>
      <c r="F318" s="151" t="s">
        <v>703</v>
      </c>
      <c r="I318" s="152"/>
      <c r="L318" s="30"/>
      <c r="M318" s="153"/>
      <c r="T318" s="54"/>
      <c r="AT318" s="15" t="s">
        <v>216</v>
      </c>
      <c r="AU318" s="15" t="s">
        <v>91</v>
      </c>
    </row>
    <row r="319" spans="2:65" s="12" customFormat="1" x14ac:dyDescent="0.2">
      <c r="B319" s="154"/>
      <c r="D319" s="150" t="s">
        <v>292</v>
      </c>
      <c r="E319" s="155" t="s">
        <v>1</v>
      </c>
      <c r="F319" s="156" t="s">
        <v>1705</v>
      </c>
      <c r="H319" s="157">
        <v>305.89999999999998</v>
      </c>
      <c r="I319" s="158"/>
      <c r="L319" s="154"/>
      <c r="M319" s="159"/>
      <c r="T319" s="160"/>
      <c r="AT319" s="155" t="s">
        <v>292</v>
      </c>
      <c r="AU319" s="155" t="s">
        <v>91</v>
      </c>
      <c r="AV319" s="12" t="s">
        <v>91</v>
      </c>
      <c r="AW319" s="12" t="s">
        <v>36</v>
      </c>
      <c r="AX319" s="12" t="s">
        <v>85</v>
      </c>
      <c r="AY319" s="155" t="s">
        <v>209</v>
      </c>
    </row>
    <row r="320" spans="2:65" s="1" customFormat="1" ht="24.2" customHeight="1" x14ac:dyDescent="0.2">
      <c r="B320" s="30"/>
      <c r="C320" s="171" t="s">
        <v>614</v>
      </c>
      <c r="D320" s="171" t="s">
        <v>449</v>
      </c>
      <c r="E320" s="172" t="s">
        <v>706</v>
      </c>
      <c r="F320" s="173" t="s">
        <v>707</v>
      </c>
      <c r="G320" s="174" t="s">
        <v>359</v>
      </c>
      <c r="H320" s="175">
        <v>297.49700000000001</v>
      </c>
      <c r="I320" s="176"/>
      <c r="J320" s="177">
        <f>ROUND(I320*H320,2)</f>
        <v>0</v>
      </c>
      <c r="K320" s="178"/>
      <c r="L320" s="179"/>
      <c r="M320" s="180" t="s">
        <v>1</v>
      </c>
      <c r="N320" s="181" t="s">
        <v>43</v>
      </c>
      <c r="P320" s="146">
        <f>O320*H320</f>
        <v>0</v>
      </c>
      <c r="Q320" s="146">
        <v>0.1</v>
      </c>
      <c r="R320" s="146">
        <f>Q320*H320</f>
        <v>29.749700000000004</v>
      </c>
      <c r="S320" s="146">
        <v>0</v>
      </c>
      <c r="T320" s="147">
        <f>S320*H320</f>
        <v>0</v>
      </c>
      <c r="AR320" s="148" t="s">
        <v>244</v>
      </c>
      <c r="AT320" s="148" t="s">
        <v>449</v>
      </c>
      <c r="AU320" s="148" t="s">
        <v>91</v>
      </c>
      <c r="AY320" s="15" t="s">
        <v>209</v>
      </c>
      <c r="BE320" s="149">
        <f>IF(N320="základní",J320,0)</f>
        <v>0</v>
      </c>
      <c r="BF320" s="149">
        <f>IF(N320="snížená",J320,0)</f>
        <v>0</v>
      </c>
      <c r="BG320" s="149">
        <f>IF(N320="zákl. přenesená",J320,0)</f>
        <v>0</v>
      </c>
      <c r="BH320" s="149">
        <f>IF(N320="sníž. přenesená",J320,0)</f>
        <v>0</v>
      </c>
      <c r="BI320" s="149">
        <f>IF(N320="nulová",J320,0)</f>
        <v>0</v>
      </c>
      <c r="BJ320" s="15" t="s">
        <v>85</v>
      </c>
      <c r="BK320" s="149">
        <f>ROUND(I320*H320,2)</f>
        <v>0</v>
      </c>
      <c r="BL320" s="15" t="s">
        <v>156</v>
      </c>
      <c r="BM320" s="148" t="s">
        <v>1724</v>
      </c>
    </row>
    <row r="321" spans="2:65" s="1" customFormat="1" ht="19.5" x14ac:dyDescent="0.2">
      <c r="B321" s="30"/>
      <c r="D321" s="150" t="s">
        <v>216</v>
      </c>
      <c r="F321" s="151" t="s">
        <v>707</v>
      </c>
      <c r="I321" s="152"/>
      <c r="L321" s="30"/>
      <c r="M321" s="153"/>
      <c r="T321" s="54"/>
      <c r="AT321" s="15" t="s">
        <v>216</v>
      </c>
      <c r="AU321" s="15" t="s">
        <v>91</v>
      </c>
    </row>
    <row r="322" spans="2:65" s="12" customFormat="1" x14ac:dyDescent="0.2">
      <c r="B322" s="154"/>
      <c r="D322" s="150" t="s">
        <v>292</v>
      </c>
      <c r="E322" s="155" t="s">
        <v>1</v>
      </c>
      <c r="F322" s="156" t="s">
        <v>1725</v>
      </c>
      <c r="H322" s="157">
        <v>293.09999999999997</v>
      </c>
      <c r="I322" s="158"/>
      <c r="L322" s="154"/>
      <c r="M322" s="159"/>
      <c r="T322" s="160"/>
      <c r="AT322" s="155" t="s">
        <v>292</v>
      </c>
      <c r="AU322" s="155" t="s">
        <v>91</v>
      </c>
      <c r="AV322" s="12" t="s">
        <v>91</v>
      </c>
      <c r="AW322" s="12" t="s">
        <v>36</v>
      </c>
      <c r="AX322" s="12" t="s">
        <v>78</v>
      </c>
      <c r="AY322" s="155" t="s">
        <v>209</v>
      </c>
    </row>
    <row r="323" spans="2:65" s="12" customFormat="1" x14ac:dyDescent="0.2">
      <c r="B323" s="154"/>
      <c r="D323" s="150" t="s">
        <v>292</v>
      </c>
      <c r="E323" s="155" t="s">
        <v>1</v>
      </c>
      <c r="F323" s="156" t="s">
        <v>1726</v>
      </c>
      <c r="H323" s="157">
        <v>297.49649999999997</v>
      </c>
      <c r="I323" s="158"/>
      <c r="L323" s="154"/>
      <c r="M323" s="159"/>
      <c r="T323" s="160"/>
      <c r="AT323" s="155" t="s">
        <v>292</v>
      </c>
      <c r="AU323" s="155" t="s">
        <v>91</v>
      </c>
      <c r="AV323" s="12" t="s">
        <v>91</v>
      </c>
      <c r="AW323" s="12" t="s">
        <v>36</v>
      </c>
      <c r="AX323" s="12" t="s">
        <v>85</v>
      </c>
      <c r="AY323" s="155" t="s">
        <v>209</v>
      </c>
    </row>
    <row r="324" spans="2:65" s="1" customFormat="1" ht="24.2" customHeight="1" x14ac:dyDescent="0.2">
      <c r="B324" s="30"/>
      <c r="C324" s="171" t="s">
        <v>621</v>
      </c>
      <c r="D324" s="171" t="s">
        <v>449</v>
      </c>
      <c r="E324" s="172" t="s">
        <v>712</v>
      </c>
      <c r="F324" s="173" t="s">
        <v>713</v>
      </c>
      <c r="G324" s="174" t="s">
        <v>359</v>
      </c>
      <c r="H324" s="175">
        <v>8</v>
      </c>
      <c r="I324" s="176"/>
      <c r="J324" s="177">
        <f>ROUND(I324*H324,2)</f>
        <v>0</v>
      </c>
      <c r="K324" s="178"/>
      <c r="L324" s="179"/>
      <c r="M324" s="180" t="s">
        <v>1</v>
      </c>
      <c r="N324" s="181" t="s">
        <v>43</v>
      </c>
      <c r="P324" s="146">
        <f>O324*H324</f>
        <v>0</v>
      </c>
      <c r="Q324" s="146">
        <v>0.1</v>
      </c>
      <c r="R324" s="146">
        <f>Q324*H324</f>
        <v>0.8</v>
      </c>
      <c r="S324" s="146">
        <v>0</v>
      </c>
      <c r="T324" s="147">
        <f>S324*H324</f>
        <v>0</v>
      </c>
      <c r="AR324" s="148" t="s">
        <v>244</v>
      </c>
      <c r="AT324" s="148" t="s">
        <v>449</v>
      </c>
      <c r="AU324" s="148" t="s">
        <v>91</v>
      </c>
      <c r="AY324" s="15" t="s">
        <v>209</v>
      </c>
      <c r="BE324" s="149">
        <f>IF(N324="základní",J324,0)</f>
        <v>0</v>
      </c>
      <c r="BF324" s="149">
        <f>IF(N324="snížená",J324,0)</f>
        <v>0</v>
      </c>
      <c r="BG324" s="149">
        <f>IF(N324="zákl. přenesená",J324,0)</f>
        <v>0</v>
      </c>
      <c r="BH324" s="149">
        <f>IF(N324="sníž. přenesená",J324,0)</f>
        <v>0</v>
      </c>
      <c r="BI324" s="149">
        <f>IF(N324="nulová",J324,0)</f>
        <v>0</v>
      </c>
      <c r="BJ324" s="15" t="s">
        <v>85</v>
      </c>
      <c r="BK324" s="149">
        <f>ROUND(I324*H324,2)</f>
        <v>0</v>
      </c>
      <c r="BL324" s="15" t="s">
        <v>156</v>
      </c>
      <c r="BM324" s="148" t="s">
        <v>1727</v>
      </c>
    </row>
    <row r="325" spans="2:65" s="1" customFormat="1" x14ac:dyDescent="0.2">
      <c r="B325" s="30"/>
      <c r="D325" s="150" t="s">
        <v>216</v>
      </c>
      <c r="F325" s="151" t="s">
        <v>713</v>
      </c>
      <c r="I325" s="152"/>
      <c r="L325" s="30"/>
      <c r="M325" s="153"/>
      <c r="T325" s="54"/>
      <c r="AT325" s="15" t="s">
        <v>216</v>
      </c>
      <c r="AU325" s="15" t="s">
        <v>91</v>
      </c>
    </row>
    <row r="326" spans="2:65" s="12" customFormat="1" x14ac:dyDescent="0.2">
      <c r="B326" s="154"/>
      <c r="D326" s="150" t="s">
        <v>292</v>
      </c>
      <c r="E326" s="155" t="s">
        <v>1</v>
      </c>
      <c r="F326" s="156" t="s">
        <v>244</v>
      </c>
      <c r="H326" s="157">
        <v>8</v>
      </c>
      <c r="I326" s="158"/>
      <c r="L326" s="154"/>
      <c r="M326" s="159"/>
      <c r="T326" s="160"/>
      <c r="AT326" s="155" t="s">
        <v>292</v>
      </c>
      <c r="AU326" s="155" t="s">
        <v>91</v>
      </c>
      <c r="AV326" s="12" t="s">
        <v>91</v>
      </c>
      <c r="AW326" s="12" t="s">
        <v>36</v>
      </c>
      <c r="AX326" s="12" t="s">
        <v>85</v>
      </c>
      <c r="AY326" s="155" t="s">
        <v>209</v>
      </c>
    </row>
    <row r="327" spans="2:65" s="1" customFormat="1" ht="24.2" customHeight="1" x14ac:dyDescent="0.2">
      <c r="B327" s="30"/>
      <c r="C327" s="171" t="s">
        <v>432</v>
      </c>
      <c r="D327" s="171" t="s">
        <v>449</v>
      </c>
      <c r="E327" s="172" t="s">
        <v>717</v>
      </c>
      <c r="F327" s="173" t="s">
        <v>718</v>
      </c>
      <c r="G327" s="174" t="s">
        <v>456</v>
      </c>
      <c r="H327" s="175">
        <v>4</v>
      </c>
      <c r="I327" s="176"/>
      <c r="J327" s="177">
        <f>ROUND(I327*H327,2)</f>
        <v>0</v>
      </c>
      <c r="K327" s="178"/>
      <c r="L327" s="179"/>
      <c r="M327" s="180" t="s">
        <v>1</v>
      </c>
      <c r="N327" s="181" t="s">
        <v>43</v>
      </c>
      <c r="P327" s="146">
        <f>O327*H327</f>
        <v>0</v>
      </c>
      <c r="Q327" s="146">
        <v>4.4999999999999998E-2</v>
      </c>
      <c r="R327" s="146">
        <f>Q327*H327</f>
        <v>0.18</v>
      </c>
      <c r="S327" s="146">
        <v>0</v>
      </c>
      <c r="T327" s="147">
        <f>S327*H327</f>
        <v>0</v>
      </c>
      <c r="AR327" s="148" t="s">
        <v>244</v>
      </c>
      <c r="AT327" s="148" t="s">
        <v>449</v>
      </c>
      <c r="AU327" s="148" t="s">
        <v>91</v>
      </c>
      <c r="AY327" s="15" t="s">
        <v>209</v>
      </c>
      <c r="BE327" s="149">
        <f>IF(N327="základní",J327,0)</f>
        <v>0</v>
      </c>
      <c r="BF327" s="149">
        <f>IF(N327="snížená",J327,0)</f>
        <v>0</v>
      </c>
      <c r="BG327" s="149">
        <f>IF(N327="zákl. přenesená",J327,0)</f>
        <v>0</v>
      </c>
      <c r="BH327" s="149">
        <f>IF(N327="sníž. přenesená",J327,0)</f>
        <v>0</v>
      </c>
      <c r="BI327" s="149">
        <f>IF(N327="nulová",J327,0)</f>
        <v>0</v>
      </c>
      <c r="BJ327" s="15" t="s">
        <v>85</v>
      </c>
      <c r="BK327" s="149">
        <f>ROUND(I327*H327,2)</f>
        <v>0</v>
      </c>
      <c r="BL327" s="15" t="s">
        <v>156</v>
      </c>
      <c r="BM327" s="148" t="s">
        <v>1728</v>
      </c>
    </row>
    <row r="328" spans="2:65" s="1" customFormat="1" x14ac:dyDescent="0.2">
      <c r="B328" s="30"/>
      <c r="D328" s="150" t="s">
        <v>216</v>
      </c>
      <c r="F328" s="151" t="s">
        <v>718</v>
      </c>
      <c r="I328" s="152"/>
      <c r="L328" s="30"/>
      <c r="M328" s="153"/>
      <c r="T328" s="54"/>
      <c r="AT328" s="15" t="s">
        <v>216</v>
      </c>
      <c r="AU328" s="15" t="s">
        <v>91</v>
      </c>
    </row>
    <row r="329" spans="2:65" s="12" customFormat="1" x14ac:dyDescent="0.2">
      <c r="B329" s="154"/>
      <c r="D329" s="150" t="s">
        <v>292</v>
      </c>
      <c r="E329" s="155" t="s">
        <v>1</v>
      </c>
      <c r="F329" s="156" t="s">
        <v>156</v>
      </c>
      <c r="H329" s="157">
        <v>4</v>
      </c>
      <c r="I329" s="158"/>
      <c r="L329" s="154"/>
      <c r="M329" s="159"/>
      <c r="T329" s="160"/>
      <c r="AT329" s="155" t="s">
        <v>292</v>
      </c>
      <c r="AU329" s="155" t="s">
        <v>91</v>
      </c>
      <c r="AV329" s="12" t="s">
        <v>91</v>
      </c>
      <c r="AW329" s="12" t="s">
        <v>36</v>
      </c>
      <c r="AX329" s="12" t="s">
        <v>85</v>
      </c>
      <c r="AY329" s="155" t="s">
        <v>209</v>
      </c>
    </row>
    <row r="330" spans="2:65" s="1" customFormat="1" ht="24.2" customHeight="1" x14ac:dyDescent="0.2">
      <c r="B330" s="30"/>
      <c r="C330" s="171" t="s">
        <v>632</v>
      </c>
      <c r="D330" s="171" t="s">
        <v>449</v>
      </c>
      <c r="E330" s="172" t="s">
        <v>721</v>
      </c>
      <c r="F330" s="173" t="s">
        <v>722</v>
      </c>
      <c r="G330" s="174" t="s">
        <v>456</v>
      </c>
      <c r="H330" s="175">
        <v>4</v>
      </c>
      <c r="I330" s="176"/>
      <c r="J330" s="177">
        <f>ROUND(I330*H330,2)</f>
        <v>0</v>
      </c>
      <c r="K330" s="178"/>
      <c r="L330" s="179"/>
      <c r="M330" s="180" t="s">
        <v>1</v>
      </c>
      <c r="N330" s="181" t="s">
        <v>43</v>
      </c>
      <c r="P330" s="146">
        <f>O330*H330</f>
        <v>0</v>
      </c>
      <c r="Q330" s="146">
        <v>5.6000000000000001E-2</v>
      </c>
      <c r="R330" s="146">
        <f>Q330*H330</f>
        <v>0.224</v>
      </c>
      <c r="S330" s="146">
        <v>0</v>
      </c>
      <c r="T330" s="147">
        <f>S330*H330</f>
        <v>0</v>
      </c>
      <c r="AR330" s="148" t="s">
        <v>244</v>
      </c>
      <c r="AT330" s="148" t="s">
        <v>449</v>
      </c>
      <c r="AU330" s="148" t="s">
        <v>91</v>
      </c>
      <c r="AY330" s="15" t="s">
        <v>209</v>
      </c>
      <c r="BE330" s="149">
        <f>IF(N330="základní",J330,0)</f>
        <v>0</v>
      </c>
      <c r="BF330" s="149">
        <f>IF(N330="snížená",J330,0)</f>
        <v>0</v>
      </c>
      <c r="BG330" s="149">
        <f>IF(N330="zákl. přenesená",J330,0)</f>
        <v>0</v>
      </c>
      <c r="BH330" s="149">
        <f>IF(N330="sníž. přenesená",J330,0)</f>
        <v>0</v>
      </c>
      <c r="BI330" s="149">
        <f>IF(N330="nulová",J330,0)</f>
        <v>0</v>
      </c>
      <c r="BJ330" s="15" t="s">
        <v>85</v>
      </c>
      <c r="BK330" s="149">
        <f>ROUND(I330*H330,2)</f>
        <v>0</v>
      </c>
      <c r="BL330" s="15" t="s">
        <v>156</v>
      </c>
      <c r="BM330" s="148" t="s">
        <v>1729</v>
      </c>
    </row>
    <row r="331" spans="2:65" s="1" customFormat="1" x14ac:dyDescent="0.2">
      <c r="B331" s="30"/>
      <c r="D331" s="150" t="s">
        <v>216</v>
      </c>
      <c r="F331" s="151" t="s">
        <v>722</v>
      </c>
      <c r="I331" s="152"/>
      <c r="L331" s="30"/>
      <c r="M331" s="153"/>
      <c r="T331" s="54"/>
      <c r="AT331" s="15" t="s">
        <v>216</v>
      </c>
      <c r="AU331" s="15" t="s">
        <v>91</v>
      </c>
    </row>
    <row r="332" spans="2:65" s="12" customFormat="1" x14ac:dyDescent="0.2">
      <c r="B332" s="154"/>
      <c r="D332" s="150" t="s">
        <v>292</v>
      </c>
      <c r="E332" s="155" t="s">
        <v>1</v>
      </c>
      <c r="F332" s="156" t="s">
        <v>156</v>
      </c>
      <c r="H332" s="157">
        <v>4</v>
      </c>
      <c r="I332" s="158"/>
      <c r="L332" s="154"/>
      <c r="M332" s="159"/>
      <c r="T332" s="160"/>
      <c r="AT332" s="155" t="s">
        <v>292</v>
      </c>
      <c r="AU332" s="155" t="s">
        <v>91</v>
      </c>
      <c r="AV332" s="12" t="s">
        <v>91</v>
      </c>
      <c r="AW332" s="12" t="s">
        <v>36</v>
      </c>
      <c r="AX332" s="12" t="s">
        <v>85</v>
      </c>
      <c r="AY332" s="155" t="s">
        <v>209</v>
      </c>
    </row>
    <row r="333" spans="2:65" s="1" customFormat="1" ht="16.5" customHeight="1" x14ac:dyDescent="0.2">
      <c r="B333" s="30"/>
      <c r="C333" s="171" t="s">
        <v>638</v>
      </c>
      <c r="D333" s="171" t="s">
        <v>449</v>
      </c>
      <c r="E333" s="172" t="s">
        <v>1730</v>
      </c>
      <c r="F333" s="173" t="s">
        <v>1731</v>
      </c>
      <c r="G333" s="174" t="s">
        <v>456</v>
      </c>
      <c r="H333" s="175">
        <v>6</v>
      </c>
      <c r="I333" s="176"/>
      <c r="J333" s="177">
        <f>ROUND(I333*H333,2)</f>
        <v>0</v>
      </c>
      <c r="K333" s="178"/>
      <c r="L333" s="179"/>
      <c r="M333" s="180" t="s">
        <v>1</v>
      </c>
      <c r="N333" s="181" t="s">
        <v>43</v>
      </c>
      <c r="P333" s="146">
        <f>O333*H333</f>
        <v>0</v>
      </c>
      <c r="Q333" s="146">
        <v>1.9E-3</v>
      </c>
      <c r="R333" s="146">
        <f>Q333*H333</f>
        <v>1.14E-2</v>
      </c>
      <c r="S333" s="146">
        <v>0</v>
      </c>
      <c r="T333" s="147">
        <f>S333*H333</f>
        <v>0</v>
      </c>
      <c r="AR333" s="148" t="s">
        <v>244</v>
      </c>
      <c r="AT333" s="148" t="s">
        <v>449</v>
      </c>
      <c r="AU333" s="148" t="s">
        <v>91</v>
      </c>
      <c r="AY333" s="15" t="s">
        <v>209</v>
      </c>
      <c r="BE333" s="149">
        <f>IF(N333="základní",J333,0)</f>
        <v>0</v>
      </c>
      <c r="BF333" s="149">
        <f>IF(N333="snížená",J333,0)</f>
        <v>0</v>
      </c>
      <c r="BG333" s="149">
        <f>IF(N333="zákl. přenesená",J333,0)</f>
        <v>0</v>
      </c>
      <c r="BH333" s="149">
        <f>IF(N333="sníž. přenesená",J333,0)</f>
        <v>0</v>
      </c>
      <c r="BI333" s="149">
        <f>IF(N333="nulová",J333,0)</f>
        <v>0</v>
      </c>
      <c r="BJ333" s="15" t="s">
        <v>85</v>
      </c>
      <c r="BK333" s="149">
        <f>ROUND(I333*H333,2)</f>
        <v>0</v>
      </c>
      <c r="BL333" s="15" t="s">
        <v>156</v>
      </c>
      <c r="BM333" s="148" t="s">
        <v>1732</v>
      </c>
    </row>
    <row r="334" spans="2:65" s="1" customFormat="1" x14ac:dyDescent="0.2">
      <c r="B334" s="30"/>
      <c r="D334" s="150" t="s">
        <v>216</v>
      </c>
      <c r="F334" s="151" t="s">
        <v>1731</v>
      </c>
      <c r="I334" s="152"/>
      <c r="L334" s="30"/>
      <c r="M334" s="153"/>
      <c r="T334" s="54"/>
      <c r="AT334" s="15" t="s">
        <v>216</v>
      </c>
      <c r="AU334" s="15" t="s">
        <v>91</v>
      </c>
    </row>
    <row r="335" spans="2:65" s="12" customFormat="1" x14ac:dyDescent="0.2">
      <c r="B335" s="154"/>
      <c r="D335" s="150" t="s">
        <v>292</v>
      </c>
      <c r="E335" s="155" t="s">
        <v>1</v>
      </c>
      <c r="F335" s="156" t="s">
        <v>1579</v>
      </c>
      <c r="H335" s="157">
        <v>6</v>
      </c>
      <c r="I335" s="158"/>
      <c r="L335" s="154"/>
      <c r="M335" s="159"/>
      <c r="T335" s="160"/>
      <c r="AT335" s="155" t="s">
        <v>292</v>
      </c>
      <c r="AU335" s="155" t="s">
        <v>91</v>
      </c>
      <c r="AV335" s="12" t="s">
        <v>91</v>
      </c>
      <c r="AW335" s="12" t="s">
        <v>36</v>
      </c>
      <c r="AX335" s="12" t="s">
        <v>85</v>
      </c>
      <c r="AY335" s="155" t="s">
        <v>209</v>
      </c>
    </row>
    <row r="336" spans="2:65" s="1" customFormat="1" ht="24.2" customHeight="1" x14ac:dyDescent="0.2">
      <c r="B336" s="30"/>
      <c r="C336" s="171" t="s">
        <v>643</v>
      </c>
      <c r="D336" s="171" t="s">
        <v>449</v>
      </c>
      <c r="E336" s="172" t="s">
        <v>725</v>
      </c>
      <c r="F336" s="173" t="s">
        <v>726</v>
      </c>
      <c r="G336" s="174" t="s">
        <v>456</v>
      </c>
      <c r="H336" s="175">
        <v>8</v>
      </c>
      <c r="I336" s="176"/>
      <c r="J336" s="177">
        <f>ROUND(I336*H336,2)</f>
        <v>0</v>
      </c>
      <c r="K336" s="178"/>
      <c r="L336" s="179"/>
      <c r="M336" s="180" t="s">
        <v>1</v>
      </c>
      <c r="N336" s="181" t="s">
        <v>43</v>
      </c>
      <c r="P336" s="146">
        <f>O336*H336</f>
        <v>0</v>
      </c>
      <c r="Q336" s="146">
        <v>1.0999999999999999E-2</v>
      </c>
      <c r="R336" s="146">
        <f>Q336*H336</f>
        <v>8.7999999999999995E-2</v>
      </c>
      <c r="S336" s="146">
        <v>0</v>
      </c>
      <c r="T336" s="147">
        <f>S336*H336</f>
        <v>0</v>
      </c>
      <c r="AR336" s="148" t="s">
        <v>244</v>
      </c>
      <c r="AT336" s="148" t="s">
        <v>449</v>
      </c>
      <c r="AU336" s="148" t="s">
        <v>91</v>
      </c>
      <c r="AY336" s="15" t="s">
        <v>209</v>
      </c>
      <c r="BE336" s="149">
        <f>IF(N336="základní",J336,0)</f>
        <v>0</v>
      </c>
      <c r="BF336" s="149">
        <f>IF(N336="snížená",J336,0)</f>
        <v>0</v>
      </c>
      <c r="BG336" s="149">
        <f>IF(N336="zákl. přenesená",J336,0)</f>
        <v>0</v>
      </c>
      <c r="BH336" s="149">
        <f>IF(N336="sníž. přenesená",J336,0)</f>
        <v>0</v>
      </c>
      <c r="BI336" s="149">
        <f>IF(N336="nulová",J336,0)</f>
        <v>0</v>
      </c>
      <c r="BJ336" s="15" t="s">
        <v>85</v>
      </c>
      <c r="BK336" s="149">
        <f>ROUND(I336*H336,2)</f>
        <v>0</v>
      </c>
      <c r="BL336" s="15" t="s">
        <v>156</v>
      </c>
      <c r="BM336" s="148" t="s">
        <v>1733</v>
      </c>
    </row>
    <row r="337" spans="2:65" s="1" customFormat="1" ht="19.5" x14ac:dyDescent="0.2">
      <c r="B337" s="30"/>
      <c r="D337" s="150" t="s">
        <v>216</v>
      </c>
      <c r="F337" s="151" t="s">
        <v>726</v>
      </c>
      <c r="I337" s="152"/>
      <c r="L337" s="30"/>
      <c r="M337" s="153"/>
      <c r="T337" s="54"/>
      <c r="AT337" s="15" t="s">
        <v>216</v>
      </c>
      <c r="AU337" s="15" t="s">
        <v>91</v>
      </c>
    </row>
    <row r="338" spans="2:65" s="12" customFormat="1" x14ac:dyDescent="0.2">
      <c r="B338" s="154"/>
      <c r="D338" s="150" t="s">
        <v>292</v>
      </c>
      <c r="E338" s="155" t="s">
        <v>1</v>
      </c>
      <c r="F338" s="156" t="s">
        <v>479</v>
      </c>
      <c r="H338" s="157">
        <v>8</v>
      </c>
      <c r="I338" s="158"/>
      <c r="L338" s="154"/>
      <c r="M338" s="159"/>
      <c r="T338" s="160"/>
      <c r="AT338" s="155" t="s">
        <v>292</v>
      </c>
      <c r="AU338" s="155" t="s">
        <v>91</v>
      </c>
      <c r="AV338" s="12" t="s">
        <v>91</v>
      </c>
      <c r="AW338" s="12" t="s">
        <v>36</v>
      </c>
      <c r="AX338" s="12" t="s">
        <v>85</v>
      </c>
      <c r="AY338" s="155" t="s">
        <v>209</v>
      </c>
    </row>
    <row r="339" spans="2:65" s="1" customFormat="1" ht="24.2" customHeight="1" x14ac:dyDescent="0.2">
      <c r="B339" s="30"/>
      <c r="C339" s="136" t="s">
        <v>649</v>
      </c>
      <c r="D339" s="136" t="s">
        <v>210</v>
      </c>
      <c r="E339" s="137" t="s">
        <v>734</v>
      </c>
      <c r="F339" s="138" t="s">
        <v>735</v>
      </c>
      <c r="G339" s="139" t="s">
        <v>456</v>
      </c>
      <c r="H339" s="140">
        <v>10</v>
      </c>
      <c r="I339" s="141"/>
      <c r="J339" s="142">
        <f>ROUND(I339*H339,2)</f>
        <v>0</v>
      </c>
      <c r="K339" s="143"/>
      <c r="L339" s="30"/>
      <c r="M339" s="144" t="s">
        <v>1</v>
      </c>
      <c r="N339" s="145" t="s">
        <v>43</v>
      </c>
      <c r="P339" s="146">
        <f>O339*H339</f>
        <v>0</v>
      </c>
      <c r="Q339" s="146">
        <v>1.6000000000000001E-4</v>
      </c>
      <c r="R339" s="146">
        <f>Q339*H339</f>
        <v>1.6000000000000001E-3</v>
      </c>
      <c r="S339" s="146">
        <v>0</v>
      </c>
      <c r="T339" s="147">
        <f>S339*H339</f>
        <v>0</v>
      </c>
      <c r="AR339" s="148" t="s">
        <v>156</v>
      </c>
      <c r="AT339" s="148" t="s">
        <v>210</v>
      </c>
      <c r="AU339" s="148" t="s">
        <v>91</v>
      </c>
      <c r="AY339" s="15" t="s">
        <v>209</v>
      </c>
      <c r="BE339" s="149">
        <f>IF(N339="základní",J339,0)</f>
        <v>0</v>
      </c>
      <c r="BF339" s="149">
        <f>IF(N339="snížená",J339,0)</f>
        <v>0</v>
      </c>
      <c r="BG339" s="149">
        <f>IF(N339="zákl. přenesená",J339,0)</f>
        <v>0</v>
      </c>
      <c r="BH339" s="149">
        <f>IF(N339="sníž. přenesená",J339,0)</f>
        <v>0</v>
      </c>
      <c r="BI339" s="149">
        <f>IF(N339="nulová",J339,0)</f>
        <v>0</v>
      </c>
      <c r="BJ339" s="15" t="s">
        <v>85</v>
      </c>
      <c r="BK339" s="149">
        <f>ROUND(I339*H339,2)</f>
        <v>0</v>
      </c>
      <c r="BL339" s="15" t="s">
        <v>156</v>
      </c>
      <c r="BM339" s="148" t="s">
        <v>1734</v>
      </c>
    </row>
    <row r="340" spans="2:65" s="1" customFormat="1" ht="19.5" x14ac:dyDescent="0.2">
      <c r="B340" s="30"/>
      <c r="D340" s="150" t="s">
        <v>216</v>
      </c>
      <c r="F340" s="151" t="s">
        <v>737</v>
      </c>
      <c r="I340" s="152"/>
      <c r="L340" s="30"/>
      <c r="M340" s="153"/>
      <c r="T340" s="54"/>
      <c r="AT340" s="15" t="s">
        <v>216</v>
      </c>
      <c r="AU340" s="15" t="s">
        <v>91</v>
      </c>
    </row>
    <row r="341" spans="2:65" s="12" customFormat="1" x14ac:dyDescent="0.2">
      <c r="B341" s="154"/>
      <c r="D341" s="150" t="s">
        <v>292</v>
      </c>
      <c r="E341" s="155" t="s">
        <v>1</v>
      </c>
      <c r="F341" s="156" t="s">
        <v>1735</v>
      </c>
      <c r="H341" s="157">
        <v>10</v>
      </c>
      <c r="I341" s="158"/>
      <c r="L341" s="154"/>
      <c r="M341" s="159"/>
      <c r="T341" s="160"/>
      <c r="AT341" s="155" t="s">
        <v>292</v>
      </c>
      <c r="AU341" s="155" t="s">
        <v>91</v>
      </c>
      <c r="AV341" s="12" t="s">
        <v>91</v>
      </c>
      <c r="AW341" s="12" t="s">
        <v>36</v>
      </c>
      <c r="AX341" s="12" t="s">
        <v>85</v>
      </c>
      <c r="AY341" s="155" t="s">
        <v>209</v>
      </c>
    </row>
    <row r="342" spans="2:65" s="1" customFormat="1" ht="33" customHeight="1" x14ac:dyDescent="0.2">
      <c r="B342" s="30"/>
      <c r="C342" s="171" t="s">
        <v>655</v>
      </c>
      <c r="D342" s="171" t="s">
        <v>449</v>
      </c>
      <c r="E342" s="172" t="s">
        <v>739</v>
      </c>
      <c r="F342" s="173" t="s">
        <v>740</v>
      </c>
      <c r="G342" s="174" t="s">
        <v>456</v>
      </c>
      <c r="H342" s="175">
        <v>10</v>
      </c>
      <c r="I342" s="176"/>
      <c r="J342" s="177">
        <f>ROUND(I342*H342,2)</f>
        <v>0</v>
      </c>
      <c r="K342" s="178"/>
      <c r="L342" s="179"/>
      <c r="M342" s="180" t="s">
        <v>1</v>
      </c>
      <c r="N342" s="181" t="s">
        <v>43</v>
      </c>
      <c r="P342" s="146">
        <f>O342*H342</f>
        <v>0</v>
      </c>
      <c r="Q342" s="146">
        <v>7.2999999999999995E-2</v>
      </c>
      <c r="R342" s="146">
        <f>Q342*H342</f>
        <v>0.73</v>
      </c>
      <c r="S342" s="146">
        <v>0</v>
      </c>
      <c r="T342" s="147">
        <f>S342*H342</f>
        <v>0</v>
      </c>
      <c r="AR342" s="148" t="s">
        <v>244</v>
      </c>
      <c r="AT342" s="148" t="s">
        <v>449</v>
      </c>
      <c r="AU342" s="148" t="s">
        <v>91</v>
      </c>
      <c r="AY342" s="15" t="s">
        <v>209</v>
      </c>
      <c r="BE342" s="149">
        <f>IF(N342="základní",J342,0)</f>
        <v>0</v>
      </c>
      <c r="BF342" s="149">
        <f>IF(N342="snížená",J342,0)</f>
        <v>0</v>
      </c>
      <c r="BG342" s="149">
        <f>IF(N342="zákl. přenesená",J342,0)</f>
        <v>0</v>
      </c>
      <c r="BH342" s="149">
        <f>IF(N342="sníž. přenesená",J342,0)</f>
        <v>0</v>
      </c>
      <c r="BI342" s="149">
        <f>IF(N342="nulová",J342,0)</f>
        <v>0</v>
      </c>
      <c r="BJ342" s="15" t="s">
        <v>85</v>
      </c>
      <c r="BK342" s="149">
        <f>ROUND(I342*H342,2)</f>
        <v>0</v>
      </c>
      <c r="BL342" s="15" t="s">
        <v>156</v>
      </c>
      <c r="BM342" s="148" t="s">
        <v>1736</v>
      </c>
    </row>
    <row r="343" spans="2:65" s="1" customFormat="1" ht="19.5" x14ac:dyDescent="0.2">
      <c r="B343" s="30"/>
      <c r="D343" s="150" t="s">
        <v>216</v>
      </c>
      <c r="F343" s="151" t="s">
        <v>740</v>
      </c>
      <c r="I343" s="152"/>
      <c r="L343" s="30"/>
      <c r="M343" s="153"/>
      <c r="T343" s="54"/>
      <c r="AT343" s="15" t="s">
        <v>216</v>
      </c>
      <c r="AU343" s="15" t="s">
        <v>91</v>
      </c>
    </row>
    <row r="344" spans="2:65" s="1" customFormat="1" ht="24.2" customHeight="1" x14ac:dyDescent="0.2">
      <c r="B344" s="30"/>
      <c r="C344" s="136" t="s">
        <v>660</v>
      </c>
      <c r="D344" s="136" t="s">
        <v>210</v>
      </c>
      <c r="E344" s="137" t="s">
        <v>743</v>
      </c>
      <c r="F344" s="138" t="s">
        <v>744</v>
      </c>
      <c r="G344" s="139" t="s">
        <v>359</v>
      </c>
      <c r="H344" s="140">
        <v>100</v>
      </c>
      <c r="I344" s="141"/>
      <c r="J344" s="142">
        <f>ROUND(I344*H344,2)</f>
        <v>0</v>
      </c>
      <c r="K344" s="143"/>
      <c r="L344" s="30"/>
      <c r="M344" s="144" t="s">
        <v>1</v>
      </c>
      <c r="N344" s="145" t="s">
        <v>43</v>
      </c>
      <c r="P344" s="146">
        <f>O344*H344</f>
        <v>0</v>
      </c>
      <c r="Q344" s="146">
        <v>0</v>
      </c>
      <c r="R344" s="146">
        <f>Q344*H344</f>
        <v>0</v>
      </c>
      <c r="S344" s="146">
        <v>0</v>
      </c>
      <c r="T344" s="147">
        <f>S344*H344</f>
        <v>0</v>
      </c>
      <c r="AR344" s="148" t="s">
        <v>156</v>
      </c>
      <c r="AT344" s="148" t="s">
        <v>210</v>
      </c>
      <c r="AU344" s="148" t="s">
        <v>91</v>
      </c>
      <c r="AY344" s="15" t="s">
        <v>209</v>
      </c>
      <c r="BE344" s="149">
        <f>IF(N344="základní",J344,0)</f>
        <v>0</v>
      </c>
      <c r="BF344" s="149">
        <f>IF(N344="snížená",J344,0)</f>
        <v>0</v>
      </c>
      <c r="BG344" s="149">
        <f>IF(N344="zákl. přenesená",J344,0)</f>
        <v>0</v>
      </c>
      <c r="BH344" s="149">
        <f>IF(N344="sníž. přenesená",J344,0)</f>
        <v>0</v>
      </c>
      <c r="BI344" s="149">
        <f>IF(N344="nulová",J344,0)</f>
        <v>0</v>
      </c>
      <c r="BJ344" s="15" t="s">
        <v>85</v>
      </c>
      <c r="BK344" s="149">
        <f>ROUND(I344*H344,2)</f>
        <v>0</v>
      </c>
      <c r="BL344" s="15" t="s">
        <v>156</v>
      </c>
      <c r="BM344" s="148" t="s">
        <v>1737</v>
      </c>
    </row>
    <row r="345" spans="2:65" s="1" customFormat="1" ht="19.5" x14ac:dyDescent="0.2">
      <c r="B345" s="30"/>
      <c r="D345" s="150" t="s">
        <v>216</v>
      </c>
      <c r="F345" s="151" t="s">
        <v>746</v>
      </c>
      <c r="I345" s="152"/>
      <c r="L345" s="30"/>
      <c r="M345" s="153"/>
      <c r="T345" s="54"/>
      <c r="AT345" s="15" t="s">
        <v>216</v>
      </c>
      <c r="AU345" s="15" t="s">
        <v>91</v>
      </c>
    </row>
    <row r="346" spans="2:65" s="12" customFormat="1" x14ac:dyDescent="0.2">
      <c r="B346" s="154"/>
      <c r="D346" s="150" t="s">
        <v>292</v>
      </c>
      <c r="E346" s="155" t="s">
        <v>1</v>
      </c>
      <c r="F346" s="156" t="s">
        <v>379</v>
      </c>
      <c r="H346" s="157">
        <v>100</v>
      </c>
      <c r="I346" s="158"/>
      <c r="L346" s="154"/>
      <c r="M346" s="159"/>
      <c r="T346" s="160"/>
      <c r="AT346" s="155" t="s">
        <v>292</v>
      </c>
      <c r="AU346" s="155" t="s">
        <v>91</v>
      </c>
      <c r="AV346" s="12" t="s">
        <v>91</v>
      </c>
      <c r="AW346" s="12" t="s">
        <v>36</v>
      </c>
      <c r="AX346" s="12" t="s">
        <v>85</v>
      </c>
      <c r="AY346" s="155" t="s">
        <v>209</v>
      </c>
    </row>
    <row r="347" spans="2:65" s="1" customFormat="1" ht="37.9" customHeight="1" x14ac:dyDescent="0.2">
      <c r="B347" s="30"/>
      <c r="C347" s="171" t="s">
        <v>665</v>
      </c>
      <c r="D347" s="171" t="s">
        <v>449</v>
      </c>
      <c r="E347" s="172" t="s">
        <v>749</v>
      </c>
      <c r="F347" s="173" t="s">
        <v>750</v>
      </c>
      <c r="G347" s="174" t="s">
        <v>359</v>
      </c>
      <c r="H347" s="175">
        <v>103</v>
      </c>
      <c r="I347" s="176"/>
      <c r="J347" s="177">
        <f>ROUND(I347*H347,2)</f>
        <v>0</v>
      </c>
      <c r="K347" s="178"/>
      <c r="L347" s="179"/>
      <c r="M347" s="180" t="s">
        <v>1</v>
      </c>
      <c r="N347" s="181" t="s">
        <v>43</v>
      </c>
      <c r="P347" s="146">
        <f>O347*H347</f>
        <v>0</v>
      </c>
      <c r="Q347" s="146">
        <v>3.5E-4</v>
      </c>
      <c r="R347" s="146">
        <f>Q347*H347</f>
        <v>3.6049999999999999E-2</v>
      </c>
      <c r="S347" s="146">
        <v>0</v>
      </c>
      <c r="T347" s="147">
        <f>S347*H347</f>
        <v>0</v>
      </c>
      <c r="AR347" s="148" t="s">
        <v>244</v>
      </c>
      <c r="AT347" s="148" t="s">
        <v>449</v>
      </c>
      <c r="AU347" s="148" t="s">
        <v>91</v>
      </c>
      <c r="AY347" s="15" t="s">
        <v>209</v>
      </c>
      <c r="BE347" s="149">
        <f>IF(N347="základní",J347,0)</f>
        <v>0</v>
      </c>
      <c r="BF347" s="149">
        <f>IF(N347="snížená",J347,0)</f>
        <v>0</v>
      </c>
      <c r="BG347" s="149">
        <f>IF(N347="zákl. přenesená",J347,0)</f>
        <v>0</v>
      </c>
      <c r="BH347" s="149">
        <f>IF(N347="sníž. přenesená",J347,0)</f>
        <v>0</v>
      </c>
      <c r="BI347" s="149">
        <f>IF(N347="nulová",J347,0)</f>
        <v>0</v>
      </c>
      <c r="BJ347" s="15" t="s">
        <v>85</v>
      </c>
      <c r="BK347" s="149">
        <f>ROUND(I347*H347,2)</f>
        <v>0</v>
      </c>
      <c r="BL347" s="15" t="s">
        <v>156</v>
      </c>
      <c r="BM347" s="148" t="s">
        <v>1738</v>
      </c>
    </row>
    <row r="348" spans="2:65" s="1" customFormat="1" ht="19.5" x14ac:dyDescent="0.2">
      <c r="B348" s="30"/>
      <c r="D348" s="150" t="s">
        <v>216</v>
      </c>
      <c r="F348" s="151" t="s">
        <v>750</v>
      </c>
      <c r="I348" s="152"/>
      <c r="L348" s="30"/>
      <c r="M348" s="153"/>
      <c r="T348" s="54"/>
      <c r="AT348" s="15" t="s">
        <v>216</v>
      </c>
      <c r="AU348" s="15" t="s">
        <v>91</v>
      </c>
    </row>
    <row r="349" spans="2:65" s="12" customFormat="1" x14ac:dyDescent="0.2">
      <c r="B349" s="154"/>
      <c r="D349" s="150" t="s">
        <v>292</v>
      </c>
      <c r="E349" s="155" t="s">
        <v>1</v>
      </c>
      <c r="F349" s="156" t="s">
        <v>379</v>
      </c>
      <c r="H349" s="157">
        <v>100</v>
      </c>
      <c r="I349" s="158"/>
      <c r="L349" s="154"/>
      <c r="M349" s="159"/>
      <c r="T349" s="160"/>
      <c r="AT349" s="155" t="s">
        <v>292</v>
      </c>
      <c r="AU349" s="155" t="s">
        <v>91</v>
      </c>
      <c r="AV349" s="12" t="s">
        <v>91</v>
      </c>
      <c r="AW349" s="12" t="s">
        <v>36</v>
      </c>
      <c r="AX349" s="12" t="s">
        <v>78</v>
      </c>
      <c r="AY349" s="155" t="s">
        <v>209</v>
      </c>
    </row>
    <row r="350" spans="2:65" s="12" customFormat="1" x14ac:dyDescent="0.2">
      <c r="B350" s="154"/>
      <c r="D350" s="150" t="s">
        <v>292</v>
      </c>
      <c r="E350" s="155" t="s">
        <v>1</v>
      </c>
      <c r="F350" s="156" t="s">
        <v>1092</v>
      </c>
      <c r="H350" s="157">
        <v>103</v>
      </c>
      <c r="I350" s="158"/>
      <c r="L350" s="154"/>
      <c r="M350" s="159"/>
      <c r="T350" s="160"/>
      <c r="AT350" s="155" t="s">
        <v>292</v>
      </c>
      <c r="AU350" s="155" t="s">
        <v>91</v>
      </c>
      <c r="AV350" s="12" t="s">
        <v>91</v>
      </c>
      <c r="AW350" s="12" t="s">
        <v>36</v>
      </c>
      <c r="AX350" s="12" t="s">
        <v>85</v>
      </c>
      <c r="AY350" s="155" t="s">
        <v>209</v>
      </c>
    </row>
    <row r="351" spans="2:65" s="1" customFormat="1" ht="21.75" customHeight="1" x14ac:dyDescent="0.2">
      <c r="B351" s="30"/>
      <c r="C351" s="136" t="s">
        <v>671</v>
      </c>
      <c r="D351" s="136" t="s">
        <v>210</v>
      </c>
      <c r="E351" s="137" t="s">
        <v>775</v>
      </c>
      <c r="F351" s="138" t="s">
        <v>776</v>
      </c>
      <c r="G351" s="139" t="s">
        <v>456</v>
      </c>
      <c r="H351" s="140">
        <v>1</v>
      </c>
      <c r="I351" s="141"/>
      <c r="J351" s="142">
        <f>ROUND(I351*H351,2)</f>
        <v>0</v>
      </c>
      <c r="K351" s="143"/>
      <c r="L351" s="30"/>
      <c r="M351" s="144" t="s">
        <v>1</v>
      </c>
      <c r="N351" s="145" t="s">
        <v>43</v>
      </c>
      <c r="P351" s="146">
        <f>O351*H351</f>
        <v>0</v>
      </c>
      <c r="Q351" s="146">
        <v>8.7419999999999998E-2</v>
      </c>
      <c r="R351" s="146">
        <f>Q351*H351</f>
        <v>8.7419999999999998E-2</v>
      </c>
      <c r="S351" s="146">
        <v>0</v>
      </c>
      <c r="T351" s="147">
        <f>S351*H351</f>
        <v>0</v>
      </c>
      <c r="AR351" s="148" t="s">
        <v>156</v>
      </c>
      <c r="AT351" s="148" t="s">
        <v>210</v>
      </c>
      <c r="AU351" s="148" t="s">
        <v>91</v>
      </c>
      <c r="AY351" s="15" t="s">
        <v>209</v>
      </c>
      <c r="BE351" s="149">
        <f>IF(N351="základní",J351,0)</f>
        <v>0</v>
      </c>
      <c r="BF351" s="149">
        <f>IF(N351="snížená",J351,0)</f>
        <v>0</v>
      </c>
      <c r="BG351" s="149">
        <f>IF(N351="zákl. přenesená",J351,0)</f>
        <v>0</v>
      </c>
      <c r="BH351" s="149">
        <f>IF(N351="sníž. přenesená",J351,0)</f>
        <v>0</v>
      </c>
      <c r="BI351" s="149">
        <f>IF(N351="nulová",J351,0)</f>
        <v>0</v>
      </c>
      <c r="BJ351" s="15" t="s">
        <v>85</v>
      </c>
      <c r="BK351" s="149">
        <f>ROUND(I351*H351,2)</f>
        <v>0</v>
      </c>
      <c r="BL351" s="15" t="s">
        <v>156</v>
      </c>
      <c r="BM351" s="148" t="s">
        <v>1739</v>
      </c>
    </row>
    <row r="352" spans="2:65" s="1" customFormat="1" ht="19.5" x14ac:dyDescent="0.2">
      <c r="B352" s="30"/>
      <c r="D352" s="150" t="s">
        <v>216</v>
      </c>
      <c r="F352" s="151" t="s">
        <v>778</v>
      </c>
      <c r="I352" s="152"/>
      <c r="L352" s="30"/>
      <c r="M352" s="153"/>
      <c r="T352" s="54"/>
      <c r="AT352" s="15" t="s">
        <v>216</v>
      </c>
      <c r="AU352" s="15" t="s">
        <v>91</v>
      </c>
    </row>
    <row r="353" spans="2:65" s="12" customFormat="1" x14ac:dyDescent="0.2">
      <c r="B353" s="154"/>
      <c r="D353" s="150" t="s">
        <v>292</v>
      </c>
      <c r="E353" s="155" t="s">
        <v>1</v>
      </c>
      <c r="F353" s="156" t="s">
        <v>85</v>
      </c>
      <c r="H353" s="157">
        <v>1</v>
      </c>
      <c r="I353" s="158"/>
      <c r="L353" s="154"/>
      <c r="M353" s="159"/>
      <c r="T353" s="160"/>
      <c r="AT353" s="155" t="s">
        <v>292</v>
      </c>
      <c r="AU353" s="155" t="s">
        <v>91</v>
      </c>
      <c r="AV353" s="12" t="s">
        <v>91</v>
      </c>
      <c r="AW353" s="12" t="s">
        <v>36</v>
      </c>
      <c r="AX353" s="12" t="s">
        <v>85</v>
      </c>
      <c r="AY353" s="155" t="s">
        <v>209</v>
      </c>
    </row>
    <row r="354" spans="2:65" s="1" customFormat="1" ht="21.75" customHeight="1" x14ac:dyDescent="0.2">
      <c r="B354" s="30"/>
      <c r="C354" s="171" t="s">
        <v>677</v>
      </c>
      <c r="D354" s="171" t="s">
        <v>449</v>
      </c>
      <c r="E354" s="172" t="s">
        <v>780</v>
      </c>
      <c r="F354" s="173" t="s">
        <v>781</v>
      </c>
      <c r="G354" s="174" t="s">
        <v>456</v>
      </c>
      <c r="H354" s="175">
        <v>1</v>
      </c>
      <c r="I354" s="176"/>
      <c r="J354" s="177">
        <f>ROUND(I354*H354,2)</f>
        <v>0</v>
      </c>
      <c r="K354" s="178"/>
      <c r="L354" s="179"/>
      <c r="M354" s="180" t="s">
        <v>1</v>
      </c>
      <c r="N354" s="181" t="s">
        <v>43</v>
      </c>
      <c r="P354" s="146">
        <f>O354*H354</f>
        <v>0</v>
      </c>
      <c r="Q354" s="146">
        <v>8.1000000000000003E-2</v>
      </c>
      <c r="R354" s="146">
        <f>Q354*H354</f>
        <v>8.1000000000000003E-2</v>
      </c>
      <c r="S354" s="146">
        <v>0</v>
      </c>
      <c r="T354" s="147">
        <f>S354*H354</f>
        <v>0</v>
      </c>
      <c r="AR354" s="148" t="s">
        <v>244</v>
      </c>
      <c r="AT354" s="148" t="s">
        <v>449</v>
      </c>
      <c r="AU354" s="148" t="s">
        <v>91</v>
      </c>
      <c r="AY354" s="15" t="s">
        <v>209</v>
      </c>
      <c r="BE354" s="149">
        <f>IF(N354="základní",J354,0)</f>
        <v>0</v>
      </c>
      <c r="BF354" s="149">
        <f>IF(N354="snížená",J354,0)</f>
        <v>0</v>
      </c>
      <c r="BG354" s="149">
        <f>IF(N354="zákl. přenesená",J354,0)</f>
        <v>0</v>
      </c>
      <c r="BH354" s="149">
        <f>IF(N354="sníž. přenesená",J354,0)</f>
        <v>0</v>
      </c>
      <c r="BI354" s="149">
        <f>IF(N354="nulová",J354,0)</f>
        <v>0</v>
      </c>
      <c r="BJ354" s="15" t="s">
        <v>85</v>
      </c>
      <c r="BK354" s="149">
        <f>ROUND(I354*H354,2)</f>
        <v>0</v>
      </c>
      <c r="BL354" s="15" t="s">
        <v>156</v>
      </c>
      <c r="BM354" s="148" t="s">
        <v>1740</v>
      </c>
    </row>
    <row r="355" spans="2:65" s="1" customFormat="1" x14ac:dyDescent="0.2">
      <c r="B355" s="30"/>
      <c r="D355" s="150" t="s">
        <v>216</v>
      </c>
      <c r="F355" s="151" t="s">
        <v>781</v>
      </c>
      <c r="I355" s="152"/>
      <c r="L355" s="30"/>
      <c r="M355" s="153"/>
      <c r="T355" s="54"/>
      <c r="AT355" s="15" t="s">
        <v>216</v>
      </c>
      <c r="AU355" s="15" t="s">
        <v>91</v>
      </c>
    </row>
    <row r="356" spans="2:65" s="12" customFormat="1" x14ac:dyDescent="0.2">
      <c r="B356" s="154"/>
      <c r="D356" s="150" t="s">
        <v>292</v>
      </c>
      <c r="E356" s="155" t="s">
        <v>1</v>
      </c>
      <c r="F356" s="156" t="s">
        <v>85</v>
      </c>
      <c r="H356" s="157">
        <v>1</v>
      </c>
      <c r="I356" s="158"/>
      <c r="L356" s="154"/>
      <c r="M356" s="159"/>
      <c r="T356" s="160"/>
      <c r="AT356" s="155" t="s">
        <v>292</v>
      </c>
      <c r="AU356" s="155" t="s">
        <v>91</v>
      </c>
      <c r="AV356" s="12" t="s">
        <v>91</v>
      </c>
      <c r="AW356" s="12" t="s">
        <v>36</v>
      </c>
      <c r="AX356" s="12" t="s">
        <v>85</v>
      </c>
      <c r="AY356" s="155" t="s">
        <v>209</v>
      </c>
    </row>
    <row r="357" spans="2:65" s="1" customFormat="1" ht="24.2" customHeight="1" x14ac:dyDescent="0.2">
      <c r="B357" s="30"/>
      <c r="C357" s="136" t="s">
        <v>421</v>
      </c>
      <c r="D357" s="136" t="s">
        <v>210</v>
      </c>
      <c r="E357" s="137" t="s">
        <v>754</v>
      </c>
      <c r="F357" s="138" t="s">
        <v>755</v>
      </c>
      <c r="G357" s="139" t="s">
        <v>456</v>
      </c>
      <c r="H357" s="140">
        <v>8</v>
      </c>
      <c r="I357" s="141"/>
      <c r="J357" s="142">
        <f>ROUND(I357*H357,2)</f>
        <v>0</v>
      </c>
      <c r="K357" s="143"/>
      <c r="L357" s="30"/>
      <c r="M357" s="144" t="s">
        <v>1</v>
      </c>
      <c r="N357" s="145" t="s">
        <v>43</v>
      </c>
      <c r="P357" s="146">
        <f>O357*H357</f>
        <v>0</v>
      </c>
      <c r="Q357" s="146">
        <v>8.7419999999999998E-2</v>
      </c>
      <c r="R357" s="146">
        <f>Q357*H357</f>
        <v>0.69935999999999998</v>
      </c>
      <c r="S357" s="146">
        <v>0</v>
      </c>
      <c r="T357" s="147">
        <f>S357*H357</f>
        <v>0</v>
      </c>
      <c r="AR357" s="148" t="s">
        <v>156</v>
      </c>
      <c r="AT357" s="148" t="s">
        <v>210</v>
      </c>
      <c r="AU357" s="148" t="s">
        <v>91</v>
      </c>
      <c r="AY357" s="15" t="s">
        <v>209</v>
      </c>
      <c r="BE357" s="149">
        <f>IF(N357="základní",J357,0)</f>
        <v>0</v>
      </c>
      <c r="BF357" s="149">
        <f>IF(N357="snížená",J357,0)</f>
        <v>0</v>
      </c>
      <c r="BG357" s="149">
        <f>IF(N357="zákl. přenesená",J357,0)</f>
        <v>0</v>
      </c>
      <c r="BH357" s="149">
        <f>IF(N357="sníž. přenesená",J357,0)</f>
        <v>0</v>
      </c>
      <c r="BI357" s="149">
        <f>IF(N357="nulová",J357,0)</f>
        <v>0</v>
      </c>
      <c r="BJ357" s="15" t="s">
        <v>85</v>
      </c>
      <c r="BK357" s="149">
        <f>ROUND(I357*H357,2)</f>
        <v>0</v>
      </c>
      <c r="BL357" s="15" t="s">
        <v>156</v>
      </c>
      <c r="BM357" s="148" t="s">
        <v>1741</v>
      </c>
    </row>
    <row r="358" spans="2:65" s="1" customFormat="1" ht="19.5" x14ac:dyDescent="0.2">
      <c r="B358" s="30"/>
      <c r="D358" s="150" t="s">
        <v>216</v>
      </c>
      <c r="F358" s="151" t="s">
        <v>757</v>
      </c>
      <c r="I358" s="152"/>
      <c r="L358" s="30"/>
      <c r="M358" s="153"/>
      <c r="T358" s="54"/>
      <c r="AT358" s="15" t="s">
        <v>216</v>
      </c>
      <c r="AU358" s="15" t="s">
        <v>91</v>
      </c>
    </row>
    <row r="359" spans="2:65" s="12" customFormat="1" x14ac:dyDescent="0.2">
      <c r="B359" s="154"/>
      <c r="D359" s="150" t="s">
        <v>292</v>
      </c>
      <c r="E359" s="155" t="s">
        <v>1</v>
      </c>
      <c r="F359" s="156" t="s">
        <v>1742</v>
      </c>
      <c r="H359" s="157">
        <v>8</v>
      </c>
      <c r="I359" s="158"/>
      <c r="L359" s="154"/>
      <c r="M359" s="159"/>
      <c r="T359" s="160"/>
      <c r="AT359" s="155" t="s">
        <v>292</v>
      </c>
      <c r="AU359" s="155" t="s">
        <v>91</v>
      </c>
      <c r="AV359" s="12" t="s">
        <v>91</v>
      </c>
      <c r="AW359" s="12" t="s">
        <v>36</v>
      </c>
      <c r="AX359" s="12" t="s">
        <v>85</v>
      </c>
      <c r="AY359" s="155" t="s">
        <v>209</v>
      </c>
    </row>
    <row r="360" spans="2:65" s="1" customFormat="1" ht="21.75" customHeight="1" x14ac:dyDescent="0.2">
      <c r="B360" s="30"/>
      <c r="C360" s="171" t="s">
        <v>689</v>
      </c>
      <c r="D360" s="171" t="s">
        <v>449</v>
      </c>
      <c r="E360" s="172" t="s">
        <v>759</v>
      </c>
      <c r="F360" s="173" t="s">
        <v>760</v>
      </c>
      <c r="G360" s="174" t="s">
        <v>456</v>
      </c>
      <c r="H360" s="175">
        <v>3</v>
      </c>
      <c r="I360" s="176"/>
      <c r="J360" s="177">
        <f>ROUND(I360*H360,2)</f>
        <v>0</v>
      </c>
      <c r="K360" s="178"/>
      <c r="L360" s="179"/>
      <c r="M360" s="180" t="s">
        <v>1</v>
      </c>
      <c r="N360" s="181" t="s">
        <v>43</v>
      </c>
      <c r="P360" s="146">
        <f>O360*H360</f>
        <v>0</v>
      </c>
      <c r="Q360" s="146">
        <v>6.8000000000000005E-2</v>
      </c>
      <c r="R360" s="146">
        <f>Q360*H360</f>
        <v>0.20400000000000001</v>
      </c>
      <c r="S360" s="146">
        <v>0</v>
      </c>
      <c r="T360" s="147">
        <f>S360*H360</f>
        <v>0</v>
      </c>
      <c r="AR360" s="148" t="s">
        <v>244</v>
      </c>
      <c r="AT360" s="148" t="s">
        <v>449</v>
      </c>
      <c r="AU360" s="148" t="s">
        <v>91</v>
      </c>
      <c r="AY360" s="15" t="s">
        <v>209</v>
      </c>
      <c r="BE360" s="149">
        <f>IF(N360="základní",J360,0)</f>
        <v>0</v>
      </c>
      <c r="BF360" s="149">
        <f>IF(N360="snížená",J360,0)</f>
        <v>0</v>
      </c>
      <c r="BG360" s="149">
        <f>IF(N360="zákl. přenesená",J360,0)</f>
        <v>0</v>
      </c>
      <c r="BH360" s="149">
        <f>IF(N360="sníž. přenesená",J360,0)</f>
        <v>0</v>
      </c>
      <c r="BI360" s="149">
        <f>IF(N360="nulová",J360,0)</f>
        <v>0</v>
      </c>
      <c r="BJ360" s="15" t="s">
        <v>85</v>
      </c>
      <c r="BK360" s="149">
        <f>ROUND(I360*H360,2)</f>
        <v>0</v>
      </c>
      <c r="BL360" s="15" t="s">
        <v>156</v>
      </c>
      <c r="BM360" s="148" t="s">
        <v>1743</v>
      </c>
    </row>
    <row r="361" spans="2:65" s="1" customFormat="1" x14ac:dyDescent="0.2">
      <c r="B361" s="30"/>
      <c r="D361" s="150" t="s">
        <v>216</v>
      </c>
      <c r="F361" s="151" t="s">
        <v>760</v>
      </c>
      <c r="I361" s="152"/>
      <c r="L361" s="30"/>
      <c r="M361" s="153"/>
      <c r="T361" s="54"/>
      <c r="AT361" s="15" t="s">
        <v>216</v>
      </c>
      <c r="AU361" s="15" t="s">
        <v>91</v>
      </c>
    </row>
    <row r="362" spans="2:65" s="12" customFormat="1" x14ac:dyDescent="0.2">
      <c r="B362" s="154"/>
      <c r="D362" s="150" t="s">
        <v>292</v>
      </c>
      <c r="E362" s="155" t="s">
        <v>1</v>
      </c>
      <c r="F362" s="156" t="s">
        <v>148</v>
      </c>
      <c r="H362" s="157">
        <v>3</v>
      </c>
      <c r="I362" s="158"/>
      <c r="L362" s="154"/>
      <c r="M362" s="159"/>
      <c r="T362" s="160"/>
      <c r="AT362" s="155" t="s">
        <v>292</v>
      </c>
      <c r="AU362" s="155" t="s">
        <v>91</v>
      </c>
      <c r="AV362" s="12" t="s">
        <v>91</v>
      </c>
      <c r="AW362" s="12" t="s">
        <v>36</v>
      </c>
      <c r="AX362" s="12" t="s">
        <v>85</v>
      </c>
      <c r="AY362" s="155" t="s">
        <v>209</v>
      </c>
    </row>
    <row r="363" spans="2:65" s="1" customFormat="1" ht="16.5" customHeight="1" x14ac:dyDescent="0.2">
      <c r="B363" s="30"/>
      <c r="C363" s="171" t="s">
        <v>695</v>
      </c>
      <c r="D363" s="171" t="s">
        <v>449</v>
      </c>
      <c r="E363" s="172" t="s">
        <v>771</v>
      </c>
      <c r="F363" s="173" t="s">
        <v>772</v>
      </c>
      <c r="G363" s="174" t="s">
        <v>456</v>
      </c>
      <c r="H363" s="175">
        <v>4</v>
      </c>
      <c r="I363" s="176"/>
      <c r="J363" s="177">
        <f>ROUND(I363*H363,2)</f>
        <v>0</v>
      </c>
      <c r="K363" s="178"/>
      <c r="L363" s="179"/>
      <c r="M363" s="180" t="s">
        <v>1</v>
      </c>
      <c r="N363" s="181" t="s">
        <v>43</v>
      </c>
      <c r="P363" s="146">
        <f>O363*H363</f>
        <v>0</v>
      </c>
      <c r="Q363" s="146">
        <v>5.0999999999999997E-2</v>
      </c>
      <c r="R363" s="146">
        <f>Q363*H363</f>
        <v>0.20399999999999999</v>
      </c>
      <c r="S363" s="146">
        <v>0</v>
      </c>
      <c r="T363" s="147">
        <f>S363*H363</f>
        <v>0</v>
      </c>
      <c r="AR363" s="148" t="s">
        <v>244</v>
      </c>
      <c r="AT363" s="148" t="s">
        <v>449</v>
      </c>
      <c r="AU363" s="148" t="s">
        <v>91</v>
      </c>
      <c r="AY363" s="15" t="s">
        <v>209</v>
      </c>
      <c r="BE363" s="149">
        <f>IF(N363="základní",J363,0)</f>
        <v>0</v>
      </c>
      <c r="BF363" s="149">
        <f>IF(N363="snížená",J363,0)</f>
        <v>0</v>
      </c>
      <c r="BG363" s="149">
        <f>IF(N363="zákl. přenesená",J363,0)</f>
        <v>0</v>
      </c>
      <c r="BH363" s="149">
        <f>IF(N363="sníž. přenesená",J363,0)</f>
        <v>0</v>
      </c>
      <c r="BI363" s="149">
        <f>IF(N363="nulová",J363,0)</f>
        <v>0</v>
      </c>
      <c r="BJ363" s="15" t="s">
        <v>85</v>
      </c>
      <c r="BK363" s="149">
        <f>ROUND(I363*H363,2)</f>
        <v>0</v>
      </c>
      <c r="BL363" s="15" t="s">
        <v>156</v>
      </c>
      <c r="BM363" s="148" t="s">
        <v>1744</v>
      </c>
    </row>
    <row r="364" spans="2:65" s="1" customFormat="1" x14ac:dyDescent="0.2">
      <c r="B364" s="30"/>
      <c r="D364" s="150" t="s">
        <v>216</v>
      </c>
      <c r="F364" s="151" t="s">
        <v>772</v>
      </c>
      <c r="I364" s="152"/>
      <c r="L364" s="30"/>
      <c r="M364" s="153"/>
      <c r="T364" s="54"/>
      <c r="AT364" s="15" t="s">
        <v>216</v>
      </c>
      <c r="AU364" s="15" t="s">
        <v>91</v>
      </c>
    </row>
    <row r="365" spans="2:65" s="12" customFormat="1" x14ac:dyDescent="0.2">
      <c r="B365" s="154"/>
      <c r="D365" s="150" t="s">
        <v>292</v>
      </c>
      <c r="E365" s="155" t="s">
        <v>1</v>
      </c>
      <c r="F365" s="156" t="s">
        <v>156</v>
      </c>
      <c r="H365" s="157">
        <v>4</v>
      </c>
      <c r="I365" s="158"/>
      <c r="L365" s="154"/>
      <c r="M365" s="159"/>
      <c r="T365" s="160"/>
      <c r="AT365" s="155" t="s">
        <v>292</v>
      </c>
      <c r="AU365" s="155" t="s">
        <v>91</v>
      </c>
      <c r="AV365" s="12" t="s">
        <v>91</v>
      </c>
      <c r="AW365" s="12" t="s">
        <v>36</v>
      </c>
      <c r="AX365" s="12" t="s">
        <v>85</v>
      </c>
      <c r="AY365" s="155" t="s">
        <v>209</v>
      </c>
    </row>
    <row r="366" spans="2:65" s="1" customFormat="1" ht="16.5" customHeight="1" x14ac:dyDescent="0.2">
      <c r="B366" s="30"/>
      <c r="C366" s="171" t="s">
        <v>699</v>
      </c>
      <c r="D366" s="171" t="s">
        <v>449</v>
      </c>
      <c r="E366" s="172" t="s">
        <v>763</v>
      </c>
      <c r="F366" s="173" t="s">
        <v>764</v>
      </c>
      <c r="G366" s="174" t="s">
        <v>456</v>
      </c>
      <c r="H366" s="175">
        <v>1</v>
      </c>
      <c r="I366" s="176"/>
      <c r="J366" s="177">
        <f>ROUND(I366*H366,2)</f>
        <v>0</v>
      </c>
      <c r="K366" s="178"/>
      <c r="L366" s="179"/>
      <c r="M366" s="180" t="s">
        <v>1</v>
      </c>
      <c r="N366" s="181" t="s">
        <v>43</v>
      </c>
      <c r="P366" s="146">
        <f>O366*H366</f>
        <v>0</v>
      </c>
      <c r="Q366" s="146">
        <v>0.04</v>
      </c>
      <c r="R366" s="146">
        <f>Q366*H366</f>
        <v>0.04</v>
      </c>
      <c r="S366" s="146">
        <v>0</v>
      </c>
      <c r="T366" s="147">
        <f>S366*H366</f>
        <v>0</v>
      </c>
      <c r="AR366" s="148" t="s">
        <v>244</v>
      </c>
      <c r="AT366" s="148" t="s">
        <v>449</v>
      </c>
      <c r="AU366" s="148" t="s">
        <v>91</v>
      </c>
      <c r="AY366" s="15" t="s">
        <v>209</v>
      </c>
      <c r="BE366" s="149">
        <f>IF(N366="základní",J366,0)</f>
        <v>0</v>
      </c>
      <c r="BF366" s="149">
        <f>IF(N366="snížená",J366,0)</f>
        <v>0</v>
      </c>
      <c r="BG366" s="149">
        <f>IF(N366="zákl. přenesená",J366,0)</f>
        <v>0</v>
      </c>
      <c r="BH366" s="149">
        <f>IF(N366="sníž. přenesená",J366,0)</f>
        <v>0</v>
      </c>
      <c r="BI366" s="149">
        <f>IF(N366="nulová",J366,0)</f>
        <v>0</v>
      </c>
      <c r="BJ366" s="15" t="s">
        <v>85</v>
      </c>
      <c r="BK366" s="149">
        <f>ROUND(I366*H366,2)</f>
        <v>0</v>
      </c>
      <c r="BL366" s="15" t="s">
        <v>156</v>
      </c>
      <c r="BM366" s="148" t="s">
        <v>1745</v>
      </c>
    </row>
    <row r="367" spans="2:65" s="1" customFormat="1" x14ac:dyDescent="0.2">
      <c r="B367" s="30"/>
      <c r="D367" s="150" t="s">
        <v>216</v>
      </c>
      <c r="F367" s="151" t="s">
        <v>764</v>
      </c>
      <c r="I367" s="152"/>
      <c r="L367" s="30"/>
      <c r="M367" s="153"/>
      <c r="T367" s="54"/>
      <c r="AT367" s="15" t="s">
        <v>216</v>
      </c>
      <c r="AU367" s="15" t="s">
        <v>91</v>
      </c>
    </row>
    <row r="368" spans="2:65" s="1" customFormat="1" ht="24.2" customHeight="1" x14ac:dyDescent="0.2">
      <c r="B368" s="30"/>
      <c r="C368" s="171" t="s">
        <v>705</v>
      </c>
      <c r="D368" s="171" t="s">
        <v>449</v>
      </c>
      <c r="E368" s="172" t="s">
        <v>784</v>
      </c>
      <c r="F368" s="173" t="s">
        <v>785</v>
      </c>
      <c r="G368" s="174" t="s">
        <v>456</v>
      </c>
      <c r="H368" s="175">
        <v>11</v>
      </c>
      <c r="I368" s="176"/>
      <c r="J368" s="177">
        <f>ROUND(I368*H368,2)</f>
        <v>0</v>
      </c>
      <c r="K368" s="178"/>
      <c r="L368" s="179"/>
      <c r="M368" s="180" t="s">
        <v>1</v>
      </c>
      <c r="N368" s="181" t="s">
        <v>43</v>
      </c>
      <c r="P368" s="146">
        <f>O368*H368</f>
        <v>0</v>
      </c>
      <c r="Q368" s="146">
        <v>2E-3</v>
      </c>
      <c r="R368" s="146">
        <f>Q368*H368</f>
        <v>2.1999999999999999E-2</v>
      </c>
      <c r="S368" s="146">
        <v>0</v>
      </c>
      <c r="T368" s="147">
        <f>S368*H368</f>
        <v>0</v>
      </c>
      <c r="AR368" s="148" t="s">
        <v>244</v>
      </c>
      <c r="AT368" s="148" t="s">
        <v>449</v>
      </c>
      <c r="AU368" s="148" t="s">
        <v>91</v>
      </c>
      <c r="AY368" s="15" t="s">
        <v>209</v>
      </c>
      <c r="BE368" s="149">
        <f>IF(N368="základní",J368,0)</f>
        <v>0</v>
      </c>
      <c r="BF368" s="149">
        <f>IF(N368="snížená",J368,0)</f>
        <v>0</v>
      </c>
      <c r="BG368" s="149">
        <f>IF(N368="zákl. přenesená",J368,0)</f>
        <v>0</v>
      </c>
      <c r="BH368" s="149">
        <f>IF(N368="sníž. přenesená",J368,0)</f>
        <v>0</v>
      </c>
      <c r="BI368" s="149">
        <f>IF(N368="nulová",J368,0)</f>
        <v>0</v>
      </c>
      <c r="BJ368" s="15" t="s">
        <v>85</v>
      </c>
      <c r="BK368" s="149">
        <f>ROUND(I368*H368,2)</f>
        <v>0</v>
      </c>
      <c r="BL368" s="15" t="s">
        <v>156</v>
      </c>
      <c r="BM368" s="148" t="s">
        <v>1746</v>
      </c>
    </row>
    <row r="369" spans="2:65" s="1" customFormat="1" x14ac:dyDescent="0.2">
      <c r="B369" s="30"/>
      <c r="D369" s="150" t="s">
        <v>216</v>
      </c>
      <c r="F369" s="151" t="s">
        <v>785</v>
      </c>
      <c r="I369" s="152"/>
      <c r="L369" s="30"/>
      <c r="M369" s="153"/>
      <c r="T369" s="54"/>
      <c r="AT369" s="15" t="s">
        <v>216</v>
      </c>
      <c r="AU369" s="15" t="s">
        <v>91</v>
      </c>
    </row>
    <row r="370" spans="2:65" s="12" customFormat="1" x14ac:dyDescent="0.2">
      <c r="B370" s="154"/>
      <c r="D370" s="150" t="s">
        <v>292</v>
      </c>
      <c r="E370" s="155" t="s">
        <v>1</v>
      </c>
      <c r="F370" s="156" t="s">
        <v>259</v>
      </c>
      <c r="H370" s="157">
        <v>11</v>
      </c>
      <c r="I370" s="158"/>
      <c r="L370" s="154"/>
      <c r="M370" s="159"/>
      <c r="T370" s="160"/>
      <c r="AT370" s="155" t="s">
        <v>292</v>
      </c>
      <c r="AU370" s="155" t="s">
        <v>91</v>
      </c>
      <c r="AV370" s="12" t="s">
        <v>91</v>
      </c>
      <c r="AW370" s="12" t="s">
        <v>36</v>
      </c>
      <c r="AX370" s="12" t="s">
        <v>85</v>
      </c>
      <c r="AY370" s="155" t="s">
        <v>209</v>
      </c>
    </row>
    <row r="371" spans="2:65" s="1" customFormat="1" ht="24.2" customHeight="1" x14ac:dyDescent="0.2">
      <c r="B371" s="30"/>
      <c r="C371" s="136" t="s">
        <v>711</v>
      </c>
      <c r="D371" s="136" t="s">
        <v>210</v>
      </c>
      <c r="E371" s="137" t="s">
        <v>793</v>
      </c>
      <c r="F371" s="138" t="s">
        <v>794</v>
      </c>
      <c r="G371" s="139" t="s">
        <v>456</v>
      </c>
      <c r="H371" s="140">
        <v>7</v>
      </c>
      <c r="I371" s="141"/>
      <c r="J371" s="142">
        <f>ROUND(I371*H371,2)</f>
        <v>0</v>
      </c>
      <c r="K371" s="143"/>
      <c r="L371" s="30"/>
      <c r="M371" s="144" t="s">
        <v>1</v>
      </c>
      <c r="N371" s="145" t="s">
        <v>43</v>
      </c>
      <c r="P371" s="146">
        <f>O371*H371</f>
        <v>0</v>
      </c>
      <c r="Q371" s="146">
        <v>1.0189999999999999E-2</v>
      </c>
      <c r="R371" s="146">
        <f>Q371*H371</f>
        <v>7.1329999999999991E-2</v>
      </c>
      <c r="S371" s="146">
        <v>0</v>
      </c>
      <c r="T371" s="147">
        <f>S371*H371</f>
        <v>0</v>
      </c>
      <c r="AR371" s="148" t="s">
        <v>156</v>
      </c>
      <c r="AT371" s="148" t="s">
        <v>210</v>
      </c>
      <c r="AU371" s="148" t="s">
        <v>91</v>
      </c>
      <c r="AY371" s="15" t="s">
        <v>209</v>
      </c>
      <c r="BE371" s="149">
        <f>IF(N371="základní",J371,0)</f>
        <v>0</v>
      </c>
      <c r="BF371" s="149">
        <f>IF(N371="snížená",J371,0)</f>
        <v>0</v>
      </c>
      <c r="BG371" s="149">
        <f>IF(N371="zákl. přenesená",J371,0)</f>
        <v>0</v>
      </c>
      <c r="BH371" s="149">
        <f>IF(N371="sníž. přenesená",J371,0)</f>
        <v>0</v>
      </c>
      <c r="BI371" s="149">
        <f>IF(N371="nulová",J371,0)</f>
        <v>0</v>
      </c>
      <c r="BJ371" s="15" t="s">
        <v>85</v>
      </c>
      <c r="BK371" s="149">
        <f>ROUND(I371*H371,2)</f>
        <v>0</v>
      </c>
      <c r="BL371" s="15" t="s">
        <v>156</v>
      </c>
      <c r="BM371" s="148" t="s">
        <v>1747</v>
      </c>
    </row>
    <row r="372" spans="2:65" s="1" customFormat="1" x14ac:dyDescent="0.2">
      <c r="B372" s="30"/>
      <c r="D372" s="150" t="s">
        <v>216</v>
      </c>
      <c r="F372" s="151" t="s">
        <v>794</v>
      </c>
      <c r="I372" s="152"/>
      <c r="L372" s="30"/>
      <c r="M372" s="153"/>
      <c r="T372" s="54"/>
      <c r="AT372" s="15" t="s">
        <v>216</v>
      </c>
      <c r="AU372" s="15" t="s">
        <v>91</v>
      </c>
    </row>
    <row r="373" spans="2:65" s="12" customFormat="1" x14ac:dyDescent="0.2">
      <c r="B373" s="154"/>
      <c r="D373" s="150" t="s">
        <v>292</v>
      </c>
      <c r="E373" s="155" t="s">
        <v>1</v>
      </c>
      <c r="F373" s="156" t="s">
        <v>239</v>
      </c>
      <c r="H373" s="157">
        <v>7</v>
      </c>
      <c r="I373" s="158"/>
      <c r="L373" s="154"/>
      <c r="M373" s="159"/>
      <c r="T373" s="160"/>
      <c r="AT373" s="155" t="s">
        <v>292</v>
      </c>
      <c r="AU373" s="155" t="s">
        <v>91</v>
      </c>
      <c r="AV373" s="12" t="s">
        <v>91</v>
      </c>
      <c r="AW373" s="12" t="s">
        <v>36</v>
      </c>
      <c r="AX373" s="12" t="s">
        <v>85</v>
      </c>
      <c r="AY373" s="155" t="s">
        <v>209</v>
      </c>
    </row>
    <row r="374" spans="2:65" s="1" customFormat="1" ht="16.5" customHeight="1" x14ac:dyDescent="0.2">
      <c r="B374" s="30"/>
      <c r="C374" s="171" t="s">
        <v>716</v>
      </c>
      <c r="D374" s="171" t="s">
        <v>449</v>
      </c>
      <c r="E374" s="172" t="s">
        <v>797</v>
      </c>
      <c r="F374" s="173" t="s">
        <v>798</v>
      </c>
      <c r="G374" s="174" t="s">
        <v>456</v>
      </c>
      <c r="H374" s="175">
        <v>4</v>
      </c>
      <c r="I374" s="176"/>
      <c r="J374" s="177">
        <f>ROUND(I374*H374,2)</f>
        <v>0</v>
      </c>
      <c r="K374" s="178"/>
      <c r="L374" s="179"/>
      <c r="M374" s="180" t="s">
        <v>1</v>
      </c>
      <c r="N374" s="181" t="s">
        <v>43</v>
      </c>
      <c r="P374" s="146">
        <f>O374*H374</f>
        <v>0</v>
      </c>
      <c r="Q374" s="146">
        <v>0.52600000000000002</v>
      </c>
      <c r="R374" s="146">
        <f>Q374*H374</f>
        <v>2.1040000000000001</v>
      </c>
      <c r="S374" s="146">
        <v>0</v>
      </c>
      <c r="T374" s="147">
        <f>S374*H374</f>
        <v>0</v>
      </c>
      <c r="AR374" s="148" t="s">
        <v>244</v>
      </c>
      <c r="AT374" s="148" t="s">
        <v>449</v>
      </c>
      <c r="AU374" s="148" t="s">
        <v>91</v>
      </c>
      <c r="AY374" s="15" t="s">
        <v>209</v>
      </c>
      <c r="BE374" s="149">
        <f>IF(N374="základní",J374,0)</f>
        <v>0</v>
      </c>
      <c r="BF374" s="149">
        <f>IF(N374="snížená",J374,0)</f>
        <v>0</v>
      </c>
      <c r="BG374" s="149">
        <f>IF(N374="zákl. přenesená",J374,0)</f>
        <v>0</v>
      </c>
      <c r="BH374" s="149">
        <f>IF(N374="sníž. přenesená",J374,0)</f>
        <v>0</v>
      </c>
      <c r="BI374" s="149">
        <f>IF(N374="nulová",J374,0)</f>
        <v>0</v>
      </c>
      <c r="BJ374" s="15" t="s">
        <v>85</v>
      </c>
      <c r="BK374" s="149">
        <f>ROUND(I374*H374,2)</f>
        <v>0</v>
      </c>
      <c r="BL374" s="15" t="s">
        <v>156</v>
      </c>
      <c r="BM374" s="148" t="s">
        <v>1748</v>
      </c>
    </row>
    <row r="375" spans="2:65" s="1" customFormat="1" x14ac:dyDescent="0.2">
      <c r="B375" s="30"/>
      <c r="D375" s="150" t="s">
        <v>216</v>
      </c>
      <c r="F375" s="151" t="s">
        <v>798</v>
      </c>
      <c r="I375" s="152"/>
      <c r="L375" s="30"/>
      <c r="M375" s="153"/>
      <c r="T375" s="54"/>
      <c r="AT375" s="15" t="s">
        <v>216</v>
      </c>
      <c r="AU375" s="15" t="s">
        <v>91</v>
      </c>
    </row>
    <row r="376" spans="2:65" s="12" customFormat="1" x14ac:dyDescent="0.2">
      <c r="B376" s="154"/>
      <c r="D376" s="150" t="s">
        <v>292</v>
      </c>
      <c r="E376" s="155" t="s">
        <v>1</v>
      </c>
      <c r="F376" s="156" t="s">
        <v>156</v>
      </c>
      <c r="H376" s="157">
        <v>4</v>
      </c>
      <c r="I376" s="158"/>
      <c r="L376" s="154"/>
      <c r="M376" s="159"/>
      <c r="T376" s="160"/>
      <c r="AT376" s="155" t="s">
        <v>292</v>
      </c>
      <c r="AU376" s="155" t="s">
        <v>91</v>
      </c>
      <c r="AV376" s="12" t="s">
        <v>91</v>
      </c>
      <c r="AW376" s="12" t="s">
        <v>36</v>
      </c>
      <c r="AX376" s="12" t="s">
        <v>85</v>
      </c>
      <c r="AY376" s="155" t="s">
        <v>209</v>
      </c>
    </row>
    <row r="377" spans="2:65" s="1" customFormat="1" ht="16.5" customHeight="1" x14ac:dyDescent="0.2">
      <c r="B377" s="30"/>
      <c r="C377" s="171" t="s">
        <v>720</v>
      </c>
      <c r="D377" s="171" t="s">
        <v>449</v>
      </c>
      <c r="E377" s="172" t="s">
        <v>804</v>
      </c>
      <c r="F377" s="173" t="s">
        <v>805</v>
      </c>
      <c r="G377" s="174" t="s">
        <v>456</v>
      </c>
      <c r="H377" s="175">
        <v>3</v>
      </c>
      <c r="I377" s="176"/>
      <c r="J377" s="177">
        <f>ROUND(I377*H377,2)</f>
        <v>0</v>
      </c>
      <c r="K377" s="178"/>
      <c r="L377" s="179"/>
      <c r="M377" s="180" t="s">
        <v>1</v>
      </c>
      <c r="N377" s="181" t="s">
        <v>43</v>
      </c>
      <c r="P377" s="146">
        <f>O377*H377</f>
        <v>0</v>
      </c>
      <c r="Q377" s="146">
        <v>0.26200000000000001</v>
      </c>
      <c r="R377" s="146">
        <f>Q377*H377</f>
        <v>0.78600000000000003</v>
      </c>
      <c r="S377" s="146">
        <v>0</v>
      </c>
      <c r="T377" s="147">
        <f>S377*H377</f>
        <v>0</v>
      </c>
      <c r="AR377" s="148" t="s">
        <v>244</v>
      </c>
      <c r="AT377" s="148" t="s">
        <v>449</v>
      </c>
      <c r="AU377" s="148" t="s">
        <v>91</v>
      </c>
      <c r="AY377" s="15" t="s">
        <v>209</v>
      </c>
      <c r="BE377" s="149">
        <f>IF(N377="základní",J377,0)</f>
        <v>0</v>
      </c>
      <c r="BF377" s="149">
        <f>IF(N377="snížená",J377,0)</f>
        <v>0</v>
      </c>
      <c r="BG377" s="149">
        <f>IF(N377="zákl. přenesená",J377,0)</f>
        <v>0</v>
      </c>
      <c r="BH377" s="149">
        <f>IF(N377="sníž. přenesená",J377,0)</f>
        <v>0</v>
      </c>
      <c r="BI377" s="149">
        <f>IF(N377="nulová",J377,0)</f>
        <v>0</v>
      </c>
      <c r="BJ377" s="15" t="s">
        <v>85</v>
      </c>
      <c r="BK377" s="149">
        <f>ROUND(I377*H377,2)</f>
        <v>0</v>
      </c>
      <c r="BL377" s="15" t="s">
        <v>156</v>
      </c>
      <c r="BM377" s="148" t="s">
        <v>1749</v>
      </c>
    </row>
    <row r="378" spans="2:65" s="1" customFormat="1" x14ac:dyDescent="0.2">
      <c r="B378" s="30"/>
      <c r="D378" s="150" t="s">
        <v>216</v>
      </c>
      <c r="F378" s="151" t="s">
        <v>805</v>
      </c>
      <c r="I378" s="152"/>
      <c r="L378" s="30"/>
      <c r="M378" s="153"/>
      <c r="T378" s="54"/>
      <c r="AT378" s="15" t="s">
        <v>216</v>
      </c>
      <c r="AU378" s="15" t="s">
        <v>91</v>
      </c>
    </row>
    <row r="379" spans="2:65" s="12" customFormat="1" x14ac:dyDescent="0.2">
      <c r="B379" s="154"/>
      <c r="D379" s="150" t="s">
        <v>292</v>
      </c>
      <c r="E379" s="155" t="s">
        <v>1</v>
      </c>
      <c r="F379" s="156" t="s">
        <v>148</v>
      </c>
      <c r="H379" s="157">
        <v>3</v>
      </c>
      <c r="I379" s="158"/>
      <c r="L379" s="154"/>
      <c r="M379" s="159"/>
      <c r="T379" s="160"/>
      <c r="AT379" s="155" t="s">
        <v>292</v>
      </c>
      <c r="AU379" s="155" t="s">
        <v>91</v>
      </c>
      <c r="AV379" s="12" t="s">
        <v>91</v>
      </c>
      <c r="AW379" s="12" t="s">
        <v>36</v>
      </c>
      <c r="AX379" s="12" t="s">
        <v>85</v>
      </c>
      <c r="AY379" s="155" t="s">
        <v>209</v>
      </c>
    </row>
    <row r="380" spans="2:65" s="1" customFormat="1" ht="24.2" customHeight="1" x14ac:dyDescent="0.2">
      <c r="B380" s="30"/>
      <c r="C380" s="136" t="s">
        <v>724</v>
      </c>
      <c r="D380" s="136" t="s">
        <v>210</v>
      </c>
      <c r="E380" s="137" t="s">
        <v>820</v>
      </c>
      <c r="F380" s="138" t="s">
        <v>821</v>
      </c>
      <c r="G380" s="139" t="s">
        <v>456</v>
      </c>
      <c r="H380" s="140">
        <v>4</v>
      </c>
      <c r="I380" s="141"/>
      <c r="J380" s="142">
        <f>ROUND(I380*H380,2)</f>
        <v>0</v>
      </c>
      <c r="K380" s="143"/>
      <c r="L380" s="30"/>
      <c r="M380" s="144" t="s">
        <v>1</v>
      </c>
      <c r="N380" s="145" t="s">
        <v>43</v>
      </c>
      <c r="P380" s="146">
        <f>O380*H380</f>
        <v>0</v>
      </c>
      <c r="Q380" s="146">
        <v>1.248E-2</v>
      </c>
      <c r="R380" s="146">
        <f>Q380*H380</f>
        <v>4.9919999999999999E-2</v>
      </c>
      <c r="S380" s="146">
        <v>0</v>
      </c>
      <c r="T380" s="147">
        <f>S380*H380</f>
        <v>0</v>
      </c>
      <c r="AR380" s="148" t="s">
        <v>156</v>
      </c>
      <c r="AT380" s="148" t="s">
        <v>210</v>
      </c>
      <c r="AU380" s="148" t="s">
        <v>91</v>
      </c>
      <c r="AY380" s="15" t="s">
        <v>209</v>
      </c>
      <c r="BE380" s="149">
        <f>IF(N380="základní",J380,0)</f>
        <v>0</v>
      </c>
      <c r="BF380" s="149">
        <f>IF(N380="snížená",J380,0)</f>
        <v>0</v>
      </c>
      <c r="BG380" s="149">
        <f>IF(N380="zákl. přenesená",J380,0)</f>
        <v>0</v>
      </c>
      <c r="BH380" s="149">
        <f>IF(N380="sníž. přenesená",J380,0)</f>
        <v>0</v>
      </c>
      <c r="BI380" s="149">
        <f>IF(N380="nulová",J380,0)</f>
        <v>0</v>
      </c>
      <c r="BJ380" s="15" t="s">
        <v>85</v>
      </c>
      <c r="BK380" s="149">
        <f>ROUND(I380*H380,2)</f>
        <v>0</v>
      </c>
      <c r="BL380" s="15" t="s">
        <v>156</v>
      </c>
      <c r="BM380" s="148" t="s">
        <v>1750</v>
      </c>
    </row>
    <row r="381" spans="2:65" s="1" customFormat="1" x14ac:dyDescent="0.2">
      <c r="B381" s="30"/>
      <c r="D381" s="150" t="s">
        <v>216</v>
      </c>
      <c r="F381" s="151" t="s">
        <v>821</v>
      </c>
      <c r="I381" s="152"/>
      <c r="L381" s="30"/>
      <c r="M381" s="153"/>
      <c r="T381" s="54"/>
      <c r="AT381" s="15" t="s">
        <v>216</v>
      </c>
      <c r="AU381" s="15" t="s">
        <v>91</v>
      </c>
    </row>
    <row r="382" spans="2:65" s="12" customFormat="1" x14ac:dyDescent="0.2">
      <c r="B382" s="154"/>
      <c r="D382" s="150" t="s">
        <v>292</v>
      </c>
      <c r="E382" s="155" t="s">
        <v>1</v>
      </c>
      <c r="F382" s="156" t="s">
        <v>156</v>
      </c>
      <c r="H382" s="157">
        <v>4</v>
      </c>
      <c r="I382" s="158"/>
      <c r="L382" s="154"/>
      <c r="M382" s="159"/>
      <c r="T382" s="160"/>
      <c r="AT382" s="155" t="s">
        <v>292</v>
      </c>
      <c r="AU382" s="155" t="s">
        <v>91</v>
      </c>
      <c r="AV382" s="12" t="s">
        <v>91</v>
      </c>
      <c r="AW382" s="12" t="s">
        <v>36</v>
      </c>
      <c r="AX382" s="12" t="s">
        <v>85</v>
      </c>
      <c r="AY382" s="155" t="s">
        <v>209</v>
      </c>
    </row>
    <row r="383" spans="2:65" s="1" customFormat="1" ht="24.2" customHeight="1" x14ac:dyDescent="0.2">
      <c r="B383" s="30"/>
      <c r="C383" s="171" t="s">
        <v>729</v>
      </c>
      <c r="D383" s="171" t="s">
        <v>449</v>
      </c>
      <c r="E383" s="172" t="s">
        <v>824</v>
      </c>
      <c r="F383" s="173" t="s">
        <v>825</v>
      </c>
      <c r="G383" s="174" t="s">
        <v>456</v>
      </c>
      <c r="H383" s="175">
        <v>4</v>
      </c>
      <c r="I383" s="176"/>
      <c r="J383" s="177">
        <f>ROUND(I383*H383,2)</f>
        <v>0</v>
      </c>
      <c r="K383" s="178"/>
      <c r="L383" s="179"/>
      <c r="M383" s="180" t="s">
        <v>1</v>
      </c>
      <c r="N383" s="181" t="s">
        <v>43</v>
      </c>
      <c r="P383" s="146">
        <f>O383*H383</f>
        <v>0</v>
      </c>
      <c r="Q383" s="146">
        <v>0.56999999999999995</v>
      </c>
      <c r="R383" s="146">
        <f>Q383*H383</f>
        <v>2.2799999999999998</v>
      </c>
      <c r="S383" s="146">
        <v>0</v>
      </c>
      <c r="T383" s="147">
        <f>S383*H383</f>
        <v>0</v>
      </c>
      <c r="AR383" s="148" t="s">
        <v>244</v>
      </c>
      <c r="AT383" s="148" t="s">
        <v>449</v>
      </c>
      <c r="AU383" s="148" t="s">
        <v>91</v>
      </c>
      <c r="AY383" s="15" t="s">
        <v>209</v>
      </c>
      <c r="BE383" s="149">
        <f>IF(N383="základní",J383,0)</f>
        <v>0</v>
      </c>
      <c r="BF383" s="149">
        <f>IF(N383="snížená",J383,0)</f>
        <v>0</v>
      </c>
      <c r="BG383" s="149">
        <f>IF(N383="zákl. přenesená",J383,0)</f>
        <v>0</v>
      </c>
      <c r="BH383" s="149">
        <f>IF(N383="sníž. přenesená",J383,0)</f>
        <v>0</v>
      </c>
      <c r="BI383" s="149">
        <f>IF(N383="nulová",J383,0)</f>
        <v>0</v>
      </c>
      <c r="BJ383" s="15" t="s">
        <v>85</v>
      </c>
      <c r="BK383" s="149">
        <f>ROUND(I383*H383,2)</f>
        <v>0</v>
      </c>
      <c r="BL383" s="15" t="s">
        <v>156</v>
      </c>
      <c r="BM383" s="148" t="s">
        <v>1751</v>
      </c>
    </row>
    <row r="384" spans="2:65" s="1" customFormat="1" ht="19.5" x14ac:dyDescent="0.2">
      <c r="B384" s="30"/>
      <c r="D384" s="150" t="s">
        <v>216</v>
      </c>
      <c r="F384" s="151" t="s">
        <v>825</v>
      </c>
      <c r="I384" s="152"/>
      <c r="L384" s="30"/>
      <c r="M384" s="153"/>
      <c r="T384" s="54"/>
      <c r="AT384" s="15" t="s">
        <v>216</v>
      </c>
      <c r="AU384" s="15" t="s">
        <v>91</v>
      </c>
    </row>
    <row r="385" spans="2:65" s="12" customFormat="1" x14ac:dyDescent="0.2">
      <c r="B385" s="154"/>
      <c r="D385" s="150" t="s">
        <v>292</v>
      </c>
      <c r="E385" s="155" t="s">
        <v>1</v>
      </c>
      <c r="F385" s="156" t="s">
        <v>156</v>
      </c>
      <c r="H385" s="157">
        <v>4</v>
      </c>
      <c r="I385" s="158"/>
      <c r="L385" s="154"/>
      <c r="M385" s="159"/>
      <c r="T385" s="160"/>
      <c r="AT385" s="155" t="s">
        <v>292</v>
      </c>
      <c r="AU385" s="155" t="s">
        <v>91</v>
      </c>
      <c r="AV385" s="12" t="s">
        <v>91</v>
      </c>
      <c r="AW385" s="12" t="s">
        <v>36</v>
      </c>
      <c r="AX385" s="12" t="s">
        <v>85</v>
      </c>
      <c r="AY385" s="155" t="s">
        <v>209</v>
      </c>
    </row>
    <row r="386" spans="2:65" s="1" customFormat="1" ht="24.2" customHeight="1" x14ac:dyDescent="0.2">
      <c r="B386" s="30"/>
      <c r="C386" s="136" t="s">
        <v>733</v>
      </c>
      <c r="D386" s="136" t="s">
        <v>210</v>
      </c>
      <c r="E386" s="137" t="s">
        <v>828</v>
      </c>
      <c r="F386" s="138" t="s">
        <v>829</v>
      </c>
      <c r="G386" s="139" t="s">
        <v>456</v>
      </c>
      <c r="H386" s="140">
        <v>4</v>
      </c>
      <c r="I386" s="141"/>
      <c r="J386" s="142">
        <f>ROUND(I386*H386,2)</f>
        <v>0</v>
      </c>
      <c r="K386" s="143"/>
      <c r="L386" s="30"/>
      <c r="M386" s="144" t="s">
        <v>1</v>
      </c>
      <c r="N386" s="145" t="s">
        <v>43</v>
      </c>
      <c r="P386" s="146">
        <f>O386*H386</f>
        <v>0</v>
      </c>
      <c r="Q386" s="146">
        <v>2.8539999999999999E-2</v>
      </c>
      <c r="R386" s="146">
        <f>Q386*H386</f>
        <v>0.11416</v>
      </c>
      <c r="S386" s="146">
        <v>0</v>
      </c>
      <c r="T386" s="147">
        <f>S386*H386</f>
        <v>0</v>
      </c>
      <c r="AR386" s="148" t="s">
        <v>156</v>
      </c>
      <c r="AT386" s="148" t="s">
        <v>210</v>
      </c>
      <c r="AU386" s="148" t="s">
        <v>91</v>
      </c>
      <c r="AY386" s="15" t="s">
        <v>209</v>
      </c>
      <c r="BE386" s="149">
        <f>IF(N386="základní",J386,0)</f>
        <v>0</v>
      </c>
      <c r="BF386" s="149">
        <f>IF(N386="snížená",J386,0)</f>
        <v>0</v>
      </c>
      <c r="BG386" s="149">
        <f>IF(N386="zákl. přenesená",J386,0)</f>
        <v>0</v>
      </c>
      <c r="BH386" s="149">
        <f>IF(N386="sníž. přenesená",J386,0)</f>
        <v>0</v>
      </c>
      <c r="BI386" s="149">
        <f>IF(N386="nulová",J386,0)</f>
        <v>0</v>
      </c>
      <c r="BJ386" s="15" t="s">
        <v>85</v>
      </c>
      <c r="BK386" s="149">
        <f>ROUND(I386*H386,2)</f>
        <v>0</v>
      </c>
      <c r="BL386" s="15" t="s">
        <v>156</v>
      </c>
      <c r="BM386" s="148" t="s">
        <v>1752</v>
      </c>
    </row>
    <row r="387" spans="2:65" s="1" customFormat="1" ht="19.5" x14ac:dyDescent="0.2">
      <c r="B387" s="30"/>
      <c r="D387" s="150" t="s">
        <v>216</v>
      </c>
      <c r="F387" s="151" t="s">
        <v>829</v>
      </c>
      <c r="I387" s="152"/>
      <c r="L387" s="30"/>
      <c r="M387" s="153"/>
      <c r="T387" s="54"/>
      <c r="AT387" s="15" t="s">
        <v>216</v>
      </c>
      <c r="AU387" s="15" t="s">
        <v>91</v>
      </c>
    </row>
    <row r="388" spans="2:65" s="12" customFormat="1" x14ac:dyDescent="0.2">
      <c r="B388" s="154"/>
      <c r="D388" s="150" t="s">
        <v>292</v>
      </c>
      <c r="E388" s="155" t="s">
        <v>1</v>
      </c>
      <c r="F388" s="156" t="s">
        <v>156</v>
      </c>
      <c r="H388" s="157">
        <v>4</v>
      </c>
      <c r="I388" s="158"/>
      <c r="L388" s="154"/>
      <c r="M388" s="159"/>
      <c r="T388" s="160"/>
      <c r="AT388" s="155" t="s">
        <v>292</v>
      </c>
      <c r="AU388" s="155" t="s">
        <v>91</v>
      </c>
      <c r="AV388" s="12" t="s">
        <v>91</v>
      </c>
      <c r="AW388" s="12" t="s">
        <v>36</v>
      </c>
      <c r="AX388" s="12" t="s">
        <v>85</v>
      </c>
      <c r="AY388" s="155" t="s">
        <v>209</v>
      </c>
    </row>
    <row r="389" spans="2:65" s="1" customFormat="1" ht="16.5" customHeight="1" x14ac:dyDescent="0.2">
      <c r="B389" s="30"/>
      <c r="C389" s="171" t="s">
        <v>738</v>
      </c>
      <c r="D389" s="171" t="s">
        <v>449</v>
      </c>
      <c r="E389" s="172" t="s">
        <v>832</v>
      </c>
      <c r="F389" s="173" t="s">
        <v>1111</v>
      </c>
      <c r="G389" s="174" t="s">
        <v>456</v>
      </c>
      <c r="H389" s="175">
        <v>4</v>
      </c>
      <c r="I389" s="176"/>
      <c r="J389" s="177">
        <f>ROUND(I389*H389,2)</f>
        <v>0</v>
      </c>
      <c r="K389" s="178"/>
      <c r="L389" s="179"/>
      <c r="M389" s="180" t="s">
        <v>1</v>
      </c>
      <c r="N389" s="181" t="s">
        <v>43</v>
      </c>
      <c r="P389" s="146">
        <f>O389*H389</f>
        <v>0</v>
      </c>
      <c r="Q389" s="146">
        <v>1.8169999999999999</v>
      </c>
      <c r="R389" s="146">
        <f>Q389*H389</f>
        <v>7.2679999999999998</v>
      </c>
      <c r="S389" s="146">
        <v>0</v>
      </c>
      <c r="T389" s="147">
        <f>S389*H389</f>
        <v>0</v>
      </c>
      <c r="AR389" s="148" t="s">
        <v>244</v>
      </c>
      <c r="AT389" s="148" t="s">
        <v>449</v>
      </c>
      <c r="AU389" s="148" t="s">
        <v>91</v>
      </c>
      <c r="AY389" s="15" t="s">
        <v>209</v>
      </c>
      <c r="BE389" s="149">
        <f>IF(N389="základní",J389,0)</f>
        <v>0</v>
      </c>
      <c r="BF389" s="149">
        <f>IF(N389="snížená",J389,0)</f>
        <v>0</v>
      </c>
      <c r="BG389" s="149">
        <f>IF(N389="zákl. přenesená",J389,0)</f>
        <v>0</v>
      </c>
      <c r="BH389" s="149">
        <f>IF(N389="sníž. přenesená",J389,0)</f>
        <v>0</v>
      </c>
      <c r="BI389" s="149">
        <f>IF(N389="nulová",J389,0)</f>
        <v>0</v>
      </c>
      <c r="BJ389" s="15" t="s">
        <v>85</v>
      </c>
      <c r="BK389" s="149">
        <f>ROUND(I389*H389,2)</f>
        <v>0</v>
      </c>
      <c r="BL389" s="15" t="s">
        <v>156</v>
      </c>
      <c r="BM389" s="148" t="s">
        <v>1753</v>
      </c>
    </row>
    <row r="390" spans="2:65" s="1" customFormat="1" x14ac:dyDescent="0.2">
      <c r="B390" s="30"/>
      <c r="D390" s="150" t="s">
        <v>216</v>
      </c>
      <c r="F390" s="151" t="s">
        <v>835</v>
      </c>
      <c r="I390" s="152"/>
      <c r="L390" s="30"/>
      <c r="M390" s="153"/>
      <c r="T390" s="54"/>
      <c r="AT390" s="15" t="s">
        <v>216</v>
      </c>
      <c r="AU390" s="15" t="s">
        <v>91</v>
      </c>
    </row>
    <row r="391" spans="2:65" s="12" customFormat="1" x14ac:dyDescent="0.2">
      <c r="B391" s="154"/>
      <c r="D391" s="150" t="s">
        <v>292</v>
      </c>
      <c r="E391" s="155" t="s">
        <v>1</v>
      </c>
      <c r="F391" s="156" t="s">
        <v>156</v>
      </c>
      <c r="H391" s="157">
        <v>4</v>
      </c>
      <c r="I391" s="158"/>
      <c r="L391" s="154"/>
      <c r="M391" s="159"/>
      <c r="T391" s="160"/>
      <c r="AT391" s="155" t="s">
        <v>292</v>
      </c>
      <c r="AU391" s="155" t="s">
        <v>91</v>
      </c>
      <c r="AV391" s="12" t="s">
        <v>91</v>
      </c>
      <c r="AW391" s="12" t="s">
        <v>36</v>
      </c>
      <c r="AX391" s="12" t="s">
        <v>85</v>
      </c>
      <c r="AY391" s="155" t="s">
        <v>209</v>
      </c>
    </row>
    <row r="392" spans="2:65" s="1" customFormat="1" ht="24.2" customHeight="1" x14ac:dyDescent="0.2">
      <c r="B392" s="30"/>
      <c r="C392" s="136" t="s">
        <v>742</v>
      </c>
      <c r="D392" s="136" t="s">
        <v>210</v>
      </c>
      <c r="E392" s="137" t="s">
        <v>1754</v>
      </c>
      <c r="F392" s="138" t="s">
        <v>1755</v>
      </c>
      <c r="G392" s="139" t="s">
        <v>456</v>
      </c>
      <c r="H392" s="140">
        <v>3</v>
      </c>
      <c r="I392" s="141"/>
      <c r="J392" s="142">
        <f>ROUND(I392*H392,2)</f>
        <v>0</v>
      </c>
      <c r="K392" s="143"/>
      <c r="L392" s="30"/>
      <c r="M392" s="144" t="s">
        <v>1</v>
      </c>
      <c r="N392" s="145" t="s">
        <v>43</v>
      </c>
      <c r="P392" s="146">
        <f>O392*H392</f>
        <v>0</v>
      </c>
      <c r="Q392" s="146">
        <v>0.11121</v>
      </c>
      <c r="R392" s="146">
        <f>Q392*H392</f>
        <v>0.33362999999999998</v>
      </c>
      <c r="S392" s="146">
        <v>0</v>
      </c>
      <c r="T392" s="147">
        <f>S392*H392</f>
        <v>0</v>
      </c>
      <c r="AR392" s="148" t="s">
        <v>156</v>
      </c>
      <c r="AT392" s="148" t="s">
        <v>210</v>
      </c>
      <c r="AU392" s="148" t="s">
        <v>91</v>
      </c>
      <c r="AY392" s="15" t="s">
        <v>209</v>
      </c>
      <c r="BE392" s="149">
        <f>IF(N392="základní",J392,0)</f>
        <v>0</v>
      </c>
      <c r="BF392" s="149">
        <f>IF(N392="snížená",J392,0)</f>
        <v>0</v>
      </c>
      <c r="BG392" s="149">
        <f>IF(N392="zákl. přenesená",J392,0)</f>
        <v>0</v>
      </c>
      <c r="BH392" s="149">
        <f>IF(N392="sníž. přenesená",J392,0)</f>
        <v>0</v>
      </c>
      <c r="BI392" s="149">
        <f>IF(N392="nulová",J392,0)</f>
        <v>0</v>
      </c>
      <c r="BJ392" s="15" t="s">
        <v>85</v>
      </c>
      <c r="BK392" s="149">
        <f>ROUND(I392*H392,2)</f>
        <v>0</v>
      </c>
      <c r="BL392" s="15" t="s">
        <v>156</v>
      </c>
      <c r="BM392" s="148" t="s">
        <v>1756</v>
      </c>
    </row>
    <row r="393" spans="2:65" s="1" customFormat="1" ht="29.25" x14ac:dyDescent="0.2">
      <c r="B393" s="30"/>
      <c r="D393" s="150" t="s">
        <v>216</v>
      </c>
      <c r="F393" s="151" t="s">
        <v>1757</v>
      </c>
      <c r="I393" s="152"/>
      <c r="L393" s="30"/>
      <c r="M393" s="153"/>
      <c r="T393" s="54"/>
      <c r="AT393" s="15" t="s">
        <v>216</v>
      </c>
      <c r="AU393" s="15" t="s">
        <v>91</v>
      </c>
    </row>
    <row r="394" spans="2:65" s="1" customFormat="1" ht="24.2" customHeight="1" x14ac:dyDescent="0.2">
      <c r="B394" s="30"/>
      <c r="C394" s="136" t="s">
        <v>748</v>
      </c>
      <c r="D394" s="136" t="s">
        <v>210</v>
      </c>
      <c r="E394" s="137" t="s">
        <v>1758</v>
      </c>
      <c r="F394" s="138" t="s">
        <v>1759</v>
      </c>
      <c r="G394" s="139" t="s">
        <v>456</v>
      </c>
      <c r="H394" s="140">
        <v>3</v>
      </c>
      <c r="I394" s="141"/>
      <c r="J394" s="142">
        <f>ROUND(I394*H394,2)</f>
        <v>0</v>
      </c>
      <c r="K394" s="143"/>
      <c r="L394" s="30"/>
      <c r="M394" s="144" t="s">
        <v>1</v>
      </c>
      <c r="N394" s="145" t="s">
        <v>43</v>
      </c>
      <c r="P394" s="146">
        <f>O394*H394</f>
        <v>0</v>
      </c>
      <c r="Q394" s="146">
        <v>2.4240000000000001E-2</v>
      </c>
      <c r="R394" s="146">
        <f>Q394*H394</f>
        <v>7.2720000000000007E-2</v>
      </c>
      <c r="S394" s="146">
        <v>0</v>
      </c>
      <c r="T394" s="147">
        <f>S394*H394</f>
        <v>0</v>
      </c>
      <c r="AR394" s="148" t="s">
        <v>156</v>
      </c>
      <c r="AT394" s="148" t="s">
        <v>210</v>
      </c>
      <c r="AU394" s="148" t="s">
        <v>91</v>
      </c>
      <c r="AY394" s="15" t="s">
        <v>209</v>
      </c>
      <c r="BE394" s="149">
        <f>IF(N394="základní",J394,0)</f>
        <v>0</v>
      </c>
      <c r="BF394" s="149">
        <f>IF(N394="snížená",J394,0)</f>
        <v>0</v>
      </c>
      <c r="BG394" s="149">
        <f>IF(N394="zákl. přenesená",J394,0)</f>
        <v>0</v>
      </c>
      <c r="BH394" s="149">
        <f>IF(N394="sníž. přenesená",J394,0)</f>
        <v>0</v>
      </c>
      <c r="BI394" s="149">
        <f>IF(N394="nulová",J394,0)</f>
        <v>0</v>
      </c>
      <c r="BJ394" s="15" t="s">
        <v>85</v>
      </c>
      <c r="BK394" s="149">
        <f>ROUND(I394*H394,2)</f>
        <v>0</v>
      </c>
      <c r="BL394" s="15" t="s">
        <v>156</v>
      </c>
      <c r="BM394" s="148" t="s">
        <v>1760</v>
      </c>
    </row>
    <row r="395" spans="2:65" s="1" customFormat="1" ht="19.5" x14ac:dyDescent="0.2">
      <c r="B395" s="30"/>
      <c r="D395" s="150" t="s">
        <v>216</v>
      </c>
      <c r="F395" s="151" t="s">
        <v>1761</v>
      </c>
      <c r="I395" s="152"/>
      <c r="L395" s="30"/>
      <c r="M395" s="153"/>
      <c r="T395" s="54"/>
      <c r="AT395" s="15" t="s">
        <v>216</v>
      </c>
      <c r="AU395" s="15" t="s">
        <v>91</v>
      </c>
    </row>
    <row r="396" spans="2:65" s="12" customFormat="1" x14ac:dyDescent="0.2">
      <c r="B396" s="154"/>
      <c r="D396" s="150" t="s">
        <v>292</v>
      </c>
      <c r="E396" s="155" t="s">
        <v>1</v>
      </c>
      <c r="F396" s="156" t="s">
        <v>148</v>
      </c>
      <c r="H396" s="157">
        <v>3</v>
      </c>
      <c r="I396" s="158"/>
      <c r="L396" s="154"/>
      <c r="M396" s="159"/>
      <c r="T396" s="160"/>
      <c r="AT396" s="155" t="s">
        <v>292</v>
      </c>
      <c r="AU396" s="155" t="s">
        <v>91</v>
      </c>
      <c r="AV396" s="12" t="s">
        <v>91</v>
      </c>
      <c r="AW396" s="12" t="s">
        <v>36</v>
      </c>
      <c r="AX396" s="12" t="s">
        <v>85</v>
      </c>
      <c r="AY396" s="155" t="s">
        <v>209</v>
      </c>
    </row>
    <row r="397" spans="2:65" s="1" customFormat="1" ht="24.2" customHeight="1" x14ac:dyDescent="0.2">
      <c r="B397" s="30"/>
      <c r="C397" s="136" t="s">
        <v>753</v>
      </c>
      <c r="D397" s="136" t="s">
        <v>210</v>
      </c>
      <c r="E397" s="137" t="s">
        <v>1762</v>
      </c>
      <c r="F397" s="138" t="s">
        <v>1763</v>
      </c>
      <c r="G397" s="139" t="s">
        <v>456</v>
      </c>
      <c r="H397" s="140">
        <v>3</v>
      </c>
      <c r="I397" s="141"/>
      <c r="J397" s="142">
        <f>ROUND(I397*H397,2)</f>
        <v>0</v>
      </c>
      <c r="K397" s="143"/>
      <c r="L397" s="30"/>
      <c r="M397" s="144" t="s">
        <v>1</v>
      </c>
      <c r="N397" s="145" t="s">
        <v>43</v>
      </c>
      <c r="P397" s="146">
        <f>O397*H397</f>
        <v>0</v>
      </c>
      <c r="Q397" s="146">
        <v>0</v>
      </c>
      <c r="R397" s="146">
        <f>Q397*H397</f>
        <v>0</v>
      </c>
      <c r="S397" s="146">
        <v>0</v>
      </c>
      <c r="T397" s="147">
        <f>S397*H397</f>
        <v>0</v>
      </c>
      <c r="AR397" s="148" t="s">
        <v>156</v>
      </c>
      <c r="AT397" s="148" t="s">
        <v>210</v>
      </c>
      <c r="AU397" s="148" t="s">
        <v>91</v>
      </c>
      <c r="AY397" s="15" t="s">
        <v>209</v>
      </c>
      <c r="BE397" s="149">
        <f>IF(N397="základní",J397,0)</f>
        <v>0</v>
      </c>
      <c r="BF397" s="149">
        <f>IF(N397="snížená",J397,0)</f>
        <v>0</v>
      </c>
      <c r="BG397" s="149">
        <f>IF(N397="zákl. přenesená",J397,0)</f>
        <v>0</v>
      </c>
      <c r="BH397" s="149">
        <f>IF(N397="sníž. přenesená",J397,0)</f>
        <v>0</v>
      </c>
      <c r="BI397" s="149">
        <f>IF(N397="nulová",J397,0)</f>
        <v>0</v>
      </c>
      <c r="BJ397" s="15" t="s">
        <v>85</v>
      </c>
      <c r="BK397" s="149">
        <f>ROUND(I397*H397,2)</f>
        <v>0</v>
      </c>
      <c r="BL397" s="15" t="s">
        <v>156</v>
      </c>
      <c r="BM397" s="148" t="s">
        <v>1764</v>
      </c>
    </row>
    <row r="398" spans="2:65" s="1" customFormat="1" ht="29.25" x14ac:dyDescent="0.2">
      <c r="B398" s="30"/>
      <c r="D398" s="150" t="s">
        <v>216</v>
      </c>
      <c r="F398" s="151" t="s">
        <v>1765</v>
      </c>
      <c r="I398" s="152"/>
      <c r="L398" s="30"/>
      <c r="M398" s="153"/>
      <c r="T398" s="54"/>
      <c r="AT398" s="15" t="s">
        <v>216</v>
      </c>
      <c r="AU398" s="15" t="s">
        <v>91</v>
      </c>
    </row>
    <row r="399" spans="2:65" s="12" customFormat="1" x14ac:dyDescent="0.2">
      <c r="B399" s="154"/>
      <c r="D399" s="150" t="s">
        <v>292</v>
      </c>
      <c r="E399" s="155" t="s">
        <v>1</v>
      </c>
      <c r="F399" s="156" t="s">
        <v>148</v>
      </c>
      <c r="H399" s="157">
        <v>3</v>
      </c>
      <c r="I399" s="158"/>
      <c r="L399" s="154"/>
      <c r="M399" s="159"/>
      <c r="T399" s="160"/>
      <c r="AT399" s="155" t="s">
        <v>292</v>
      </c>
      <c r="AU399" s="155" t="s">
        <v>91</v>
      </c>
      <c r="AV399" s="12" t="s">
        <v>91</v>
      </c>
      <c r="AW399" s="12" t="s">
        <v>36</v>
      </c>
      <c r="AX399" s="12" t="s">
        <v>85</v>
      </c>
      <c r="AY399" s="155" t="s">
        <v>209</v>
      </c>
    </row>
    <row r="400" spans="2:65" s="1" customFormat="1" ht="24.2" customHeight="1" x14ac:dyDescent="0.2">
      <c r="B400" s="30"/>
      <c r="C400" s="171" t="s">
        <v>758</v>
      </c>
      <c r="D400" s="171" t="s">
        <v>449</v>
      </c>
      <c r="E400" s="172" t="s">
        <v>1766</v>
      </c>
      <c r="F400" s="173" t="s">
        <v>1767</v>
      </c>
      <c r="G400" s="174" t="s">
        <v>960</v>
      </c>
      <c r="H400" s="175">
        <v>3</v>
      </c>
      <c r="I400" s="176"/>
      <c r="J400" s="177">
        <f>ROUND(I400*H400,2)</f>
        <v>0</v>
      </c>
      <c r="K400" s="178"/>
      <c r="L400" s="179"/>
      <c r="M400" s="180" t="s">
        <v>1</v>
      </c>
      <c r="N400" s="181" t="s">
        <v>43</v>
      </c>
      <c r="P400" s="146">
        <f>O400*H400</f>
        <v>0</v>
      </c>
      <c r="Q400" s="146">
        <v>3.2000000000000002E-3</v>
      </c>
      <c r="R400" s="146">
        <f>Q400*H400</f>
        <v>9.6000000000000009E-3</v>
      </c>
      <c r="S400" s="146">
        <v>0</v>
      </c>
      <c r="T400" s="147">
        <f>S400*H400</f>
        <v>0</v>
      </c>
      <c r="AR400" s="148" t="s">
        <v>244</v>
      </c>
      <c r="AT400" s="148" t="s">
        <v>449</v>
      </c>
      <c r="AU400" s="148" t="s">
        <v>91</v>
      </c>
      <c r="AY400" s="15" t="s">
        <v>209</v>
      </c>
      <c r="BE400" s="149">
        <f>IF(N400="základní",J400,0)</f>
        <v>0</v>
      </c>
      <c r="BF400" s="149">
        <f>IF(N400="snížená",J400,0)</f>
        <v>0</v>
      </c>
      <c r="BG400" s="149">
        <f>IF(N400="zákl. přenesená",J400,0)</f>
        <v>0</v>
      </c>
      <c r="BH400" s="149">
        <f>IF(N400="sníž. přenesená",J400,0)</f>
        <v>0</v>
      </c>
      <c r="BI400" s="149">
        <f>IF(N400="nulová",J400,0)</f>
        <v>0</v>
      </c>
      <c r="BJ400" s="15" t="s">
        <v>85</v>
      </c>
      <c r="BK400" s="149">
        <f>ROUND(I400*H400,2)</f>
        <v>0</v>
      </c>
      <c r="BL400" s="15" t="s">
        <v>156</v>
      </c>
      <c r="BM400" s="148" t="s">
        <v>1768</v>
      </c>
    </row>
    <row r="401" spans="2:65" s="1" customFormat="1" ht="19.5" x14ac:dyDescent="0.2">
      <c r="B401" s="30"/>
      <c r="D401" s="150" t="s">
        <v>216</v>
      </c>
      <c r="F401" s="151" t="s">
        <v>1767</v>
      </c>
      <c r="I401" s="152"/>
      <c r="L401" s="30"/>
      <c r="M401" s="153"/>
      <c r="T401" s="54"/>
      <c r="AT401" s="15" t="s">
        <v>216</v>
      </c>
      <c r="AU401" s="15" t="s">
        <v>91</v>
      </c>
    </row>
    <row r="402" spans="2:65" s="12" customFormat="1" x14ac:dyDescent="0.2">
      <c r="B402" s="154"/>
      <c r="D402" s="150" t="s">
        <v>292</v>
      </c>
      <c r="E402" s="155" t="s">
        <v>1</v>
      </c>
      <c r="F402" s="156" t="s">
        <v>148</v>
      </c>
      <c r="H402" s="157">
        <v>3</v>
      </c>
      <c r="I402" s="158"/>
      <c r="L402" s="154"/>
      <c r="M402" s="159"/>
      <c r="T402" s="160"/>
      <c r="AT402" s="155" t="s">
        <v>292</v>
      </c>
      <c r="AU402" s="155" t="s">
        <v>91</v>
      </c>
      <c r="AV402" s="12" t="s">
        <v>91</v>
      </c>
      <c r="AW402" s="12" t="s">
        <v>36</v>
      </c>
      <c r="AX402" s="12" t="s">
        <v>85</v>
      </c>
      <c r="AY402" s="155" t="s">
        <v>209</v>
      </c>
    </row>
    <row r="403" spans="2:65" s="1" customFormat="1" ht="24.2" customHeight="1" x14ac:dyDescent="0.2">
      <c r="B403" s="30"/>
      <c r="C403" s="136" t="s">
        <v>762</v>
      </c>
      <c r="D403" s="136" t="s">
        <v>210</v>
      </c>
      <c r="E403" s="137" t="s">
        <v>1769</v>
      </c>
      <c r="F403" s="138" t="s">
        <v>1770</v>
      </c>
      <c r="G403" s="139" t="s">
        <v>456</v>
      </c>
      <c r="H403" s="140">
        <v>3</v>
      </c>
      <c r="I403" s="141"/>
      <c r="J403" s="142">
        <f>ROUND(I403*H403,2)</f>
        <v>0</v>
      </c>
      <c r="K403" s="143"/>
      <c r="L403" s="30"/>
      <c r="M403" s="144" t="s">
        <v>1</v>
      </c>
      <c r="N403" s="145" t="s">
        <v>43</v>
      </c>
      <c r="P403" s="146">
        <f>O403*H403</f>
        <v>0</v>
      </c>
      <c r="Q403" s="146">
        <v>0.19885</v>
      </c>
      <c r="R403" s="146">
        <f>Q403*H403</f>
        <v>0.59655000000000002</v>
      </c>
      <c r="S403" s="146">
        <v>0</v>
      </c>
      <c r="T403" s="147">
        <f>S403*H403</f>
        <v>0</v>
      </c>
      <c r="AR403" s="148" t="s">
        <v>156</v>
      </c>
      <c r="AT403" s="148" t="s">
        <v>210</v>
      </c>
      <c r="AU403" s="148" t="s">
        <v>91</v>
      </c>
      <c r="AY403" s="15" t="s">
        <v>209</v>
      </c>
      <c r="BE403" s="149">
        <f>IF(N403="základní",J403,0)</f>
        <v>0</v>
      </c>
      <c r="BF403" s="149">
        <f>IF(N403="snížená",J403,0)</f>
        <v>0</v>
      </c>
      <c r="BG403" s="149">
        <f>IF(N403="zákl. přenesená",J403,0)</f>
        <v>0</v>
      </c>
      <c r="BH403" s="149">
        <f>IF(N403="sníž. přenesená",J403,0)</f>
        <v>0</v>
      </c>
      <c r="BI403" s="149">
        <f>IF(N403="nulová",J403,0)</f>
        <v>0</v>
      </c>
      <c r="BJ403" s="15" t="s">
        <v>85</v>
      </c>
      <c r="BK403" s="149">
        <f>ROUND(I403*H403,2)</f>
        <v>0</v>
      </c>
      <c r="BL403" s="15" t="s">
        <v>156</v>
      </c>
      <c r="BM403" s="148" t="s">
        <v>1771</v>
      </c>
    </row>
    <row r="404" spans="2:65" s="1" customFormat="1" ht="19.5" x14ac:dyDescent="0.2">
      <c r="B404" s="30"/>
      <c r="D404" s="150" t="s">
        <v>216</v>
      </c>
      <c r="F404" s="151" t="s">
        <v>1770</v>
      </c>
      <c r="I404" s="152"/>
      <c r="L404" s="30"/>
      <c r="M404" s="153"/>
      <c r="T404" s="54"/>
      <c r="AT404" s="15" t="s">
        <v>216</v>
      </c>
      <c r="AU404" s="15" t="s">
        <v>91</v>
      </c>
    </row>
    <row r="405" spans="2:65" s="12" customFormat="1" x14ac:dyDescent="0.2">
      <c r="B405" s="154"/>
      <c r="D405" s="150" t="s">
        <v>292</v>
      </c>
      <c r="E405" s="155" t="s">
        <v>1</v>
      </c>
      <c r="F405" s="156" t="s">
        <v>148</v>
      </c>
      <c r="H405" s="157">
        <v>3</v>
      </c>
      <c r="I405" s="158"/>
      <c r="L405" s="154"/>
      <c r="M405" s="159"/>
      <c r="T405" s="160"/>
      <c r="AT405" s="155" t="s">
        <v>292</v>
      </c>
      <c r="AU405" s="155" t="s">
        <v>91</v>
      </c>
      <c r="AV405" s="12" t="s">
        <v>91</v>
      </c>
      <c r="AW405" s="12" t="s">
        <v>36</v>
      </c>
      <c r="AX405" s="12" t="s">
        <v>85</v>
      </c>
      <c r="AY405" s="155" t="s">
        <v>209</v>
      </c>
    </row>
    <row r="406" spans="2:65" s="1" customFormat="1" ht="24.2" customHeight="1" x14ac:dyDescent="0.2">
      <c r="B406" s="30"/>
      <c r="C406" s="171" t="s">
        <v>766</v>
      </c>
      <c r="D406" s="171" t="s">
        <v>449</v>
      </c>
      <c r="E406" s="172" t="s">
        <v>847</v>
      </c>
      <c r="F406" s="173" t="s">
        <v>848</v>
      </c>
      <c r="G406" s="174" t="s">
        <v>456</v>
      </c>
      <c r="H406" s="175">
        <v>4</v>
      </c>
      <c r="I406" s="176"/>
      <c r="J406" s="177">
        <f>ROUND(I406*H406,2)</f>
        <v>0</v>
      </c>
      <c r="K406" s="178"/>
      <c r="L406" s="179"/>
      <c r="M406" s="180" t="s">
        <v>1</v>
      </c>
      <c r="N406" s="181" t="s">
        <v>43</v>
      </c>
      <c r="P406" s="146">
        <f>O406*H406</f>
        <v>0</v>
      </c>
      <c r="Q406" s="146">
        <v>5.4600000000000003E-2</v>
      </c>
      <c r="R406" s="146">
        <f>Q406*H406</f>
        <v>0.21840000000000001</v>
      </c>
      <c r="S406" s="146">
        <v>0</v>
      </c>
      <c r="T406" s="147">
        <f>S406*H406</f>
        <v>0</v>
      </c>
      <c r="AR406" s="148" t="s">
        <v>244</v>
      </c>
      <c r="AT406" s="148" t="s">
        <v>449</v>
      </c>
      <c r="AU406" s="148" t="s">
        <v>91</v>
      </c>
      <c r="AY406" s="15" t="s">
        <v>209</v>
      </c>
      <c r="BE406" s="149">
        <f>IF(N406="základní",J406,0)</f>
        <v>0</v>
      </c>
      <c r="BF406" s="149">
        <f>IF(N406="snížená",J406,0)</f>
        <v>0</v>
      </c>
      <c r="BG406" s="149">
        <f>IF(N406="zákl. přenesená",J406,0)</f>
        <v>0</v>
      </c>
      <c r="BH406" s="149">
        <f>IF(N406="sníž. přenesená",J406,0)</f>
        <v>0</v>
      </c>
      <c r="BI406" s="149">
        <f>IF(N406="nulová",J406,0)</f>
        <v>0</v>
      </c>
      <c r="BJ406" s="15" t="s">
        <v>85</v>
      </c>
      <c r="BK406" s="149">
        <f>ROUND(I406*H406,2)</f>
        <v>0</v>
      </c>
      <c r="BL406" s="15" t="s">
        <v>156</v>
      </c>
      <c r="BM406" s="148" t="s">
        <v>1772</v>
      </c>
    </row>
    <row r="407" spans="2:65" s="1" customFormat="1" ht="19.5" x14ac:dyDescent="0.2">
      <c r="B407" s="30"/>
      <c r="D407" s="150" t="s">
        <v>216</v>
      </c>
      <c r="F407" s="151" t="s">
        <v>848</v>
      </c>
      <c r="I407" s="152"/>
      <c r="L407" s="30"/>
      <c r="M407" s="153"/>
      <c r="T407" s="54"/>
      <c r="AT407" s="15" t="s">
        <v>216</v>
      </c>
      <c r="AU407" s="15" t="s">
        <v>91</v>
      </c>
    </row>
    <row r="408" spans="2:65" s="12" customFormat="1" x14ac:dyDescent="0.2">
      <c r="B408" s="154"/>
      <c r="D408" s="150" t="s">
        <v>292</v>
      </c>
      <c r="E408" s="155" t="s">
        <v>1</v>
      </c>
      <c r="F408" s="156" t="s">
        <v>156</v>
      </c>
      <c r="H408" s="157">
        <v>4</v>
      </c>
      <c r="I408" s="158"/>
      <c r="L408" s="154"/>
      <c r="M408" s="159"/>
      <c r="T408" s="160"/>
      <c r="AT408" s="155" t="s">
        <v>292</v>
      </c>
      <c r="AU408" s="155" t="s">
        <v>91</v>
      </c>
      <c r="AV408" s="12" t="s">
        <v>91</v>
      </c>
      <c r="AW408" s="12" t="s">
        <v>36</v>
      </c>
      <c r="AX408" s="12" t="s">
        <v>85</v>
      </c>
      <c r="AY408" s="155" t="s">
        <v>209</v>
      </c>
    </row>
    <row r="409" spans="2:65" s="1" customFormat="1" ht="24.2" customHeight="1" x14ac:dyDescent="0.2">
      <c r="B409" s="30"/>
      <c r="C409" s="136" t="s">
        <v>770</v>
      </c>
      <c r="D409" s="136" t="s">
        <v>210</v>
      </c>
      <c r="E409" s="137" t="s">
        <v>841</v>
      </c>
      <c r="F409" s="138" t="s">
        <v>842</v>
      </c>
      <c r="G409" s="139" t="s">
        <v>456</v>
      </c>
      <c r="H409" s="140">
        <v>7</v>
      </c>
      <c r="I409" s="141"/>
      <c r="J409" s="142">
        <f>ROUND(I409*H409,2)</f>
        <v>0</v>
      </c>
      <c r="K409" s="143"/>
      <c r="L409" s="30"/>
      <c r="M409" s="144" t="s">
        <v>1</v>
      </c>
      <c r="N409" s="145" t="s">
        <v>43</v>
      </c>
      <c r="P409" s="146">
        <f>O409*H409</f>
        <v>0</v>
      </c>
      <c r="Q409" s="146">
        <v>0.09</v>
      </c>
      <c r="R409" s="146">
        <f>Q409*H409</f>
        <v>0.63</v>
      </c>
      <c r="S409" s="146">
        <v>0</v>
      </c>
      <c r="T409" s="147">
        <f>S409*H409</f>
        <v>0</v>
      </c>
      <c r="AR409" s="148" t="s">
        <v>156</v>
      </c>
      <c r="AT409" s="148" t="s">
        <v>210</v>
      </c>
      <c r="AU409" s="148" t="s">
        <v>91</v>
      </c>
      <c r="AY409" s="15" t="s">
        <v>209</v>
      </c>
      <c r="BE409" s="149">
        <f>IF(N409="základní",J409,0)</f>
        <v>0</v>
      </c>
      <c r="BF409" s="149">
        <f>IF(N409="snížená",J409,0)</f>
        <v>0</v>
      </c>
      <c r="BG409" s="149">
        <f>IF(N409="zákl. přenesená",J409,0)</f>
        <v>0</v>
      </c>
      <c r="BH409" s="149">
        <f>IF(N409="sníž. přenesená",J409,0)</f>
        <v>0</v>
      </c>
      <c r="BI409" s="149">
        <f>IF(N409="nulová",J409,0)</f>
        <v>0</v>
      </c>
      <c r="BJ409" s="15" t="s">
        <v>85</v>
      </c>
      <c r="BK409" s="149">
        <f>ROUND(I409*H409,2)</f>
        <v>0</v>
      </c>
      <c r="BL409" s="15" t="s">
        <v>156</v>
      </c>
      <c r="BM409" s="148" t="s">
        <v>1773</v>
      </c>
    </row>
    <row r="410" spans="2:65" s="1" customFormat="1" ht="19.5" x14ac:dyDescent="0.2">
      <c r="B410" s="30"/>
      <c r="D410" s="150" t="s">
        <v>216</v>
      </c>
      <c r="F410" s="151" t="s">
        <v>844</v>
      </c>
      <c r="I410" s="152"/>
      <c r="L410" s="30"/>
      <c r="M410" s="153"/>
      <c r="T410" s="54"/>
      <c r="AT410" s="15" t="s">
        <v>216</v>
      </c>
      <c r="AU410" s="15" t="s">
        <v>91</v>
      </c>
    </row>
    <row r="411" spans="2:65" s="12" customFormat="1" x14ac:dyDescent="0.2">
      <c r="B411" s="154"/>
      <c r="D411" s="150" t="s">
        <v>292</v>
      </c>
      <c r="E411" s="155" t="s">
        <v>1</v>
      </c>
      <c r="F411" s="156" t="s">
        <v>1774</v>
      </c>
      <c r="H411" s="157">
        <v>7</v>
      </c>
      <c r="I411" s="158"/>
      <c r="L411" s="154"/>
      <c r="M411" s="159"/>
      <c r="T411" s="160"/>
      <c r="AT411" s="155" t="s">
        <v>292</v>
      </c>
      <c r="AU411" s="155" t="s">
        <v>91</v>
      </c>
      <c r="AV411" s="12" t="s">
        <v>91</v>
      </c>
      <c r="AW411" s="12" t="s">
        <v>36</v>
      </c>
      <c r="AX411" s="12" t="s">
        <v>85</v>
      </c>
      <c r="AY411" s="155" t="s">
        <v>209</v>
      </c>
    </row>
    <row r="412" spans="2:65" s="1" customFormat="1" ht="24.2" customHeight="1" x14ac:dyDescent="0.2">
      <c r="B412" s="30"/>
      <c r="C412" s="136" t="s">
        <v>774</v>
      </c>
      <c r="D412" s="136" t="s">
        <v>210</v>
      </c>
      <c r="E412" s="137" t="s">
        <v>851</v>
      </c>
      <c r="F412" s="138" t="s">
        <v>852</v>
      </c>
      <c r="G412" s="139" t="s">
        <v>456</v>
      </c>
      <c r="H412" s="140">
        <v>7</v>
      </c>
      <c r="I412" s="141"/>
      <c r="J412" s="142">
        <f>ROUND(I412*H412,2)</f>
        <v>0</v>
      </c>
      <c r="K412" s="143"/>
      <c r="L412" s="30"/>
      <c r="M412" s="144" t="s">
        <v>1</v>
      </c>
      <c r="N412" s="145" t="s">
        <v>43</v>
      </c>
      <c r="P412" s="146">
        <f>O412*H412</f>
        <v>0</v>
      </c>
      <c r="Q412" s="146">
        <v>0.42080000000000001</v>
      </c>
      <c r="R412" s="146">
        <f>Q412*H412</f>
        <v>2.9456000000000002</v>
      </c>
      <c r="S412" s="146">
        <v>0</v>
      </c>
      <c r="T412" s="147">
        <f>S412*H412</f>
        <v>0</v>
      </c>
      <c r="AR412" s="148" t="s">
        <v>156</v>
      </c>
      <c r="AT412" s="148" t="s">
        <v>210</v>
      </c>
      <c r="AU412" s="148" t="s">
        <v>91</v>
      </c>
      <c r="AY412" s="15" t="s">
        <v>209</v>
      </c>
      <c r="BE412" s="149">
        <f>IF(N412="základní",J412,0)</f>
        <v>0</v>
      </c>
      <c r="BF412" s="149">
        <f>IF(N412="snížená",J412,0)</f>
        <v>0</v>
      </c>
      <c r="BG412" s="149">
        <f>IF(N412="zákl. přenesená",J412,0)</f>
        <v>0</v>
      </c>
      <c r="BH412" s="149">
        <f>IF(N412="sníž. přenesená",J412,0)</f>
        <v>0</v>
      </c>
      <c r="BI412" s="149">
        <f>IF(N412="nulová",J412,0)</f>
        <v>0</v>
      </c>
      <c r="BJ412" s="15" t="s">
        <v>85</v>
      </c>
      <c r="BK412" s="149">
        <f>ROUND(I412*H412,2)</f>
        <v>0</v>
      </c>
      <c r="BL412" s="15" t="s">
        <v>156</v>
      </c>
      <c r="BM412" s="148" t="s">
        <v>1775</v>
      </c>
    </row>
    <row r="413" spans="2:65" s="1" customFormat="1" ht="19.5" x14ac:dyDescent="0.2">
      <c r="B413" s="30"/>
      <c r="D413" s="150" t="s">
        <v>216</v>
      </c>
      <c r="F413" s="151" t="s">
        <v>854</v>
      </c>
      <c r="I413" s="152"/>
      <c r="L413" s="30"/>
      <c r="M413" s="153"/>
      <c r="T413" s="54"/>
      <c r="AT413" s="15" t="s">
        <v>216</v>
      </c>
      <c r="AU413" s="15" t="s">
        <v>91</v>
      </c>
    </row>
    <row r="414" spans="2:65" s="12" customFormat="1" x14ac:dyDescent="0.2">
      <c r="B414" s="154"/>
      <c r="D414" s="150" t="s">
        <v>292</v>
      </c>
      <c r="E414" s="155" t="s">
        <v>1</v>
      </c>
      <c r="F414" s="156" t="s">
        <v>1774</v>
      </c>
      <c r="H414" s="157">
        <v>7</v>
      </c>
      <c r="I414" s="158"/>
      <c r="L414" s="154"/>
      <c r="M414" s="159"/>
      <c r="T414" s="160"/>
      <c r="AT414" s="155" t="s">
        <v>292</v>
      </c>
      <c r="AU414" s="155" t="s">
        <v>91</v>
      </c>
      <c r="AV414" s="12" t="s">
        <v>91</v>
      </c>
      <c r="AW414" s="12" t="s">
        <v>36</v>
      </c>
      <c r="AX414" s="12" t="s">
        <v>85</v>
      </c>
      <c r="AY414" s="155" t="s">
        <v>209</v>
      </c>
    </row>
    <row r="415" spans="2:65" s="1" customFormat="1" ht="21.75" customHeight="1" x14ac:dyDescent="0.2">
      <c r="B415" s="30"/>
      <c r="C415" s="136" t="s">
        <v>779</v>
      </c>
      <c r="D415" s="136" t="s">
        <v>210</v>
      </c>
      <c r="E415" s="137" t="s">
        <v>861</v>
      </c>
      <c r="F415" s="138" t="s">
        <v>862</v>
      </c>
      <c r="G415" s="139" t="s">
        <v>359</v>
      </c>
      <c r="H415" s="140">
        <v>305.89999999999998</v>
      </c>
      <c r="I415" s="141"/>
      <c r="J415" s="142">
        <f>ROUND(I415*H415,2)</f>
        <v>0</v>
      </c>
      <c r="K415" s="143"/>
      <c r="L415" s="30"/>
      <c r="M415" s="144" t="s">
        <v>1</v>
      </c>
      <c r="N415" s="145" t="s">
        <v>43</v>
      </c>
      <c r="P415" s="146">
        <f>O415*H415</f>
        <v>0</v>
      </c>
      <c r="Q415" s="146">
        <v>1.2999999999999999E-4</v>
      </c>
      <c r="R415" s="146">
        <f>Q415*H415</f>
        <v>3.9766999999999997E-2</v>
      </c>
      <c r="S415" s="146">
        <v>0</v>
      </c>
      <c r="T415" s="147">
        <f>S415*H415</f>
        <v>0</v>
      </c>
      <c r="AR415" s="148" t="s">
        <v>156</v>
      </c>
      <c r="AT415" s="148" t="s">
        <v>210</v>
      </c>
      <c r="AU415" s="148" t="s">
        <v>91</v>
      </c>
      <c r="AY415" s="15" t="s">
        <v>209</v>
      </c>
      <c r="BE415" s="149">
        <f>IF(N415="základní",J415,0)</f>
        <v>0</v>
      </c>
      <c r="BF415" s="149">
        <f>IF(N415="snížená",J415,0)</f>
        <v>0</v>
      </c>
      <c r="BG415" s="149">
        <f>IF(N415="zákl. přenesená",J415,0)</f>
        <v>0</v>
      </c>
      <c r="BH415" s="149">
        <f>IF(N415="sníž. přenesená",J415,0)</f>
        <v>0</v>
      </c>
      <c r="BI415" s="149">
        <f>IF(N415="nulová",J415,0)</f>
        <v>0</v>
      </c>
      <c r="BJ415" s="15" t="s">
        <v>85</v>
      </c>
      <c r="BK415" s="149">
        <f>ROUND(I415*H415,2)</f>
        <v>0</v>
      </c>
      <c r="BL415" s="15" t="s">
        <v>156</v>
      </c>
      <c r="BM415" s="148" t="s">
        <v>1776</v>
      </c>
    </row>
    <row r="416" spans="2:65" s="1" customFormat="1" x14ac:dyDescent="0.2">
      <c r="B416" s="30"/>
      <c r="D416" s="150" t="s">
        <v>216</v>
      </c>
      <c r="F416" s="151" t="s">
        <v>864</v>
      </c>
      <c r="I416" s="152"/>
      <c r="L416" s="30"/>
      <c r="M416" s="153"/>
      <c r="T416" s="54"/>
      <c r="AT416" s="15" t="s">
        <v>216</v>
      </c>
      <c r="AU416" s="15" t="s">
        <v>91</v>
      </c>
    </row>
    <row r="417" spans="2:65" s="12" customFormat="1" x14ac:dyDescent="0.2">
      <c r="B417" s="154"/>
      <c r="D417" s="150" t="s">
        <v>292</v>
      </c>
      <c r="E417" s="155" t="s">
        <v>1</v>
      </c>
      <c r="F417" s="156" t="s">
        <v>1705</v>
      </c>
      <c r="H417" s="157">
        <v>305.89999999999998</v>
      </c>
      <c r="I417" s="158"/>
      <c r="L417" s="154"/>
      <c r="M417" s="159"/>
      <c r="T417" s="160"/>
      <c r="AT417" s="155" t="s">
        <v>292</v>
      </c>
      <c r="AU417" s="155" t="s">
        <v>91</v>
      </c>
      <c r="AV417" s="12" t="s">
        <v>91</v>
      </c>
      <c r="AW417" s="12" t="s">
        <v>36</v>
      </c>
      <c r="AX417" s="12" t="s">
        <v>85</v>
      </c>
      <c r="AY417" s="155" t="s">
        <v>209</v>
      </c>
    </row>
    <row r="418" spans="2:65" s="11" customFormat="1" ht="22.9" customHeight="1" x14ac:dyDescent="0.2">
      <c r="B418" s="124"/>
      <c r="D418" s="125" t="s">
        <v>77</v>
      </c>
      <c r="E418" s="134" t="s">
        <v>249</v>
      </c>
      <c r="F418" s="134" t="s">
        <v>866</v>
      </c>
      <c r="I418" s="127"/>
      <c r="J418" s="135">
        <f>BK418</f>
        <v>0</v>
      </c>
      <c r="L418" s="124"/>
      <c r="M418" s="129"/>
      <c r="P418" s="130">
        <f>P419+SUM(P420:P431)</f>
        <v>0</v>
      </c>
      <c r="R418" s="130">
        <f>R419+SUM(R420:R431)</f>
        <v>0.25083799999999995</v>
      </c>
      <c r="T418" s="131">
        <f>T419+SUM(T420:T431)</f>
        <v>12.235999999999999</v>
      </c>
      <c r="AR418" s="125" t="s">
        <v>85</v>
      </c>
      <c r="AT418" s="132" t="s">
        <v>77</v>
      </c>
      <c r="AU418" s="132" t="s">
        <v>85</v>
      </c>
      <c r="AY418" s="125" t="s">
        <v>209</v>
      </c>
      <c r="BK418" s="133">
        <f>BK419+SUM(BK420:BK431)</f>
        <v>0</v>
      </c>
    </row>
    <row r="419" spans="2:65" s="1" customFormat="1" ht="24.2" customHeight="1" x14ac:dyDescent="0.2">
      <c r="B419" s="30"/>
      <c r="C419" s="136" t="s">
        <v>783</v>
      </c>
      <c r="D419" s="136" t="s">
        <v>210</v>
      </c>
      <c r="E419" s="137" t="s">
        <v>867</v>
      </c>
      <c r="F419" s="138" t="s">
        <v>868</v>
      </c>
      <c r="G419" s="139" t="s">
        <v>359</v>
      </c>
      <c r="H419" s="140">
        <v>611.79999999999995</v>
      </c>
      <c r="I419" s="141"/>
      <c r="J419" s="142">
        <f>ROUND(I419*H419,2)</f>
        <v>0</v>
      </c>
      <c r="K419" s="143"/>
      <c r="L419" s="30"/>
      <c r="M419" s="144" t="s">
        <v>1</v>
      </c>
      <c r="N419" s="145" t="s">
        <v>43</v>
      </c>
      <c r="P419" s="146">
        <f>O419*H419</f>
        <v>0</v>
      </c>
      <c r="Q419" s="146">
        <v>4.0999999999999999E-4</v>
      </c>
      <c r="R419" s="146">
        <f>Q419*H419</f>
        <v>0.25083799999999995</v>
      </c>
      <c r="S419" s="146">
        <v>0</v>
      </c>
      <c r="T419" s="147">
        <f>S419*H419</f>
        <v>0</v>
      </c>
      <c r="AR419" s="148" t="s">
        <v>156</v>
      </c>
      <c r="AT419" s="148" t="s">
        <v>210</v>
      </c>
      <c r="AU419" s="148" t="s">
        <v>91</v>
      </c>
      <c r="AY419" s="15" t="s">
        <v>209</v>
      </c>
      <c r="BE419" s="149">
        <f>IF(N419="základní",J419,0)</f>
        <v>0</v>
      </c>
      <c r="BF419" s="149">
        <f>IF(N419="snížená",J419,0)</f>
        <v>0</v>
      </c>
      <c r="BG419" s="149">
        <f>IF(N419="zákl. přenesená",J419,0)</f>
        <v>0</v>
      </c>
      <c r="BH419" s="149">
        <f>IF(N419="sníž. přenesená",J419,0)</f>
        <v>0</v>
      </c>
      <c r="BI419" s="149">
        <f>IF(N419="nulová",J419,0)</f>
        <v>0</v>
      </c>
      <c r="BJ419" s="15" t="s">
        <v>85</v>
      </c>
      <c r="BK419" s="149">
        <f>ROUND(I419*H419,2)</f>
        <v>0</v>
      </c>
      <c r="BL419" s="15" t="s">
        <v>156</v>
      </c>
      <c r="BM419" s="148" t="s">
        <v>1777</v>
      </c>
    </row>
    <row r="420" spans="2:65" s="1" customFormat="1" ht="19.5" x14ac:dyDescent="0.2">
      <c r="B420" s="30"/>
      <c r="D420" s="150" t="s">
        <v>216</v>
      </c>
      <c r="F420" s="151" t="s">
        <v>870</v>
      </c>
      <c r="I420" s="152"/>
      <c r="L420" s="30"/>
      <c r="M420" s="153"/>
      <c r="T420" s="54"/>
      <c r="AT420" s="15" t="s">
        <v>216</v>
      </c>
      <c r="AU420" s="15" t="s">
        <v>91</v>
      </c>
    </row>
    <row r="421" spans="2:65" s="12" customFormat="1" x14ac:dyDescent="0.2">
      <c r="B421" s="154"/>
      <c r="D421" s="150" t="s">
        <v>292</v>
      </c>
      <c r="E421" s="155" t="s">
        <v>1</v>
      </c>
      <c r="F421" s="156" t="s">
        <v>1778</v>
      </c>
      <c r="H421" s="157">
        <v>611.79999999999995</v>
      </c>
      <c r="I421" s="158"/>
      <c r="L421" s="154"/>
      <c r="M421" s="159"/>
      <c r="T421" s="160"/>
      <c r="AT421" s="155" t="s">
        <v>292</v>
      </c>
      <c r="AU421" s="155" t="s">
        <v>91</v>
      </c>
      <c r="AV421" s="12" t="s">
        <v>91</v>
      </c>
      <c r="AW421" s="12" t="s">
        <v>36</v>
      </c>
      <c r="AX421" s="12" t="s">
        <v>85</v>
      </c>
      <c r="AY421" s="155" t="s">
        <v>209</v>
      </c>
    </row>
    <row r="422" spans="2:65" s="1" customFormat="1" ht="24.2" customHeight="1" x14ac:dyDescent="0.2">
      <c r="B422" s="30"/>
      <c r="C422" s="136" t="s">
        <v>788</v>
      </c>
      <c r="D422" s="136" t="s">
        <v>210</v>
      </c>
      <c r="E422" s="137" t="s">
        <v>873</v>
      </c>
      <c r="F422" s="138" t="s">
        <v>874</v>
      </c>
      <c r="G422" s="139" t="s">
        <v>359</v>
      </c>
      <c r="H422" s="140">
        <v>611.79999999999995</v>
      </c>
      <c r="I422" s="141"/>
      <c r="J422" s="142">
        <f>ROUND(I422*H422,2)</f>
        <v>0</v>
      </c>
      <c r="K422" s="143"/>
      <c r="L422" s="30"/>
      <c r="M422" s="144" t="s">
        <v>1</v>
      </c>
      <c r="N422" s="145" t="s">
        <v>43</v>
      </c>
      <c r="P422" s="146">
        <f>O422*H422</f>
        <v>0</v>
      </c>
      <c r="Q422" s="146">
        <v>0</v>
      </c>
      <c r="R422" s="146">
        <f>Q422*H422</f>
        <v>0</v>
      </c>
      <c r="S422" s="146">
        <v>0</v>
      </c>
      <c r="T422" s="147">
        <f>S422*H422</f>
        <v>0</v>
      </c>
      <c r="AR422" s="148" t="s">
        <v>156</v>
      </c>
      <c r="AT422" s="148" t="s">
        <v>210</v>
      </c>
      <c r="AU422" s="148" t="s">
        <v>91</v>
      </c>
      <c r="AY422" s="15" t="s">
        <v>209</v>
      </c>
      <c r="BE422" s="149">
        <f>IF(N422="základní",J422,0)</f>
        <v>0</v>
      </c>
      <c r="BF422" s="149">
        <f>IF(N422="snížená",J422,0)</f>
        <v>0</v>
      </c>
      <c r="BG422" s="149">
        <f>IF(N422="zákl. přenesená",J422,0)</f>
        <v>0</v>
      </c>
      <c r="BH422" s="149">
        <f>IF(N422="sníž. přenesená",J422,0)</f>
        <v>0</v>
      </c>
      <c r="BI422" s="149">
        <f>IF(N422="nulová",J422,0)</f>
        <v>0</v>
      </c>
      <c r="BJ422" s="15" t="s">
        <v>85</v>
      </c>
      <c r="BK422" s="149">
        <f>ROUND(I422*H422,2)</f>
        <v>0</v>
      </c>
      <c r="BL422" s="15" t="s">
        <v>156</v>
      </c>
      <c r="BM422" s="148" t="s">
        <v>1779</v>
      </c>
    </row>
    <row r="423" spans="2:65" s="1" customFormat="1" ht="19.5" x14ac:dyDescent="0.2">
      <c r="B423" s="30"/>
      <c r="D423" s="150" t="s">
        <v>216</v>
      </c>
      <c r="F423" s="151" t="s">
        <v>876</v>
      </c>
      <c r="I423" s="152"/>
      <c r="L423" s="30"/>
      <c r="M423" s="153"/>
      <c r="T423" s="54"/>
      <c r="AT423" s="15" t="s">
        <v>216</v>
      </c>
      <c r="AU423" s="15" t="s">
        <v>91</v>
      </c>
    </row>
    <row r="424" spans="2:65" s="12" customFormat="1" x14ac:dyDescent="0.2">
      <c r="B424" s="154"/>
      <c r="D424" s="150" t="s">
        <v>292</v>
      </c>
      <c r="E424" s="155" t="s">
        <v>1</v>
      </c>
      <c r="F424" s="156" t="s">
        <v>1778</v>
      </c>
      <c r="H424" s="157">
        <v>611.79999999999995</v>
      </c>
      <c r="I424" s="158"/>
      <c r="L424" s="154"/>
      <c r="M424" s="159"/>
      <c r="T424" s="160"/>
      <c r="AT424" s="155" t="s">
        <v>292</v>
      </c>
      <c r="AU424" s="155" t="s">
        <v>91</v>
      </c>
      <c r="AV424" s="12" t="s">
        <v>91</v>
      </c>
      <c r="AW424" s="12" t="s">
        <v>36</v>
      </c>
      <c r="AX424" s="12" t="s">
        <v>85</v>
      </c>
      <c r="AY424" s="155" t="s">
        <v>209</v>
      </c>
    </row>
    <row r="425" spans="2:65" s="1" customFormat="1" ht="16.5" customHeight="1" x14ac:dyDescent="0.2">
      <c r="B425" s="30"/>
      <c r="C425" s="136" t="s">
        <v>792</v>
      </c>
      <c r="D425" s="136" t="s">
        <v>210</v>
      </c>
      <c r="E425" s="137" t="s">
        <v>878</v>
      </c>
      <c r="F425" s="138" t="s">
        <v>879</v>
      </c>
      <c r="G425" s="139" t="s">
        <v>359</v>
      </c>
      <c r="H425" s="140">
        <v>6.4</v>
      </c>
      <c r="I425" s="141"/>
      <c r="J425" s="142">
        <f>ROUND(I425*H425,2)</f>
        <v>0</v>
      </c>
      <c r="K425" s="143"/>
      <c r="L425" s="30"/>
      <c r="M425" s="144" t="s">
        <v>1</v>
      </c>
      <c r="N425" s="145" t="s">
        <v>43</v>
      </c>
      <c r="P425" s="146">
        <f>O425*H425</f>
        <v>0</v>
      </c>
      <c r="Q425" s="146">
        <v>0</v>
      </c>
      <c r="R425" s="146">
        <f>Q425*H425</f>
        <v>0</v>
      </c>
      <c r="S425" s="146">
        <v>0</v>
      </c>
      <c r="T425" s="147">
        <f>S425*H425</f>
        <v>0</v>
      </c>
      <c r="AR425" s="148" t="s">
        <v>156</v>
      </c>
      <c r="AT425" s="148" t="s">
        <v>210</v>
      </c>
      <c r="AU425" s="148" t="s">
        <v>91</v>
      </c>
      <c r="AY425" s="15" t="s">
        <v>209</v>
      </c>
      <c r="BE425" s="149">
        <f>IF(N425="základní",J425,0)</f>
        <v>0</v>
      </c>
      <c r="BF425" s="149">
        <f>IF(N425="snížená",J425,0)</f>
        <v>0</v>
      </c>
      <c r="BG425" s="149">
        <f>IF(N425="zákl. přenesená",J425,0)</f>
        <v>0</v>
      </c>
      <c r="BH425" s="149">
        <f>IF(N425="sníž. přenesená",J425,0)</f>
        <v>0</v>
      </c>
      <c r="BI425" s="149">
        <f>IF(N425="nulová",J425,0)</f>
        <v>0</v>
      </c>
      <c r="BJ425" s="15" t="s">
        <v>85</v>
      </c>
      <c r="BK425" s="149">
        <f>ROUND(I425*H425,2)</f>
        <v>0</v>
      </c>
      <c r="BL425" s="15" t="s">
        <v>156</v>
      </c>
      <c r="BM425" s="148" t="s">
        <v>1780</v>
      </c>
    </row>
    <row r="426" spans="2:65" s="1" customFormat="1" ht="19.5" x14ac:dyDescent="0.2">
      <c r="B426" s="30"/>
      <c r="D426" s="150" t="s">
        <v>216</v>
      </c>
      <c r="F426" s="151" t="s">
        <v>881</v>
      </c>
      <c r="I426" s="152"/>
      <c r="L426" s="30"/>
      <c r="M426" s="153"/>
      <c r="T426" s="54"/>
      <c r="AT426" s="15" t="s">
        <v>216</v>
      </c>
      <c r="AU426" s="15" t="s">
        <v>91</v>
      </c>
    </row>
    <row r="427" spans="2:65" s="12" customFormat="1" x14ac:dyDescent="0.2">
      <c r="B427" s="154"/>
      <c r="D427" s="150" t="s">
        <v>292</v>
      </c>
      <c r="E427" s="155" t="s">
        <v>1</v>
      </c>
      <c r="F427" s="156" t="s">
        <v>1720</v>
      </c>
      <c r="H427" s="157">
        <v>6.4</v>
      </c>
      <c r="I427" s="158"/>
      <c r="L427" s="154"/>
      <c r="M427" s="159"/>
      <c r="T427" s="160"/>
      <c r="AT427" s="155" t="s">
        <v>292</v>
      </c>
      <c r="AU427" s="155" t="s">
        <v>91</v>
      </c>
      <c r="AV427" s="12" t="s">
        <v>91</v>
      </c>
      <c r="AW427" s="12" t="s">
        <v>36</v>
      </c>
      <c r="AX427" s="12" t="s">
        <v>85</v>
      </c>
      <c r="AY427" s="155" t="s">
        <v>209</v>
      </c>
    </row>
    <row r="428" spans="2:65" s="1" customFormat="1" ht="16.5" customHeight="1" x14ac:dyDescent="0.2">
      <c r="B428" s="30"/>
      <c r="C428" s="136" t="s">
        <v>796</v>
      </c>
      <c r="D428" s="136" t="s">
        <v>210</v>
      </c>
      <c r="E428" s="137" t="s">
        <v>888</v>
      </c>
      <c r="F428" s="138" t="s">
        <v>889</v>
      </c>
      <c r="G428" s="139" t="s">
        <v>342</v>
      </c>
      <c r="H428" s="140">
        <v>1223.5999999999999</v>
      </c>
      <c r="I428" s="141"/>
      <c r="J428" s="142">
        <f>ROUND(I428*H428,2)</f>
        <v>0</v>
      </c>
      <c r="K428" s="143"/>
      <c r="L428" s="30"/>
      <c r="M428" s="144" t="s">
        <v>1</v>
      </c>
      <c r="N428" s="145" t="s">
        <v>43</v>
      </c>
      <c r="P428" s="146">
        <f>O428*H428</f>
        <v>0</v>
      </c>
      <c r="Q428" s="146">
        <v>0</v>
      </c>
      <c r="R428" s="146">
        <f>Q428*H428</f>
        <v>0</v>
      </c>
      <c r="S428" s="146">
        <v>0.01</v>
      </c>
      <c r="T428" s="147">
        <f>S428*H428</f>
        <v>12.235999999999999</v>
      </c>
      <c r="AR428" s="148" t="s">
        <v>156</v>
      </c>
      <c r="AT428" s="148" t="s">
        <v>210</v>
      </c>
      <c r="AU428" s="148" t="s">
        <v>91</v>
      </c>
      <c r="AY428" s="15" t="s">
        <v>209</v>
      </c>
      <c r="BE428" s="149">
        <f>IF(N428="základní",J428,0)</f>
        <v>0</v>
      </c>
      <c r="BF428" s="149">
        <f>IF(N428="snížená",J428,0)</f>
        <v>0</v>
      </c>
      <c r="BG428" s="149">
        <f>IF(N428="zákl. přenesená",J428,0)</f>
        <v>0</v>
      </c>
      <c r="BH428" s="149">
        <f>IF(N428="sníž. přenesená",J428,0)</f>
        <v>0</v>
      </c>
      <c r="BI428" s="149">
        <f>IF(N428="nulová",J428,0)</f>
        <v>0</v>
      </c>
      <c r="BJ428" s="15" t="s">
        <v>85</v>
      </c>
      <c r="BK428" s="149">
        <f>ROUND(I428*H428,2)</f>
        <v>0</v>
      </c>
      <c r="BL428" s="15" t="s">
        <v>156</v>
      </c>
      <c r="BM428" s="148" t="s">
        <v>1781</v>
      </c>
    </row>
    <row r="429" spans="2:65" s="1" customFormat="1" ht="19.5" x14ac:dyDescent="0.2">
      <c r="B429" s="30"/>
      <c r="D429" s="150" t="s">
        <v>216</v>
      </c>
      <c r="F429" s="151" t="s">
        <v>891</v>
      </c>
      <c r="I429" s="152"/>
      <c r="L429" s="30"/>
      <c r="M429" s="153"/>
      <c r="T429" s="54"/>
      <c r="AT429" s="15" t="s">
        <v>216</v>
      </c>
      <c r="AU429" s="15" t="s">
        <v>91</v>
      </c>
    </row>
    <row r="430" spans="2:65" s="12" customFormat="1" x14ac:dyDescent="0.2">
      <c r="B430" s="154"/>
      <c r="D430" s="150" t="s">
        <v>292</v>
      </c>
      <c r="E430" s="155" t="s">
        <v>1</v>
      </c>
      <c r="F430" s="156" t="s">
        <v>1782</v>
      </c>
      <c r="H430" s="157">
        <v>1223.5999999999999</v>
      </c>
      <c r="I430" s="158"/>
      <c r="L430" s="154"/>
      <c r="M430" s="159"/>
      <c r="T430" s="160"/>
      <c r="AT430" s="155" t="s">
        <v>292</v>
      </c>
      <c r="AU430" s="155" t="s">
        <v>91</v>
      </c>
      <c r="AV430" s="12" t="s">
        <v>91</v>
      </c>
      <c r="AW430" s="12" t="s">
        <v>36</v>
      </c>
      <c r="AX430" s="12" t="s">
        <v>85</v>
      </c>
      <c r="AY430" s="155" t="s">
        <v>209</v>
      </c>
    </row>
    <row r="431" spans="2:65" s="11" customFormat="1" ht="20.85" customHeight="1" x14ac:dyDescent="0.2">
      <c r="B431" s="124"/>
      <c r="D431" s="125" t="s">
        <v>77</v>
      </c>
      <c r="E431" s="134" t="s">
        <v>860</v>
      </c>
      <c r="F431" s="134" t="s">
        <v>893</v>
      </c>
      <c r="I431" s="127"/>
      <c r="J431" s="135">
        <f>BK431</f>
        <v>0</v>
      </c>
      <c r="L431" s="124"/>
      <c r="M431" s="129"/>
      <c r="P431" s="130">
        <f>SUM(P432:P459)</f>
        <v>0</v>
      </c>
      <c r="R431" s="130">
        <f>SUM(R432:R459)</f>
        <v>0</v>
      </c>
      <c r="T431" s="131">
        <f>SUM(T432:T459)</f>
        <v>0</v>
      </c>
      <c r="AR431" s="125" t="s">
        <v>85</v>
      </c>
      <c r="AT431" s="132" t="s">
        <v>77</v>
      </c>
      <c r="AU431" s="132" t="s">
        <v>91</v>
      </c>
      <c r="AY431" s="125" t="s">
        <v>209</v>
      </c>
      <c r="BK431" s="133">
        <f>SUM(BK432:BK459)</f>
        <v>0</v>
      </c>
    </row>
    <row r="432" spans="2:65" s="1" customFormat="1" ht="21.75" customHeight="1" x14ac:dyDescent="0.2">
      <c r="B432" s="30"/>
      <c r="C432" s="136" t="s">
        <v>787</v>
      </c>
      <c r="D432" s="136" t="s">
        <v>210</v>
      </c>
      <c r="E432" s="137" t="s">
        <v>895</v>
      </c>
      <c r="F432" s="138" t="s">
        <v>896</v>
      </c>
      <c r="G432" s="139" t="s">
        <v>359</v>
      </c>
      <c r="H432" s="140">
        <v>6.4</v>
      </c>
      <c r="I432" s="141"/>
      <c r="J432" s="142">
        <f>ROUND(I432*H432,2)</f>
        <v>0</v>
      </c>
      <c r="K432" s="143"/>
      <c r="L432" s="30"/>
      <c r="M432" s="144" t="s">
        <v>1</v>
      </c>
      <c r="N432" s="145" t="s">
        <v>43</v>
      </c>
      <c r="P432" s="146">
        <f>O432*H432</f>
        <v>0</v>
      </c>
      <c r="Q432" s="146">
        <v>0</v>
      </c>
      <c r="R432" s="146">
        <f>Q432*H432</f>
        <v>0</v>
      </c>
      <c r="S432" s="146">
        <v>0</v>
      </c>
      <c r="T432" s="147">
        <f>S432*H432</f>
        <v>0</v>
      </c>
      <c r="AR432" s="148" t="s">
        <v>156</v>
      </c>
      <c r="AT432" s="148" t="s">
        <v>210</v>
      </c>
      <c r="AU432" s="148" t="s">
        <v>148</v>
      </c>
      <c r="AY432" s="15" t="s">
        <v>209</v>
      </c>
      <c r="BE432" s="149">
        <f>IF(N432="základní",J432,0)</f>
        <v>0</v>
      </c>
      <c r="BF432" s="149">
        <f>IF(N432="snížená",J432,0)</f>
        <v>0</v>
      </c>
      <c r="BG432" s="149">
        <f>IF(N432="zákl. přenesená",J432,0)</f>
        <v>0</v>
      </c>
      <c r="BH432" s="149">
        <f>IF(N432="sníž. přenesená",J432,0)</f>
        <v>0</v>
      </c>
      <c r="BI432" s="149">
        <f>IF(N432="nulová",J432,0)</f>
        <v>0</v>
      </c>
      <c r="BJ432" s="15" t="s">
        <v>85</v>
      </c>
      <c r="BK432" s="149">
        <f>ROUND(I432*H432,2)</f>
        <v>0</v>
      </c>
      <c r="BL432" s="15" t="s">
        <v>156</v>
      </c>
      <c r="BM432" s="148" t="s">
        <v>1783</v>
      </c>
    </row>
    <row r="433" spans="2:65" s="1" customFormat="1" ht="19.5" x14ac:dyDescent="0.2">
      <c r="B433" s="30"/>
      <c r="D433" s="150" t="s">
        <v>216</v>
      </c>
      <c r="F433" s="151" t="s">
        <v>898</v>
      </c>
      <c r="I433" s="152"/>
      <c r="L433" s="30"/>
      <c r="M433" s="153"/>
      <c r="T433" s="54"/>
      <c r="AT433" s="15" t="s">
        <v>216</v>
      </c>
      <c r="AU433" s="15" t="s">
        <v>148</v>
      </c>
    </row>
    <row r="434" spans="2:65" s="12" customFormat="1" x14ac:dyDescent="0.2">
      <c r="B434" s="154"/>
      <c r="D434" s="150" t="s">
        <v>292</v>
      </c>
      <c r="E434" s="155" t="s">
        <v>1</v>
      </c>
      <c r="F434" s="156" t="s">
        <v>1720</v>
      </c>
      <c r="H434" s="157">
        <v>6.4</v>
      </c>
      <c r="I434" s="158"/>
      <c r="L434" s="154"/>
      <c r="M434" s="159"/>
      <c r="T434" s="160"/>
      <c r="AT434" s="155" t="s">
        <v>292</v>
      </c>
      <c r="AU434" s="155" t="s">
        <v>148</v>
      </c>
      <c r="AV434" s="12" t="s">
        <v>91</v>
      </c>
      <c r="AW434" s="12" t="s">
        <v>36</v>
      </c>
      <c r="AX434" s="12" t="s">
        <v>85</v>
      </c>
      <c r="AY434" s="155" t="s">
        <v>209</v>
      </c>
    </row>
    <row r="435" spans="2:65" s="1" customFormat="1" ht="24.2" customHeight="1" x14ac:dyDescent="0.2">
      <c r="B435" s="30"/>
      <c r="C435" s="136" t="s">
        <v>803</v>
      </c>
      <c r="D435" s="136" t="s">
        <v>210</v>
      </c>
      <c r="E435" s="137" t="s">
        <v>900</v>
      </c>
      <c r="F435" s="138" t="s">
        <v>901</v>
      </c>
      <c r="G435" s="139" t="s">
        <v>554</v>
      </c>
      <c r="H435" s="140">
        <v>148.464</v>
      </c>
      <c r="I435" s="141"/>
      <c r="J435" s="142">
        <f>ROUND(I435*H435,2)</f>
        <v>0</v>
      </c>
      <c r="K435" s="143"/>
      <c r="L435" s="30"/>
      <c r="M435" s="144" t="s">
        <v>1</v>
      </c>
      <c r="N435" s="145" t="s">
        <v>43</v>
      </c>
      <c r="P435" s="146">
        <f>O435*H435</f>
        <v>0</v>
      </c>
      <c r="Q435" s="146">
        <v>0</v>
      </c>
      <c r="R435" s="146">
        <f>Q435*H435</f>
        <v>0</v>
      </c>
      <c r="S435" s="146">
        <v>0</v>
      </c>
      <c r="T435" s="147">
        <f>S435*H435</f>
        <v>0</v>
      </c>
      <c r="AR435" s="148" t="s">
        <v>156</v>
      </c>
      <c r="AT435" s="148" t="s">
        <v>210</v>
      </c>
      <c r="AU435" s="148" t="s">
        <v>148</v>
      </c>
      <c r="AY435" s="15" t="s">
        <v>209</v>
      </c>
      <c r="BE435" s="149">
        <f>IF(N435="základní",J435,0)</f>
        <v>0</v>
      </c>
      <c r="BF435" s="149">
        <f>IF(N435="snížená",J435,0)</f>
        <v>0</v>
      </c>
      <c r="BG435" s="149">
        <f>IF(N435="zákl. přenesená",J435,0)</f>
        <v>0</v>
      </c>
      <c r="BH435" s="149">
        <f>IF(N435="sníž. přenesená",J435,0)</f>
        <v>0</v>
      </c>
      <c r="BI435" s="149">
        <f>IF(N435="nulová",J435,0)</f>
        <v>0</v>
      </c>
      <c r="BJ435" s="15" t="s">
        <v>85</v>
      </c>
      <c r="BK435" s="149">
        <f>ROUND(I435*H435,2)</f>
        <v>0</v>
      </c>
      <c r="BL435" s="15" t="s">
        <v>156</v>
      </c>
      <c r="BM435" s="148" t="s">
        <v>1784</v>
      </c>
    </row>
    <row r="436" spans="2:65" s="1" customFormat="1" ht="19.5" x14ac:dyDescent="0.2">
      <c r="B436" s="30"/>
      <c r="D436" s="150" t="s">
        <v>216</v>
      </c>
      <c r="F436" s="151" t="s">
        <v>903</v>
      </c>
      <c r="I436" s="152"/>
      <c r="L436" s="30"/>
      <c r="M436" s="153"/>
      <c r="T436" s="54"/>
      <c r="AT436" s="15" t="s">
        <v>216</v>
      </c>
      <c r="AU436" s="15" t="s">
        <v>148</v>
      </c>
    </row>
    <row r="437" spans="2:65" s="12" customFormat="1" x14ac:dyDescent="0.2">
      <c r="B437" s="154"/>
      <c r="D437" s="150" t="s">
        <v>292</v>
      </c>
      <c r="E437" s="155" t="s">
        <v>1</v>
      </c>
      <c r="F437" s="156" t="s">
        <v>1785</v>
      </c>
      <c r="H437" s="157">
        <v>1.6320000000000001</v>
      </c>
      <c r="I437" s="158"/>
      <c r="L437" s="154"/>
      <c r="M437" s="159"/>
      <c r="T437" s="160"/>
      <c r="AT437" s="155" t="s">
        <v>292</v>
      </c>
      <c r="AU437" s="155" t="s">
        <v>148</v>
      </c>
      <c r="AV437" s="12" t="s">
        <v>91</v>
      </c>
      <c r="AW437" s="12" t="s">
        <v>36</v>
      </c>
      <c r="AX437" s="12" t="s">
        <v>78</v>
      </c>
      <c r="AY437" s="155" t="s">
        <v>209</v>
      </c>
    </row>
    <row r="438" spans="2:65" s="12" customFormat="1" x14ac:dyDescent="0.2">
      <c r="B438" s="154"/>
      <c r="D438" s="150" t="s">
        <v>292</v>
      </c>
      <c r="E438" s="155" t="s">
        <v>1</v>
      </c>
      <c r="F438" s="156" t="s">
        <v>1786</v>
      </c>
      <c r="H438" s="157">
        <v>146.83199999999999</v>
      </c>
      <c r="I438" s="158"/>
      <c r="L438" s="154"/>
      <c r="M438" s="159"/>
      <c r="T438" s="160"/>
      <c r="AT438" s="155" t="s">
        <v>292</v>
      </c>
      <c r="AU438" s="155" t="s">
        <v>148</v>
      </c>
      <c r="AV438" s="12" t="s">
        <v>91</v>
      </c>
      <c r="AW438" s="12" t="s">
        <v>36</v>
      </c>
      <c r="AX438" s="12" t="s">
        <v>78</v>
      </c>
      <c r="AY438" s="155" t="s">
        <v>209</v>
      </c>
    </row>
    <row r="439" spans="2:65" s="13" customFormat="1" x14ac:dyDescent="0.2">
      <c r="B439" s="164"/>
      <c r="D439" s="150" t="s">
        <v>292</v>
      </c>
      <c r="E439" s="165" t="s">
        <v>1</v>
      </c>
      <c r="F439" s="166" t="s">
        <v>351</v>
      </c>
      <c r="H439" s="167">
        <v>148.464</v>
      </c>
      <c r="I439" s="168"/>
      <c r="L439" s="164"/>
      <c r="M439" s="169"/>
      <c r="T439" s="170"/>
      <c r="AT439" s="165" t="s">
        <v>292</v>
      </c>
      <c r="AU439" s="165" t="s">
        <v>148</v>
      </c>
      <c r="AV439" s="13" t="s">
        <v>156</v>
      </c>
      <c r="AW439" s="13" t="s">
        <v>4</v>
      </c>
      <c r="AX439" s="13" t="s">
        <v>85</v>
      </c>
      <c r="AY439" s="165" t="s">
        <v>209</v>
      </c>
    </row>
    <row r="440" spans="2:65" s="1" customFormat="1" ht="24.2" customHeight="1" x14ac:dyDescent="0.2">
      <c r="B440" s="30"/>
      <c r="C440" s="136" t="s">
        <v>807</v>
      </c>
      <c r="D440" s="136" t="s">
        <v>210</v>
      </c>
      <c r="E440" s="137" t="s">
        <v>907</v>
      </c>
      <c r="F440" s="138" t="s">
        <v>908</v>
      </c>
      <c r="G440" s="139" t="s">
        <v>554</v>
      </c>
      <c r="H440" s="140">
        <v>1039.248</v>
      </c>
      <c r="I440" s="141"/>
      <c r="J440" s="142">
        <f>ROUND(I440*H440,2)</f>
        <v>0</v>
      </c>
      <c r="K440" s="143"/>
      <c r="L440" s="30"/>
      <c r="M440" s="144" t="s">
        <v>1</v>
      </c>
      <c r="N440" s="145" t="s">
        <v>43</v>
      </c>
      <c r="P440" s="146">
        <f>O440*H440</f>
        <v>0</v>
      </c>
      <c r="Q440" s="146">
        <v>0</v>
      </c>
      <c r="R440" s="146">
        <f>Q440*H440</f>
        <v>0</v>
      </c>
      <c r="S440" s="146">
        <v>0</v>
      </c>
      <c r="T440" s="147">
        <f>S440*H440</f>
        <v>0</v>
      </c>
      <c r="AR440" s="148" t="s">
        <v>156</v>
      </c>
      <c r="AT440" s="148" t="s">
        <v>210</v>
      </c>
      <c r="AU440" s="148" t="s">
        <v>148</v>
      </c>
      <c r="AY440" s="15" t="s">
        <v>209</v>
      </c>
      <c r="BE440" s="149">
        <f>IF(N440="základní",J440,0)</f>
        <v>0</v>
      </c>
      <c r="BF440" s="149">
        <f>IF(N440="snížená",J440,0)</f>
        <v>0</v>
      </c>
      <c r="BG440" s="149">
        <f>IF(N440="zákl. přenesená",J440,0)</f>
        <v>0</v>
      </c>
      <c r="BH440" s="149">
        <f>IF(N440="sníž. přenesená",J440,0)</f>
        <v>0</v>
      </c>
      <c r="BI440" s="149">
        <f>IF(N440="nulová",J440,0)</f>
        <v>0</v>
      </c>
      <c r="BJ440" s="15" t="s">
        <v>85</v>
      </c>
      <c r="BK440" s="149">
        <f>ROUND(I440*H440,2)</f>
        <v>0</v>
      </c>
      <c r="BL440" s="15" t="s">
        <v>156</v>
      </c>
      <c r="BM440" s="148" t="s">
        <v>1787</v>
      </c>
    </row>
    <row r="441" spans="2:65" s="1" customFormat="1" ht="19.5" x14ac:dyDescent="0.2">
      <c r="B441" s="30"/>
      <c r="D441" s="150" t="s">
        <v>216</v>
      </c>
      <c r="F441" s="151" t="s">
        <v>908</v>
      </c>
      <c r="I441" s="152"/>
      <c r="L441" s="30"/>
      <c r="M441" s="153"/>
      <c r="T441" s="54"/>
      <c r="AT441" s="15" t="s">
        <v>216</v>
      </c>
      <c r="AU441" s="15" t="s">
        <v>148</v>
      </c>
    </row>
    <row r="442" spans="2:65" s="12" customFormat="1" x14ac:dyDescent="0.2">
      <c r="B442" s="154"/>
      <c r="D442" s="150" t="s">
        <v>292</v>
      </c>
      <c r="E442" s="155" t="s">
        <v>1</v>
      </c>
      <c r="F442" s="156" t="s">
        <v>1788</v>
      </c>
      <c r="H442" s="157">
        <v>1039.248</v>
      </c>
      <c r="I442" s="158"/>
      <c r="L442" s="154"/>
      <c r="M442" s="159"/>
      <c r="T442" s="160"/>
      <c r="AT442" s="155" t="s">
        <v>292</v>
      </c>
      <c r="AU442" s="155" t="s">
        <v>148</v>
      </c>
      <c r="AV442" s="12" t="s">
        <v>91</v>
      </c>
      <c r="AW442" s="12" t="s">
        <v>36</v>
      </c>
      <c r="AX442" s="12" t="s">
        <v>78</v>
      </c>
      <c r="AY442" s="155" t="s">
        <v>209</v>
      </c>
    </row>
    <row r="443" spans="2:65" s="13" customFormat="1" x14ac:dyDescent="0.2">
      <c r="B443" s="164"/>
      <c r="D443" s="150" t="s">
        <v>292</v>
      </c>
      <c r="E443" s="165" t="s">
        <v>1</v>
      </c>
      <c r="F443" s="166" t="s">
        <v>351</v>
      </c>
      <c r="H443" s="167">
        <v>1039.248</v>
      </c>
      <c r="I443" s="168"/>
      <c r="L443" s="164"/>
      <c r="M443" s="169"/>
      <c r="T443" s="170"/>
      <c r="AT443" s="165" t="s">
        <v>292</v>
      </c>
      <c r="AU443" s="165" t="s">
        <v>148</v>
      </c>
      <c r="AV443" s="13" t="s">
        <v>156</v>
      </c>
      <c r="AW443" s="13" t="s">
        <v>4</v>
      </c>
      <c r="AX443" s="13" t="s">
        <v>85</v>
      </c>
      <c r="AY443" s="165" t="s">
        <v>209</v>
      </c>
    </row>
    <row r="444" spans="2:65" s="1" customFormat="1" ht="24.2" customHeight="1" x14ac:dyDescent="0.2">
      <c r="B444" s="30"/>
      <c r="C444" s="136" t="s">
        <v>811</v>
      </c>
      <c r="D444" s="136" t="s">
        <v>210</v>
      </c>
      <c r="E444" s="137" t="s">
        <v>912</v>
      </c>
      <c r="F444" s="138" t="s">
        <v>913</v>
      </c>
      <c r="G444" s="139" t="s">
        <v>554</v>
      </c>
      <c r="H444" s="140">
        <v>148.464</v>
      </c>
      <c r="I444" s="141"/>
      <c r="J444" s="142">
        <f>ROUND(I444*H444,2)</f>
        <v>0</v>
      </c>
      <c r="K444" s="143"/>
      <c r="L444" s="30"/>
      <c r="M444" s="144" t="s">
        <v>1</v>
      </c>
      <c r="N444" s="145" t="s">
        <v>43</v>
      </c>
      <c r="P444" s="146">
        <f>O444*H444</f>
        <v>0</v>
      </c>
      <c r="Q444" s="146">
        <v>0</v>
      </c>
      <c r="R444" s="146">
        <f>Q444*H444</f>
        <v>0</v>
      </c>
      <c r="S444" s="146">
        <v>0</v>
      </c>
      <c r="T444" s="147">
        <f>S444*H444</f>
        <v>0</v>
      </c>
      <c r="AR444" s="148" t="s">
        <v>156</v>
      </c>
      <c r="AT444" s="148" t="s">
        <v>210</v>
      </c>
      <c r="AU444" s="148" t="s">
        <v>148</v>
      </c>
      <c r="AY444" s="15" t="s">
        <v>209</v>
      </c>
      <c r="BE444" s="149">
        <f>IF(N444="základní",J444,0)</f>
        <v>0</v>
      </c>
      <c r="BF444" s="149">
        <f>IF(N444="snížená",J444,0)</f>
        <v>0</v>
      </c>
      <c r="BG444" s="149">
        <f>IF(N444="zákl. přenesená",J444,0)</f>
        <v>0</v>
      </c>
      <c r="BH444" s="149">
        <f>IF(N444="sníž. přenesená",J444,0)</f>
        <v>0</v>
      </c>
      <c r="BI444" s="149">
        <f>IF(N444="nulová",J444,0)</f>
        <v>0</v>
      </c>
      <c r="BJ444" s="15" t="s">
        <v>85</v>
      </c>
      <c r="BK444" s="149">
        <f>ROUND(I444*H444,2)</f>
        <v>0</v>
      </c>
      <c r="BL444" s="15" t="s">
        <v>156</v>
      </c>
      <c r="BM444" s="148" t="s">
        <v>1789</v>
      </c>
    </row>
    <row r="445" spans="2:65" s="1" customFormat="1" ht="19.5" x14ac:dyDescent="0.2">
      <c r="B445" s="30"/>
      <c r="D445" s="150" t="s">
        <v>216</v>
      </c>
      <c r="F445" s="151" t="s">
        <v>915</v>
      </c>
      <c r="I445" s="152"/>
      <c r="L445" s="30"/>
      <c r="M445" s="153"/>
      <c r="T445" s="54"/>
      <c r="AT445" s="15" t="s">
        <v>216</v>
      </c>
      <c r="AU445" s="15" t="s">
        <v>148</v>
      </c>
    </row>
    <row r="446" spans="2:65" s="12" customFormat="1" x14ac:dyDescent="0.2">
      <c r="B446" s="154"/>
      <c r="D446" s="150" t="s">
        <v>292</v>
      </c>
      <c r="E446" s="155" t="s">
        <v>1</v>
      </c>
      <c r="F446" s="156" t="s">
        <v>1785</v>
      </c>
      <c r="H446" s="157">
        <v>1.6320000000000001</v>
      </c>
      <c r="I446" s="158"/>
      <c r="L446" s="154"/>
      <c r="M446" s="159"/>
      <c r="T446" s="160"/>
      <c r="AT446" s="155" t="s">
        <v>292</v>
      </c>
      <c r="AU446" s="155" t="s">
        <v>148</v>
      </c>
      <c r="AV446" s="12" t="s">
        <v>91</v>
      </c>
      <c r="AW446" s="12" t="s">
        <v>36</v>
      </c>
      <c r="AX446" s="12" t="s">
        <v>78</v>
      </c>
      <c r="AY446" s="155" t="s">
        <v>209</v>
      </c>
    </row>
    <row r="447" spans="2:65" s="12" customFormat="1" x14ac:dyDescent="0.2">
      <c r="B447" s="154"/>
      <c r="D447" s="150" t="s">
        <v>292</v>
      </c>
      <c r="E447" s="155" t="s">
        <v>1</v>
      </c>
      <c r="F447" s="156" t="s">
        <v>1786</v>
      </c>
      <c r="H447" s="157">
        <v>146.83199999999999</v>
      </c>
      <c r="I447" s="158"/>
      <c r="L447" s="154"/>
      <c r="M447" s="159"/>
      <c r="T447" s="160"/>
      <c r="AT447" s="155" t="s">
        <v>292</v>
      </c>
      <c r="AU447" s="155" t="s">
        <v>148</v>
      </c>
      <c r="AV447" s="12" t="s">
        <v>91</v>
      </c>
      <c r="AW447" s="12" t="s">
        <v>36</v>
      </c>
      <c r="AX447" s="12" t="s">
        <v>78</v>
      </c>
      <c r="AY447" s="155" t="s">
        <v>209</v>
      </c>
    </row>
    <row r="448" spans="2:65" s="13" customFormat="1" x14ac:dyDescent="0.2">
      <c r="B448" s="164"/>
      <c r="D448" s="150" t="s">
        <v>292</v>
      </c>
      <c r="E448" s="165" t="s">
        <v>1</v>
      </c>
      <c r="F448" s="166" t="s">
        <v>351</v>
      </c>
      <c r="H448" s="167">
        <v>148.464</v>
      </c>
      <c r="I448" s="168"/>
      <c r="L448" s="164"/>
      <c r="M448" s="169"/>
      <c r="T448" s="170"/>
      <c r="AT448" s="165" t="s">
        <v>292</v>
      </c>
      <c r="AU448" s="165" t="s">
        <v>148</v>
      </c>
      <c r="AV448" s="13" t="s">
        <v>156</v>
      </c>
      <c r="AW448" s="13" t="s">
        <v>4</v>
      </c>
      <c r="AX448" s="13" t="s">
        <v>85</v>
      </c>
      <c r="AY448" s="165" t="s">
        <v>209</v>
      </c>
    </row>
    <row r="449" spans="2:65" s="1" customFormat="1" ht="33" customHeight="1" x14ac:dyDescent="0.2">
      <c r="B449" s="30"/>
      <c r="C449" s="136" t="s">
        <v>815</v>
      </c>
      <c r="D449" s="136" t="s">
        <v>210</v>
      </c>
      <c r="E449" s="137" t="s">
        <v>917</v>
      </c>
      <c r="F449" s="138" t="s">
        <v>918</v>
      </c>
      <c r="G449" s="139" t="s">
        <v>554</v>
      </c>
      <c r="H449" s="140">
        <v>296.928</v>
      </c>
      <c r="I449" s="141"/>
      <c r="J449" s="142">
        <f>ROUND(I449*H449,2)</f>
        <v>0</v>
      </c>
      <c r="K449" s="143"/>
      <c r="L449" s="30"/>
      <c r="M449" s="144" t="s">
        <v>1</v>
      </c>
      <c r="N449" s="145" t="s">
        <v>43</v>
      </c>
      <c r="P449" s="146">
        <f>O449*H449</f>
        <v>0</v>
      </c>
      <c r="Q449" s="146">
        <v>0</v>
      </c>
      <c r="R449" s="146">
        <f>Q449*H449</f>
        <v>0</v>
      </c>
      <c r="S449" s="146">
        <v>0</v>
      </c>
      <c r="T449" s="147">
        <f>S449*H449</f>
        <v>0</v>
      </c>
      <c r="AR449" s="148" t="s">
        <v>156</v>
      </c>
      <c r="AT449" s="148" t="s">
        <v>210</v>
      </c>
      <c r="AU449" s="148" t="s">
        <v>148</v>
      </c>
      <c r="AY449" s="15" t="s">
        <v>209</v>
      </c>
      <c r="BE449" s="149">
        <f>IF(N449="základní",J449,0)</f>
        <v>0</v>
      </c>
      <c r="BF449" s="149">
        <f>IF(N449="snížená",J449,0)</f>
        <v>0</v>
      </c>
      <c r="BG449" s="149">
        <f>IF(N449="zákl. přenesená",J449,0)</f>
        <v>0</v>
      </c>
      <c r="BH449" s="149">
        <f>IF(N449="sníž. přenesená",J449,0)</f>
        <v>0</v>
      </c>
      <c r="BI449" s="149">
        <f>IF(N449="nulová",J449,0)</f>
        <v>0</v>
      </c>
      <c r="BJ449" s="15" t="s">
        <v>85</v>
      </c>
      <c r="BK449" s="149">
        <f>ROUND(I449*H449,2)</f>
        <v>0</v>
      </c>
      <c r="BL449" s="15" t="s">
        <v>156</v>
      </c>
      <c r="BM449" s="148" t="s">
        <v>1790</v>
      </c>
    </row>
    <row r="450" spans="2:65" s="1" customFormat="1" ht="29.25" x14ac:dyDescent="0.2">
      <c r="B450" s="30"/>
      <c r="D450" s="150" t="s">
        <v>216</v>
      </c>
      <c r="F450" s="151" t="s">
        <v>920</v>
      </c>
      <c r="I450" s="152"/>
      <c r="L450" s="30"/>
      <c r="M450" s="153"/>
      <c r="T450" s="54"/>
      <c r="AT450" s="15" t="s">
        <v>216</v>
      </c>
      <c r="AU450" s="15" t="s">
        <v>148</v>
      </c>
    </row>
    <row r="451" spans="2:65" s="12" customFormat="1" x14ac:dyDescent="0.2">
      <c r="B451" s="154"/>
      <c r="D451" s="150" t="s">
        <v>292</v>
      </c>
      <c r="E451" s="155" t="s">
        <v>1</v>
      </c>
      <c r="F451" s="156" t="s">
        <v>1791</v>
      </c>
      <c r="H451" s="157">
        <v>3.2640000000000002</v>
      </c>
      <c r="I451" s="158"/>
      <c r="L451" s="154"/>
      <c r="M451" s="159"/>
      <c r="T451" s="160"/>
      <c r="AT451" s="155" t="s">
        <v>292</v>
      </c>
      <c r="AU451" s="155" t="s">
        <v>148</v>
      </c>
      <c r="AV451" s="12" t="s">
        <v>91</v>
      </c>
      <c r="AW451" s="12" t="s">
        <v>36</v>
      </c>
      <c r="AX451" s="12" t="s">
        <v>78</v>
      </c>
      <c r="AY451" s="155" t="s">
        <v>209</v>
      </c>
    </row>
    <row r="452" spans="2:65" s="12" customFormat="1" x14ac:dyDescent="0.2">
      <c r="B452" s="154"/>
      <c r="D452" s="150" t="s">
        <v>292</v>
      </c>
      <c r="E452" s="155" t="s">
        <v>1</v>
      </c>
      <c r="F452" s="156" t="s">
        <v>1792</v>
      </c>
      <c r="H452" s="157">
        <v>293.66399999999999</v>
      </c>
      <c r="I452" s="158"/>
      <c r="L452" s="154"/>
      <c r="M452" s="159"/>
      <c r="T452" s="160"/>
      <c r="AT452" s="155" t="s">
        <v>292</v>
      </c>
      <c r="AU452" s="155" t="s">
        <v>148</v>
      </c>
      <c r="AV452" s="12" t="s">
        <v>91</v>
      </c>
      <c r="AW452" s="12" t="s">
        <v>36</v>
      </c>
      <c r="AX452" s="12" t="s">
        <v>78</v>
      </c>
      <c r="AY452" s="155" t="s">
        <v>209</v>
      </c>
    </row>
    <row r="453" spans="2:65" s="13" customFormat="1" x14ac:dyDescent="0.2">
      <c r="B453" s="164"/>
      <c r="D453" s="150" t="s">
        <v>292</v>
      </c>
      <c r="E453" s="165" t="s">
        <v>1</v>
      </c>
      <c r="F453" s="166" t="s">
        <v>351</v>
      </c>
      <c r="H453" s="167">
        <v>296.928</v>
      </c>
      <c r="I453" s="168"/>
      <c r="L453" s="164"/>
      <c r="M453" s="169"/>
      <c r="T453" s="170"/>
      <c r="AT453" s="165" t="s">
        <v>292</v>
      </c>
      <c r="AU453" s="165" t="s">
        <v>148</v>
      </c>
      <c r="AV453" s="13" t="s">
        <v>156</v>
      </c>
      <c r="AW453" s="13" t="s">
        <v>4</v>
      </c>
      <c r="AX453" s="13" t="s">
        <v>85</v>
      </c>
      <c r="AY453" s="165" t="s">
        <v>209</v>
      </c>
    </row>
    <row r="454" spans="2:65" s="1" customFormat="1" ht="24.2" customHeight="1" x14ac:dyDescent="0.2">
      <c r="B454" s="30"/>
      <c r="C454" s="136" t="s">
        <v>819</v>
      </c>
      <c r="D454" s="136" t="s">
        <v>210</v>
      </c>
      <c r="E454" s="137" t="s">
        <v>923</v>
      </c>
      <c r="F454" s="138" t="s">
        <v>924</v>
      </c>
      <c r="G454" s="139" t="s">
        <v>554</v>
      </c>
      <c r="H454" s="140">
        <v>12</v>
      </c>
      <c r="I454" s="141"/>
      <c r="J454" s="142">
        <f>ROUND(I454*H454,2)</f>
        <v>0</v>
      </c>
      <c r="K454" s="143"/>
      <c r="L454" s="30"/>
      <c r="M454" s="144" t="s">
        <v>1</v>
      </c>
      <c r="N454" s="145" t="s">
        <v>43</v>
      </c>
      <c r="P454" s="146">
        <f>O454*H454</f>
        <v>0</v>
      </c>
      <c r="Q454" s="146">
        <v>0</v>
      </c>
      <c r="R454" s="146">
        <f>Q454*H454</f>
        <v>0</v>
      </c>
      <c r="S454" s="146">
        <v>0</v>
      </c>
      <c r="T454" s="147">
        <f>S454*H454</f>
        <v>0</v>
      </c>
      <c r="AR454" s="148" t="s">
        <v>156</v>
      </c>
      <c r="AT454" s="148" t="s">
        <v>210</v>
      </c>
      <c r="AU454" s="148" t="s">
        <v>148</v>
      </c>
      <c r="AY454" s="15" t="s">
        <v>209</v>
      </c>
      <c r="BE454" s="149">
        <f>IF(N454="základní",J454,0)</f>
        <v>0</v>
      </c>
      <c r="BF454" s="149">
        <f>IF(N454="snížená",J454,0)</f>
        <v>0</v>
      </c>
      <c r="BG454" s="149">
        <f>IF(N454="zákl. přenesená",J454,0)</f>
        <v>0</v>
      </c>
      <c r="BH454" s="149">
        <f>IF(N454="sníž. přenesená",J454,0)</f>
        <v>0</v>
      </c>
      <c r="BI454" s="149">
        <f>IF(N454="nulová",J454,0)</f>
        <v>0</v>
      </c>
      <c r="BJ454" s="15" t="s">
        <v>85</v>
      </c>
      <c r="BK454" s="149">
        <f>ROUND(I454*H454,2)</f>
        <v>0</v>
      </c>
      <c r="BL454" s="15" t="s">
        <v>156</v>
      </c>
      <c r="BM454" s="148" t="s">
        <v>1793</v>
      </c>
    </row>
    <row r="455" spans="2:65" s="1" customFormat="1" ht="29.25" x14ac:dyDescent="0.2">
      <c r="B455" s="30"/>
      <c r="D455" s="150" t="s">
        <v>216</v>
      </c>
      <c r="F455" s="151" t="s">
        <v>926</v>
      </c>
      <c r="I455" s="152"/>
      <c r="L455" s="30"/>
      <c r="M455" s="153"/>
      <c r="T455" s="54"/>
      <c r="AT455" s="15" t="s">
        <v>216</v>
      </c>
      <c r="AU455" s="15" t="s">
        <v>148</v>
      </c>
    </row>
    <row r="456" spans="2:65" s="12" customFormat="1" x14ac:dyDescent="0.2">
      <c r="B456" s="154"/>
      <c r="D456" s="150" t="s">
        <v>292</v>
      </c>
      <c r="E456" s="155" t="s">
        <v>1</v>
      </c>
      <c r="F456" s="156" t="s">
        <v>1794</v>
      </c>
      <c r="H456" s="157">
        <v>12</v>
      </c>
      <c r="I456" s="158"/>
      <c r="L456" s="154"/>
      <c r="M456" s="159"/>
      <c r="T456" s="160"/>
      <c r="AT456" s="155" t="s">
        <v>292</v>
      </c>
      <c r="AU456" s="155" t="s">
        <v>148</v>
      </c>
      <c r="AV456" s="12" t="s">
        <v>91</v>
      </c>
      <c r="AW456" s="12" t="s">
        <v>36</v>
      </c>
      <c r="AX456" s="12" t="s">
        <v>85</v>
      </c>
      <c r="AY456" s="155" t="s">
        <v>209</v>
      </c>
    </row>
    <row r="457" spans="2:65" s="1" customFormat="1" ht="24.2" customHeight="1" x14ac:dyDescent="0.2">
      <c r="B457" s="30"/>
      <c r="C457" s="136" t="s">
        <v>823</v>
      </c>
      <c r="D457" s="136" t="s">
        <v>210</v>
      </c>
      <c r="E457" s="137" t="s">
        <v>1795</v>
      </c>
      <c r="F457" s="138" t="s">
        <v>1796</v>
      </c>
      <c r="G457" s="139" t="s">
        <v>554</v>
      </c>
      <c r="H457" s="140">
        <v>3</v>
      </c>
      <c r="I457" s="141"/>
      <c r="J457" s="142">
        <f>ROUND(I457*H457,2)</f>
        <v>0</v>
      </c>
      <c r="K457" s="143"/>
      <c r="L457" s="30"/>
      <c r="M457" s="144" t="s">
        <v>1</v>
      </c>
      <c r="N457" s="145" t="s">
        <v>43</v>
      </c>
      <c r="P457" s="146">
        <f>O457*H457</f>
        <v>0</v>
      </c>
      <c r="Q457" s="146">
        <v>0</v>
      </c>
      <c r="R457" s="146">
        <f>Q457*H457</f>
        <v>0</v>
      </c>
      <c r="S457" s="146">
        <v>0</v>
      </c>
      <c r="T457" s="147">
        <f>S457*H457</f>
        <v>0</v>
      </c>
      <c r="AR457" s="148" t="s">
        <v>156</v>
      </c>
      <c r="AT457" s="148" t="s">
        <v>210</v>
      </c>
      <c r="AU457" s="148" t="s">
        <v>148</v>
      </c>
      <c r="AY457" s="15" t="s">
        <v>209</v>
      </c>
      <c r="BE457" s="149">
        <f>IF(N457="základní",J457,0)</f>
        <v>0</v>
      </c>
      <c r="BF457" s="149">
        <f>IF(N457="snížená",J457,0)</f>
        <v>0</v>
      </c>
      <c r="BG457" s="149">
        <f>IF(N457="zákl. přenesená",J457,0)</f>
        <v>0</v>
      </c>
      <c r="BH457" s="149">
        <f>IF(N457="sníž. přenesená",J457,0)</f>
        <v>0</v>
      </c>
      <c r="BI457" s="149">
        <f>IF(N457="nulová",J457,0)</f>
        <v>0</v>
      </c>
      <c r="BJ457" s="15" t="s">
        <v>85</v>
      </c>
      <c r="BK457" s="149">
        <f>ROUND(I457*H457,2)</f>
        <v>0</v>
      </c>
      <c r="BL457" s="15" t="s">
        <v>156</v>
      </c>
      <c r="BM457" s="148" t="s">
        <v>1797</v>
      </c>
    </row>
    <row r="458" spans="2:65" s="1" customFormat="1" ht="29.25" x14ac:dyDescent="0.2">
      <c r="B458" s="30"/>
      <c r="D458" s="150" t="s">
        <v>216</v>
      </c>
      <c r="F458" s="151" t="s">
        <v>1798</v>
      </c>
      <c r="I458" s="152"/>
      <c r="L458" s="30"/>
      <c r="M458" s="153"/>
      <c r="T458" s="54"/>
      <c r="AT458" s="15" t="s">
        <v>216</v>
      </c>
      <c r="AU458" s="15" t="s">
        <v>148</v>
      </c>
    </row>
    <row r="459" spans="2:65" s="12" customFormat="1" x14ac:dyDescent="0.2">
      <c r="B459" s="154"/>
      <c r="D459" s="150" t="s">
        <v>292</v>
      </c>
      <c r="E459" s="155" t="s">
        <v>1</v>
      </c>
      <c r="F459" s="156" t="s">
        <v>148</v>
      </c>
      <c r="H459" s="157">
        <v>3</v>
      </c>
      <c r="I459" s="158"/>
      <c r="L459" s="154"/>
      <c r="M459" s="159"/>
      <c r="T459" s="160"/>
      <c r="AT459" s="155" t="s">
        <v>292</v>
      </c>
      <c r="AU459" s="155" t="s">
        <v>148</v>
      </c>
      <c r="AV459" s="12" t="s">
        <v>91</v>
      </c>
      <c r="AW459" s="12" t="s">
        <v>36</v>
      </c>
      <c r="AX459" s="12" t="s">
        <v>85</v>
      </c>
      <c r="AY459" s="155" t="s">
        <v>209</v>
      </c>
    </row>
    <row r="460" spans="2:65" s="11" customFormat="1" ht="22.9" customHeight="1" x14ac:dyDescent="0.2">
      <c r="B460" s="124"/>
      <c r="D460" s="125" t="s">
        <v>77</v>
      </c>
      <c r="E460" s="134" t="s">
        <v>928</v>
      </c>
      <c r="F460" s="134" t="s">
        <v>929</v>
      </c>
      <c r="I460" s="127"/>
      <c r="J460" s="135">
        <f>BK460</f>
        <v>0</v>
      </c>
      <c r="L460" s="124"/>
      <c r="M460" s="129"/>
      <c r="P460" s="130">
        <f>SUM(P461:P466)</f>
        <v>0</v>
      </c>
      <c r="R460" s="130">
        <f>SUM(R461:R466)</f>
        <v>0</v>
      </c>
      <c r="T460" s="131">
        <f>SUM(T461:T466)</f>
        <v>0</v>
      </c>
      <c r="AR460" s="125" t="s">
        <v>85</v>
      </c>
      <c r="AT460" s="132" t="s">
        <v>77</v>
      </c>
      <c r="AU460" s="132" t="s">
        <v>85</v>
      </c>
      <c r="AY460" s="125" t="s">
        <v>209</v>
      </c>
      <c r="BK460" s="133">
        <f>SUM(BK461:BK466)</f>
        <v>0</v>
      </c>
    </row>
    <row r="461" spans="2:65" s="1" customFormat="1" ht="33" customHeight="1" x14ac:dyDescent="0.2">
      <c r="B461" s="30"/>
      <c r="C461" s="136" t="s">
        <v>827</v>
      </c>
      <c r="D461" s="136" t="s">
        <v>210</v>
      </c>
      <c r="E461" s="137" t="s">
        <v>931</v>
      </c>
      <c r="F461" s="138" t="s">
        <v>932</v>
      </c>
      <c r="G461" s="139" t="s">
        <v>554</v>
      </c>
      <c r="H461" s="140">
        <v>1.6319999999999999</v>
      </c>
      <c r="I461" s="141"/>
      <c r="J461" s="142">
        <f>ROUND(I461*H461,2)</f>
        <v>0</v>
      </c>
      <c r="K461" s="143"/>
      <c r="L461" s="30"/>
      <c r="M461" s="144" t="s">
        <v>1</v>
      </c>
      <c r="N461" s="145" t="s">
        <v>43</v>
      </c>
      <c r="P461" s="146">
        <f>O461*H461</f>
        <v>0</v>
      </c>
      <c r="Q461" s="146">
        <v>0</v>
      </c>
      <c r="R461" s="146">
        <f>Q461*H461</f>
        <v>0</v>
      </c>
      <c r="S461" s="146">
        <v>0</v>
      </c>
      <c r="T461" s="147">
        <f>S461*H461</f>
        <v>0</v>
      </c>
      <c r="AR461" s="148" t="s">
        <v>156</v>
      </c>
      <c r="AT461" s="148" t="s">
        <v>210</v>
      </c>
      <c r="AU461" s="148" t="s">
        <v>91</v>
      </c>
      <c r="AY461" s="15" t="s">
        <v>209</v>
      </c>
      <c r="BE461" s="149">
        <f>IF(N461="základní",J461,0)</f>
        <v>0</v>
      </c>
      <c r="BF461" s="149">
        <f>IF(N461="snížená",J461,0)</f>
        <v>0</v>
      </c>
      <c r="BG461" s="149">
        <f>IF(N461="zákl. přenesená",J461,0)</f>
        <v>0</v>
      </c>
      <c r="BH461" s="149">
        <f>IF(N461="sníž. přenesená",J461,0)</f>
        <v>0</v>
      </c>
      <c r="BI461" s="149">
        <f>IF(N461="nulová",J461,0)</f>
        <v>0</v>
      </c>
      <c r="BJ461" s="15" t="s">
        <v>85</v>
      </c>
      <c r="BK461" s="149">
        <f>ROUND(I461*H461,2)</f>
        <v>0</v>
      </c>
      <c r="BL461" s="15" t="s">
        <v>156</v>
      </c>
      <c r="BM461" s="148" t="s">
        <v>1799</v>
      </c>
    </row>
    <row r="462" spans="2:65" s="1" customFormat="1" ht="29.25" x14ac:dyDescent="0.2">
      <c r="B462" s="30"/>
      <c r="D462" s="150" t="s">
        <v>216</v>
      </c>
      <c r="F462" s="151" t="s">
        <v>934</v>
      </c>
      <c r="I462" s="152"/>
      <c r="L462" s="30"/>
      <c r="M462" s="153"/>
      <c r="T462" s="54"/>
      <c r="AT462" s="15" t="s">
        <v>216</v>
      </c>
      <c r="AU462" s="15" t="s">
        <v>91</v>
      </c>
    </row>
    <row r="463" spans="2:65" s="12" customFormat="1" x14ac:dyDescent="0.2">
      <c r="B463" s="154"/>
      <c r="D463" s="150" t="s">
        <v>292</v>
      </c>
      <c r="E463" s="155" t="s">
        <v>1</v>
      </c>
      <c r="F463" s="156" t="s">
        <v>1785</v>
      </c>
      <c r="H463" s="157">
        <v>1.6320000000000001</v>
      </c>
      <c r="I463" s="158"/>
      <c r="L463" s="154"/>
      <c r="M463" s="159"/>
      <c r="T463" s="160"/>
      <c r="AT463" s="155" t="s">
        <v>292</v>
      </c>
      <c r="AU463" s="155" t="s">
        <v>91</v>
      </c>
      <c r="AV463" s="12" t="s">
        <v>91</v>
      </c>
      <c r="AW463" s="12" t="s">
        <v>36</v>
      </c>
      <c r="AX463" s="12" t="s">
        <v>85</v>
      </c>
      <c r="AY463" s="155" t="s">
        <v>209</v>
      </c>
    </row>
    <row r="464" spans="2:65" s="1" customFormat="1" ht="44.25" customHeight="1" x14ac:dyDescent="0.2">
      <c r="B464" s="30"/>
      <c r="C464" s="136" t="s">
        <v>831</v>
      </c>
      <c r="D464" s="136" t="s">
        <v>210</v>
      </c>
      <c r="E464" s="137" t="s">
        <v>936</v>
      </c>
      <c r="F464" s="138" t="s">
        <v>937</v>
      </c>
      <c r="G464" s="139" t="s">
        <v>554</v>
      </c>
      <c r="H464" s="140">
        <v>220.24799999999999</v>
      </c>
      <c r="I464" s="141"/>
      <c r="J464" s="142">
        <f>ROUND(I464*H464,2)</f>
        <v>0</v>
      </c>
      <c r="K464" s="143"/>
      <c r="L464" s="30"/>
      <c r="M464" s="144" t="s">
        <v>1</v>
      </c>
      <c r="N464" s="145" t="s">
        <v>43</v>
      </c>
      <c r="P464" s="146">
        <f>O464*H464</f>
        <v>0</v>
      </c>
      <c r="Q464" s="146">
        <v>0</v>
      </c>
      <c r="R464" s="146">
        <f>Q464*H464</f>
        <v>0</v>
      </c>
      <c r="S464" s="146">
        <v>0</v>
      </c>
      <c r="T464" s="147">
        <f>S464*H464</f>
        <v>0</v>
      </c>
      <c r="AR464" s="148" t="s">
        <v>156</v>
      </c>
      <c r="AT464" s="148" t="s">
        <v>210</v>
      </c>
      <c r="AU464" s="148" t="s">
        <v>91</v>
      </c>
      <c r="AY464" s="15" t="s">
        <v>209</v>
      </c>
      <c r="BE464" s="149">
        <f>IF(N464="základní",J464,0)</f>
        <v>0</v>
      </c>
      <c r="BF464" s="149">
        <f>IF(N464="snížená",J464,0)</f>
        <v>0</v>
      </c>
      <c r="BG464" s="149">
        <f>IF(N464="zákl. přenesená",J464,0)</f>
        <v>0</v>
      </c>
      <c r="BH464" s="149">
        <f>IF(N464="sníž. přenesená",J464,0)</f>
        <v>0</v>
      </c>
      <c r="BI464" s="149">
        <f>IF(N464="nulová",J464,0)</f>
        <v>0</v>
      </c>
      <c r="BJ464" s="15" t="s">
        <v>85</v>
      </c>
      <c r="BK464" s="149">
        <f>ROUND(I464*H464,2)</f>
        <v>0</v>
      </c>
      <c r="BL464" s="15" t="s">
        <v>156</v>
      </c>
      <c r="BM464" s="148" t="s">
        <v>1800</v>
      </c>
    </row>
    <row r="465" spans="2:65" s="1" customFormat="1" ht="29.25" x14ac:dyDescent="0.2">
      <c r="B465" s="30"/>
      <c r="D465" s="150" t="s">
        <v>216</v>
      </c>
      <c r="F465" s="151" t="s">
        <v>937</v>
      </c>
      <c r="I465" s="152"/>
      <c r="L465" s="30"/>
      <c r="M465" s="153"/>
      <c r="T465" s="54"/>
      <c r="AT465" s="15" t="s">
        <v>216</v>
      </c>
      <c r="AU465" s="15" t="s">
        <v>91</v>
      </c>
    </row>
    <row r="466" spans="2:65" s="12" customFormat="1" x14ac:dyDescent="0.2">
      <c r="B466" s="154"/>
      <c r="D466" s="150" t="s">
        <v>292</v>
      </c>
      <c r="E466" s="155" t="s">
        <v>1</v>
      </c>
      <c r="F466" s="156" t="s">
        <v>1801</v>
      </c>
      <c r="H466" s="157">
        <v>220.24799999999999</v>
      </c>
      <c r="I466" s="158"/>
      <c r="L466" s="154"/>
      <c r="M466" s="159"/>
      <c r="T466" s="160"/>
      <c r="AT466" s="155" t="s">
        <v>292</v>
      </c>
      <c r="AU466" s="155" t="s">
        <v>91</v>
      </c>
      <c r="AV466" s="12" t="s">
        <v>91</v>
      </c>
      <c r="AW466" s="12" t="s">
        <v>36</v>
      </c>
      <c r="AX466" s="12" t="s">
        <v>85</v>
      </c>
      <c r="AY466" s="155" t="s">
        <v>209</v>
      </c>
    </row>
    <row r="467" spans="2:65" s="11" customFormat="1" ht="22.9" customHeight="1" x14ac:dyDescent="0.2">
      <c r="B467" s="124"/>
      <c r="D467" s="125" t="s">
        <v>77</v>
      </c>
      <c r="E467" s="134" t="s">
        <v>939</v>
      </c>
      <c r="F467" s="134" t="s">
        <v>893</v>
      </c>
      <c r="I467" s="127"/>
      <c r="J467" s="135">
        <f>BK467</f>
        <v>0</v>
      </c>
      <c r="L467" s="124"/>
      <c r="M467" s="129"/>
      <c r="P467" s="130">
        <f>SUM(P468:P470)</f>
        <v>0</v>
      </c>
      <c r="R467" s="130">
        <f>SUM(R468:R470)</f>
        <v>0</v>
      </c>
      <c r="T467" s="131">
        <f>SUM(T468:T470)</f>
        <v>0</v>
      </c>
      <c r="AR467" s="125" t="s">
        <v>85</v>
      </c>
      <c r="AT467" s="132" t="s">
        <v>77</v>
      </c>
      <c r="AU467" s="132" t="s">
        <v>85</v>
      </c>
      <c r="AY467" s="125" t="s">
        <v>209</v>
      </c>
      <c r="BK467" s="133">
        <f>SUM(BK468:BK470)</f>
        <v>0</v>
      </c>
    </row>
    <row r="468" spans="2:65" s="1" customFormat="1" ht="24.2" customHeight="1" x14ac:dyDescent="0.2">
      <c r="B468" s="30"/>
      <c r="C468" s="136" t="s">
        <v>836</v>
      </c>
      <c r="D468" s="136" t="s">
        <v>210</v>
      </c>
      <c r="E468" s="137" t="s">
        <v>941</v>
      </c>
      <c r="F468" s="138" t="s">
        <v>942</v>
      </c>
      <c r="G468" s="139" t="s">
        <v>554</v>
      </c>
      <c r="H468" s="140">
        <v>236.72399999999999</v>
      </c>
      <c r="I468" s="141"/>
      <c r="J468" s="142">
        <f>ROUND(I468*H468,2)</f>
        <v>0</v>
      </c>
      <c r="K468" s="143"/>
      <c r="L468" s="30"/>
      <c r="M468" s="144" t="s">
        <v>1</v>
      </c>
      <c r="N468" s="145" t="s">
        <v>43</v>
      </c>
      <c r="P468" s="146">
        <f>O468*H468</f>
        <v>0</v>
      </c>
      <c r="Q468" s="146">
        <v>0</v>
      </c>
      <c r="R468" s="146">
        <f>Q468*H468</f>
        <v>0</v>
      </c>
      <c r="S468" s="146">
        <v>0</v>
      </c>
      <c r="T468" s="147">
        <f>S468*H468</f>
        <v>0</v>
      </c>
      <c r="AR468" s="148" t="s">
        <v>156</v>
      </c>
      <c r="AT468" s="148" t="s">
        <v>210</v>
      </c>
      <c r="AU468" s="148" t="s">
        <v>91</v>
      </c>
      <c r="AY468" s="15" t="s">
        <v>209</v>
      </c>
      <c r="BE468" s="149">
        <f>IF(N468="základní",J468,0)</f>
        <v>0</v>
      </c>
      <c r="BF468" s="149">
        <f>IF(N468="snížená",J468,0)</f>
        <v>0</v>
      </c>
      <c r="BG468" s="149">
        <f>IF(N468="zákl. přenesená",J468,0)</f>
        <v>0</v>
      </c>
      <c r="BH468" s="149">
        <f>IF(N468="sníž. přenesená",J468,0)</f>
        <v>0</v>
      </c>
      <c r="BI468" s="149">
        <f>IF(N468="nulová",J468,0)</f>
        <v>0</v>
      </c>
      <c r="BJ468" s="15" t="s">
        <v>85</v>
      </c>
      <c r="BK468" s="149">
        <f>ROUND(I468*H468,2)</f>
        <v>0</v>
      </c>
      <c r="BL468" s="15" t="s">
        <v>156</v>
      </c>
      <c r="BM468" s="148" t="s">
        <v>1802</v>
      </c>
    </row>
    <row r="469" spans="2:65" s="1" customFormat="1" ht="19.5" x14ac:dyDescent="0.2">
      <c r="B469" s="30"/>
      <c r="D469" s="150" t="s">
        <v>216</v>
      </c>
      <c r="F469" s="151" t="s">
        <v>944</v>
      </c>
      <c r="I469" s="152"/>
      <c r="L469" s="30"/>
      <c r="M469" s="153"/>
      <c r="T469" s="54"/>
      <c r="AT469" s="15" t="s">
        <v>216</v>
      </c>
      <c r="AU469" s="15" t="s">
        <v>91</v>
      </c>
    </row>
    <row r="470" spans="2:65" s="12" customFormat="1" x14ac:dyDescent="0.2">
      <c r="B470" s="154"/>
      <c r="D470" s="150" t="s">
        <v>292</v>
      </c>
      <c r="E470" s="155" t="s">
        <v>1</v>
      </c>
      <c r="F470" s="156" t="s">
        <v>1803</v>
      </c>
      <c r="H470" s="157">
        <v>236.7235</v>
      </c>
      <c r="I470" s="158"/>
      <c r="L470" s="154"/>
      <c r="M470" s="159"/>
      <c r="T470" s="160"/>
      <c r="AT470" s="155" t="s">
        <v>292</v>
      </c>
      <c r="AU470" s="155" t="s">
        <v>91</v>
      </c>
      <c r="AV470" s="12" t="s">
        <v>91</v>
      </c>
      <c r="AW470" s="12" t="s">
        <v>36</v>
      </c>
      <c r="AX470" s="12" t="s">
        <v>85</v>
      </c>
      <c r="AY470" s="155" t="s">
        <v>209</v>
      </c>
    </row>
    <row r="471" spans="2:65" s="11" customFormat="1" ht="25.9" customHeight="1" x14ac:dyDescent="0.2">
      <c r="B471" s="124"/>
      <c r="D471" s="125" t="s">
        <v>77</v>
      </c>
      <c r="E471" s="126" t="s">
        <v>946</v>
      </c>
      <c r="F471" s="126" t="s">
        <v>947</v>
      </c>
      <c r="I471" s="127"/>
      <c r="J471" s="128">
        <f>BK471</f>
        <v>0</v>
      </c>
      <c r="L471" s="124"/>
      <c r="M471" s="129"/>
      <c r="P471" s="130">
        <f>P472</f>
        <v>0</v>
      </c>
      <c r="R471" s="130">
        <f>R472</f>
        <v>0</v>
      </c>
      <c r="T471" s="131">
        <f>T472</f>
        <v>0</v>
      </c>
      <c r="AR471" s="125" t="s">
        <v>91</v>
      </c>
      <c r="AT471" s="132" t="s">
        <v>77</v>
      </c>
      <c r="AU471" s="132" t="s">
        <v>78</v>
      </c>
      <c r="AY471" s="125" t="s">
        <v>209</v>
      </c>
      <c r="BK471" s="133">
        <f>BK472</f>
        <v>0</v>
      </c>
    </row>
    <row r="472" spans="2:65" s="11" customFormat="1" ht="22.9" customHeight="1" x14ac:dyDescent="0.2">
      <c r="B472" s="124"/>
      <c r="D472" s="125" t="s">
        <v>77</v>
      </c>
      <c r="E472" s="134" t="s">
        <v>948</v>
      </c>
      <c r="F472" s="134" t="s">
        <v>949</v>
      </c>
      <c r="I472" s="127"/>
      <c r="J472" s="135">
        <f>BK472</f>
        <v>0</v>
      </c>
      <c r="L472" s="124"/>
      <c r="M472" s="129"/>
      <c r="P472" s="130">
        <f>SUM(P473:P475)</f>
        <v>0</v>
      </c>
      <c r="R472" s="130">
        <f>SUM(R473:R475)</f>
        <v>0</v>
      </c>
      <c r="T472" s="131">
        <f>SUM(T473:T475)</f>
        <v>0</v>
      </c>
      <c r="AR472" s="125" t="s">
        <v>91</v>
      </c>
      <c r="AT472" s="132" t="s">
        <v>77</v>
      </c>
      <c r="AU472" s="132" t="s">
        <v>85</v>
      </c>
      <c r="AY472" s="125" t="s">
        <v>209</v>
      </c>
      <c r="BK472" s="133">
        <f>SUM(BK473:BK475)</f>
        <v>0</v>
      </c>
    </row>
    <row r="473" spans="2:65" s="1" customFormat="1" ht="24.2" customHeight="1" x14ac:dyDescent="0.2">
      <c r="B473" s="30"/>
      <c r="C473" s="136" t="s">
        <v>840</v>
      </c>
      <c r="D473" s="136" t="s">
        <v>210</v>
      </c>
      <c r="E473" s="137" t="s">
        <v>951</v>
      </c>
      <c r="F473" s="138" t="s">
        <v>952</v>
      </c>
      <c r="G473" s="139" t="s">
        <v>359</v>
      </c>
      <c r="H473" s="140">
        <v>305.89999999999998</v>
      </c>
      <c r="I473" s="141"/>
      <c r="J473" s="142">
        <f>ROUND(I473*H473,2)</f>
        <v>0</v>
      </c>
      <c r="K473" s="143"/>
      <c r="L473" s="30"/>
      <c r="M473" s="144" t="s">
        <v>1</v>
      </c>
      <c r="N473" s="145" t="s">
        <v>43</v>
      </c>
      <c r="P473" s="146">
        <f>O473*H473</f>
        <v>0</v>
      </c>
      <c r="Q473" s="146">
        <v>0</v>
      </c>
      <c r="R473" s="146">
        <f>Q473*H473</f>
        <v>0</v>
      </c>
      <c r="S473" s="146">
        <v>0</v>
      </c>
      <c r="T473" s="147">
        <f>S473*H473</f>
        <v>0</v>
      </c>
      <c r="AR473" s="148" t="s">
        <v>287</v>
      </c>
      <c r="AT473" s="148" t="s">
        <v>210</v>
      </c>
      <c r="AU473" s="148" t="s">
        <v>91</v>
      </c>
      <c r="AY473" s="15" t="s">
        <v>209</v>
      </c>
      <c r="BE473" s="149">
        <f>IF(N473="základní",J473,0)</f>
        <v>0</v>
      </c>
      <c r="BF473" s="149">
        <f>IF(N473="snížená",J473,0)</f>
        <v>0</v>
      </c>
      <c r="BG473" s="149">
        <f>IF(N473="zákl. přenesená",J473,0)</f>
        <v>0</v>
      </c>
      <c r="BH473" s="149">
        <f>IF(N473="sníž. přenesená",J473,0)</f>
        <v>0</v>
      </c>
      <c r="BI473" s="149">
        <f>IF(N473="nulová",J473,0)</f>
        <v>0</v>
      </c>
      <c r="BJ473" s="15" t="s">
        <v>85</v>
      </c>
      <c r="BK473" s="149">
        <f>ROUND(I473*H473,2)</f>
        <v>0</v>
      </c>
      <c r="BL473" s="15" t="s">
        <v>287</v>
      </c>
      <c r="BM473" s="148" t="s">
        <v>1804</v>
      </c>
    </row>
    <row r="474" spans="2:65" s="1" customFormat="1" ht="19.5" x14ac:dyDescent="0.2">
      <c r="B474" s="30"/>
      <c r="D474" s="150" t="s">
        <v>216</v>
      </c>
      <c r="F474" s="151" t="s">
        <v>952</v>
      </c>
      <c r="I474" s="152"/>
      <c r="L474" s="30"/>
      <c r="M474" s="153"/>
      <c r="T474" s="54"/>
      <c r="AT474" s="15" t="s">
        <v>216</v>
      </c>
      <c r="AU474" s="15" t="s">
        <v>91</v>
      </c>
    </row>
    <row r="475" spans="2:65" s="12" customFormat="1" x14ac:dyDescent="0.2">
      <c r="B475" s="154"/>
      <c r="D475" s="150" t="s">
        <v>292</v>
      </c>
      <c r="E475" s="155" t="s">
        <v>1</v>
      </c>
      <c r="F475" s="156" t="s">
        <v>1705</v>
      </c>
      <c r="H475" s="157">
        <v>305.89999999999998</v>
      </c>
      <c r="I475" s="158"/>
      <c r="L475" s="154"/>
      <c r="M475" s="159"/>
      <c r="T475" s="160"/>
      <c r="AT475" s="155" t="s">
        <v>292</v>
      </c>
      <c r="AU475" s="155" t="s">
        <v>91</v>
      </c>
      <c r="AV475" s="12" t="s">
        <v>91</v>
      </c>
      <c r="AW475" s="12" t="s">
        <v>36</v>
      </c>
      <c r="AX475" s="12" t="s">
        <v>85</v>
      </c>
      <c r="AY475" s="155" t="s">
        <v>209</v>
      </c>
    </row>
    <row r="476" spans="2:65" s="11" customFormat="1" ht="25.9" customHeight="1" x14ac:dyDescent="0.2">
      <c r="B476" s="124"/>
      <c r="D476" s="125" t="s">
        <v>77</v>
      </c>
      <c r="E476" s="126" t="s">
        <v>449</v>
      </c>
      <c r="F476" s="126" t="s">
        <v>954</v>
      </c>
      <c r="I476" s="127"/>
      <c r="J476" s="128">
        <f>BK476</f>
        <v>0</v>
      </c>
      <c r="L476" s="124"/>
      <c r="M476" s="129"/>
      <c r="P476" s="130">
        <f>P477</f>
        <v>0</v>
      </c>
      <c r="R476" s="130">
        <f>R477</f>
        <v>2.1000000000000001E-4</v>
      </c>
      <c r="T476" s="131">
        <f>T477</f>
        <v>0</v>
      </c>
      <c r="AR476" s="125" t="s">
        <v>148</v>
      </c>
      <c r="AT476" s="132" t="s">
        <v>77</v>
      </c>
      <c r="AU476" s="132" t="s">
        <v>78</v>
      </c>
      <c r="AY476" s="125" t="s">
        <v>209</v>
      </c>
      <c r="BK476" s="133">
        <f>BK477</f>
        <v>0</v>
      </c>
    </row>
    <row r="477" spans="2:65" s="11" customFormat="1" ht="22.9" customHeight="1" x14ac:dyDescent="0.2">
      <c r="B477" s="124"/>
      <c r="D477" s="125" t="s">
        <v>77</v>
      </c>
      <c r="E477" s="134" t="s">
        <v>955</v>
      </c>
      <c r="F477" s="134" t="s">
        <v>956</v>
      </c>
      <c r="I477" s="127"/>
      <c r="J477" s="135">
        <f>BK477</f>
        <v>0</v>
      </c>
      <c r="L477" s="124"/>
      <c r="M477" s="129"/>
      <c r="P477" s="130">
        <f>SUM(P478:P480)</f>
        <v>0</v>
      </c>
      <c r="R477" s="130">
        <f>SUM(R478:R480)</f>
        <v>2.1000000000000001E-4</v>
      </c>
      <c r="T477" s="131">
        <f>SUM(T478:T480)</f>
        <v>0</v>
      </c>
      <c r="AR477" s="125" t="s">
        <v>148</v>
      </c>
      <c r="AT477" s="132" t="s">
        <v>77</v>
      </c>
      <c r="AU477" s="132" t="s">
        <v>85</v>
      </c>
      <c r="AY477" s="125" t="s">
        <v>209</v>
      </c>
      <c r="BK477" s="133">
        <f>SUM(BK478:BK480)</f>
        <v>0</v>
      </c>
    </row>
    <row r="478" spans="2:65" s="1" customFormat="1" ht="33" customHeight="1" x14ac:dyDescent="0.2">
      <c r="B478" s="30"/>
      <c r="C478" s="136" t="s">
        <v>846</v>
      </c>
      <c r="D478" s="136" t="s">
        <v>210</v>
      </c>
      <c r="E478" s="137" t="s">
        <v>958</v>
      </c>
      <c r="F478" s="138" t="s">
        <v>959</v>
      </c>
      <c r="G478" s="139" t="s">
        <v>960</v>
      </c>
      <c r="H478" s="140">
        <v>1</v>
      </c>
      <c r="I478" s="141"/>
      <c r="J478" s="142">
        <f>ROUND(I478*H478,2)</f>
        <v>0</v>
      </c>
      <c r="K478" s="143"/>
      <c r="L478" s="30"/>
      <c r="M478" s="144" t="s">
        <v>1</v>
      </c>
      <c r="N478" s="145" t="s">
        <v>43</v>
      </c>
      <c r="P478" s="146">
        <f>O478*H478</f>
        <v>0</v>
      </c>
      <c r="Q478" s="146">
        <v>2.1000000000000001E-4</v>
      </c>
      <c r="R478" s="146">
        <f>Q478*H478</f>
        <v>2.1000000000000001E-4</v>
      </c>
      <c r="S478" s="146">
        <v>0</v>
      </c>
      <c r="T478" s="147">
        <f>S478*H478</f>
        <v>0</v>
      </c>
      <c r="AR478" s="148" t="s">
        <v>705</v>
      </c>
      <c r="AT478" s="148" t="s">
        <v>210</v>
      </c>
      <c r="AU478" s="148" t="s">
        <v>91</v>
      </c>
      <c r="AY478" s="15" t="s">
        <v>209</v>
      </c>
      <c r="BE478" s="149">
        <f>IF(N478="základní",J478,0)</f>
        <v>0</v>
      </c>
      <c r="BF478" s="149">
        <f>IF(N478="snížená",J478,0)</f>
        <v>0</v>
      </c>
      <c r="BG478" s="149">
        <f>IF(N478="zákl. přenesená",J478,0)</f>
        <v>0</v>
      </c>
      <c r="BH478" s="149">
        <f>IF(N478="sníž. přenesená",J478,0)</f>
        <v>0</v>
      </c>
      <c r="BI478" s="149">
        <f>IF(N478="nulová",J478,0)</f>
        <v>0</v>
      </c>
      <c r="BJ478" s="15" t="s">
        <v>85</v>
      </c>
      <c r="BK478" s="149">
        <f>ROUND(I478*H478,2)</f>
        <v>0</v>
      </c>
      <c r="BL478" s="15" t="s">
        <v>705</v>
      </c>
      <c r="BM478" s="148" t="s">
        <v>1805</v>
      </c>
    </row>
    <row r="479" spans="2:65" s="1" customFormat="1" ht="19.5" x14ac:dyDescent="0.2">
      <c r="B479" s="30"/>
      <c r="D479" s="150" t="s">
        <v>216</v>
      </c>
      <c r="F479" s="151" t="s">
        <v>959</v>
      </c>
      <c r="I479" s="152"/>
      <c r="L479" s="30"/>
      <c r="M479" s="153"/>
      <c r="T479" s="54"/>
      <c r="AT479" s="15" t="s">
        <v>216</v>
      </c>
      <c r="AU479" s="15" t="s">
        <v>91</v>
      </c>
    </row>
    <row r="480" spans="2:65" s="12" customFormat="1" x14ac:dyDescent="0.2">
      <c r="B480" s="154"/>
      <c r="D480" s="150" t="s">
        <v>292</v>
      </c>
      <c r="E480" s="155" t="s">
        <v>1</v>
      </c>
      <c r="F480" s="156" t="s">
        <v>85</v>
      </c>
      <c r="H480" s="157">
        <v>1</v>
      </c>
      <c r="I480" s="158"/>
      <c r="L480" s="154"/>
      <c r="M480" s="182"/>
      <c r="N480" s="183"/>
      <c r="O480" s="183"/>
      <c r="P480" s="183"/>
      <c r="Q480" s="183"/>
      <c r="R480" s="183"/>
      <c r="S480" s="183"/>
      <c r="T480" s="184"/>
      <c r="AT480" s="155" t="s">
        <v>292</v>
      </c>
      <c r="AU480" s="155" t="s">
        <v>91</v>
      </c>
      <c r="AV480" s="12" t="s">
        <v>91</v>
      </c>
      <c r="AW480" s="12" t="s">
        <v>36</v>
      </c>
      <c r="AX480" s="12" t="s">
        <v>85</v>
      </c>
      <c r="AY480" s="155" t="s">
        <v>209</v>
      </c>
    </row>
    <row r="481" spans="2:12" s="1" customFormat="1" ht="6.95" customHeight="1" x14ac:dyDescent="0.2">
      <c r="B481" s="42"/>
      <c r="C481" s="43"/>
      <c r="D481" s="43"/>
      <c r="E481" s="43"/>
      <c r="F481" s="43"/>
      <c r="G481" s="43"/>
      <c r="H481" s="43"/>
      <c r="I481" s="43"/>
      <c r="J481" s="43"/>
      <c r="K481" s="43"/>
      <c r="L481" s="30"/>
    </row>
  </sheetData>
  <sheetProtection algorithmName="SHA-512" hashValue="Ciiuo8PM5B+gL2vflJ7H2cHNT7h9Lg5AGhCDqRqN09/GOhhCqzZX9CqdT8BTvGFM8s6cc4/ZdzA6Ubej96EOqQ==" saltValue="B904Tmo0iDDByaQqHag8wAUbouvY5q9ttn9ourDihHvfB1yEUwd2UrTBU9tTd8qdi+Ox8kaQyj9gD710h2t+DQ==" spinCount="100000" sheet="1" objects="1" scenarios="1" formatColumns="0" formatRows="0" autoFilter="0"/>
  <autoFilter ref="C134:K480" xr:uid="{00000000-0009-0000-0000-000008000000}"/>
  <mergeCells count="12">
    <mergeCell ref="E127:H127"/>
    <mergeCell ref="L2:V2"/>
    <mergeCell ref="E84:H84"/>
    <mergeCell ref="E86:H86"/>
    <mergeCell ref="E88:H88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382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5" t="s">
        <v>117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" customHeight="1" x14ac:dyDescent="0.2">
      <c r="B8" s="18"/>
      <c r="D8" s="25" t="s">
        <v>168</v>
      </c>
      <c r="L8" s="18"/>
    </row>
    <row r="9" spans="2:46" s="1" customFormat="1" ht="16.5" customHeight="1" x14ac:dyDescent="0.2">
      <c r="B9" s="30"/>
      <c r="E9" s="241" t="s">
        <v>169</v>
      </c>
      <c r="F9" s="240"/>
      <c r="G9" s="240"/>
      <c r="H9" s="240"/>
      <c r="L9" s="30"/>
    </row>
    <row r="10" spans="2:46" s="1" customFormat="1" ht="12" customHeight="1" x14ac:dyDescent="0.2">
      <c r="B10" s="30"/>
      <c r="D10" s="25" t="s">
        <v>170</v>
      </c>
      <c r="L10" s="30"/>
    </row>
    <row r="11" spans="2:46" s="1" customFormat="1" ht="16.5" customHeight="1" x14ac:dyDescent="0.2">
      <c r="B11" s="30"/>
      <c r="E11" s="207" t="s">
        <v>1806</v>
      </c>
      <c r="F11" s="240"/>
      <c r="G11" s="240"/>
      <c r="H11" s="240"/>
      <c r="L11" s="30"/>
    </row>
    <row r="12" spans="2:46" s="1" customFormat="1" x14ac:dyDescent="0.2">
      <c r="B12" s="30"/>
      <c r="L12" s="30"/>
    </row>
    <row r="13" spans="2:46" s="1" customFormat="1" ht="12" customHeight="1" x14ac:dyDescent="0.2">
      <c r="B13" s="30"/>
      <c r="D13" s="25" t="s">
        <v>18</v>
      </c>
      <c r="F13" s="23" t="s">
        <v>93</v>
      </c>
      <c r="I13" s="25" t="s">
        <v>19</v>
      </c>
      <c r="J13" s="23" t="s">
        <v>319</v>
      </c>
      <c r="L13" s="30"/>
    </row>
    <row r="14" spans="2:46" s="1" customFormat="1" ht="12" customHeight="1" x14ac:dyDescent="0.2">
      <c r="B14" s="30"/>
      <c r="D14" s="25" t="s">
        <v>20</v>
      </c>
      <c r="F14" s="23" t="s">
        <v>173</v>
      </c>
      <c r="I14" s="25" t="s">
        <v>22</v>
      </c>
      <c r="J14" s="50" t="str">
        <f>'Rekapitulace stavby'!AN8</f>
        <v>2. 4. 2025</v>
      </c>
      <c r="L14" s="30"/>
    </row>
    <row r="15" spans="2:46" s="1" customFormat="1" ht="21.75" customHeight="1" x14ac:dyDescent="0.2">
      <c r="B15" s="30"/>
      <c r="D15" s="22" t="s">
        <v>174</v>
      </c>
      <c r="F15" s="92" t="s">
        <v>175</v>
      </c>
      <c r="I15" s="22" t="s">
        <v>176</v>
      </c>
      <c r="J15" s="92" t="s">
        <v>177</v>
      </c>
      <c r="L15" s="30"/>
    </row>
    <row r="16" spans="2:46" s="1" customFormat="1" ht="12" customHeight="1" x14ac:dyDescent="0.2">
      <c r="B16" s="30"/>
      <c r="D16" s="25" t="s">
        <v>24</v>
      </c>
      <c r="I16" s="25" t="s">
        <v>25</v>
      </c>
      <c r="J16" s="23" t="s">
        <v>26</v>
      </c>
      <c r="L16" s="30"/>
    </row>
    <row r="17" spans="2:12" s="1" customFormat="1" ht="18" customHeight="1" x14ac:dyDescent="0.2">
      <c r="B17" s="30"/>
      <c r="E17" s="23" t="s">
        <v>27</v>
      </c>
      <c r="I17" s="25" t="s">
        <v>28</v>
      </c>
      <c r="J17" s="23" t="s">
        <v>1</v>
      </c>
      <c r="L17" s="30"/>
    </row>
    <row r="18" spans="2:12" s="1" customFormat="1" ht="6.95" customHeight="1" x14ac:dyDescent="0.2">
      <c r="B18" s="30"/>
      <c r="L18" s="30"/>
    </row>
    <row r="19" spans="2:12" s="1" customFormat="1" ht="12" customHeight="1" x14ac:dyDescent="0.2">
      <c r="B19" s="30"/>
      <c r="D19" s="25" t="s">
        <v>29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 x14ac:dyDescent="0.2">
      <c r="B20" s="30"/>
      <c r="E20" s="243" t="str">
        <f>'Rekapitulace stavby'!E14</f>
        <v>Vyplň údaj</v>
      </c>
      <c r="F20" s="232"/>
      <c r="G20" s="232"/>
      <c r="H20" s="232"/>
      <c r="I20" s="25" t="s">
        <v>28</v>
      </c>
      <c r="J20" s="26" t="str">
        <f>'Rekapitulace stavby'!AN14</f>
        <v>Vyplň údaj</v>
      </c>
      <c r="L20" s="30"/>
    </row>
    <row r="21" spans="2:12" s="1" customFormat="1" ht="6.95" customHeight="1" x14ac:dyDescent="0.2">
      <c r="B21" s="30"/>
      <c r="L21" s="30"/>
    </row>
    <row r="22" spans="2:12" s="1" customFormat="1" ht="12" customHeight="1" x14ac:dyDescent="0.2">
      <c r="B22" s="30"/>
      <c r="D22" s="25" t="s">
        <v>31</v>
      </c>
      <c r="I22" s="25" t="s">
        <v>25</v>
      </c>
      <c r="J22" s="23" t="s">
        <v>32</v>
      </c>
      <c r="L22" s="30"/>
    </row>
    <row r="23" spans="2:12" s="1" customFormat="1" ht="18" customHeight="1" x14ac:dyDescent="0.2">
      <c r="B23" s="30"/>
      <c r="E23" s="23" t="s">
        <v>320</v>
      </c>
      <c r="I23" s="25" t="s">
        <v>28</v>
      </c>
      <c r="J23" s="23" t="s">
        <v>180</v>
      </c>
      <c r="L23" s="30"/>
    </row>
    <row r="24" spans="2:12" s="1" customFormat="1" ht="6.95" customHeight="1" x14ac:dyDescent="0.2">
      <c r="B24" s="30"/>
      <c r="L24" s="30"/>
    </row>
    <row r="25" spans="2:12" s="1" customFormat="1" ht="12" customHeight="1" x14ac:dyDescent="0.2">
      <c r="B25" s="30"/>
      <c r="D25" s="25" t="s">
        <v>34</v>
      </c>
      <c r="I25" s="25" t="s">
        <v>25</v>
      </c>
      <c r="J25" s="23" t="s">
        <v>1</v>
      </c>
      <c r="L25" s="30"/>
    </row>
    <row r="26" spans="2:12" s="1" customFormat="1" ht="18" customHeight="1" x14ac:dyDescent="0.2">
      <c r="B26" s="30"/>
      <c r="E26" s="23" t="s">
        <v>181</v>
      </c>
      <c r="I26" s="25" t="s">
        <v>28</v>
      </c>
      <c r="J26" s="23" t="s">
        <v>1</v>
      </c>
      <c r="L26" s="30"/>
    </row>
    <row r="27" spans="2:12" s="1" customFormat="1" ht="6.95" customHeight="1" x14ac:dyDescent="0.2">
      <c r="B27" s="30"/>
      <c r="L27" s="30"/>
    </row>
    <row r="28" spans="2:12" s="1" customFormat="1" ht="12" customHeight="1" x14ac:dyDescent="0.2">
      <c r="B28" s="30"/>
      <c r="D28" s="25" t="s">
        <v>37</v>
      </c>
      <c r="L28" s="30"/>
    </row>
    <row r="29" spans="2:12" s="7" customFormat="1" ht="16.5" customHeight="1" x14ac:dyDescent="0.2">
      <c r="B29" s="93"/>
      <c r="E29" s="236" t="s">
        <v>1</v>
      </c>
      <c r="F29" s="236"/>
      <c r="G29" s="236"/>
      <c r="H29" s="236"/>
      <c r="L29" s="93"/>
    </row>
    <row r="30" spans="2:12" s="1" customFormat="1" ht="6.95" customHeight="1" x14ac:dyDescent="0.2">
      <c r="B30" s="30"/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 x14ac:dyDescent="0.2">
      <c r="B32" s="30"/>
      <c r="D32" s="94" t="s">
        <v>38</v>
      </c>
      <c r="J32" s="64">
        <f>ROUND(J132, 2)</f>
        <v>0</v>
      </c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 x14ac:dyDescent="0.2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 x14ac:dyDescent="0.2">
      <c r="B35" s="30"/>
      <c r="D35" s="53" t="s">
        <v>42</v>
      </c>
      <c r="E35" s="25" t="s">
        <v>43</v>
      </c>
      <c r="F35" s="84">
        <f>ROUND((SUM(BE132:BE381)),  2)</f>
        <v>0</v>
      </c>
      <c r="I35" s="95">
        <v>0.21</v>
      </c>
      <c r="J35" s="84">
        <f>ROUND(((SUM(BE132:BE381))*I35),  2)</f>
        <v>0</v>
      </c>
      <c r="L35" s="30"/>
    </row>
    <row r="36" spans="2:12" s="1" customFormat="1" ht="14.45" customHeight="1" x14ac:dyDescent="0.2">
      <c r="B36" s="30"/>
      <c r="E36" s="25" t="s">
        <v>44</v>
      </c>
      <c r="F36" s="84">
        <f>ROUND((SUM(BF132:BF381)),  2)</f>
        <v>0</v>
      </c>
      <c r="I36" s="95">
        <v>0.12</v>
      </c>
      <c r="J36" s="84">
        <f>ROUND(((SUM(BF132:BF381))*I36),  2)</f>
        <v>0</v>
      </c>
      <c r="L36" s="30"/>
    </row>
    <row r="37" spans="2:12" s="1" customFormat="1" ht="14.45" hidden="1" customHeight="1" x14ac:dyDescent="0.2">
      <c r="B37" s="30"/>
      <c r="E37" s="25" t="s">
        <v>45</v>
      </c>
      <c r="F37" s="84">
        <f>ROUND((SUM(BG132:BG381)),  2)</f>
        <v>0</v>
      </c>
      <c r="I37" s="95">
        <v>0.21</v>
      </c>
      <c r="J37" s="84">
        <f>0</f>
        <v>0</v>
      </c>
      <c r="L37" s="30"/>
    </row>
    <row r="38" spans="2:12" s="1" customFormat="1" ht="14.45" hidden="1" customHeight="1" x14ac:dyDescent="0.2">
      <c r="B38" s="30"/>
      <c r="E38" s="25" t="s">
        <v>46</v>
      </c>
      <c r="F38" s="84">
        <f>ROUND((SUM(BH132:BH381)),  2)</f>
        <v>0</v>
      </c>
      <c r="I38" s="95">
        <v>0.12</v>
      </c>
      <c r="J38" s="84">
        <f>0</f>
        <v>0</v>
      </c>
      <c r="L38" s="30"/>
    </row>
    <row r="39" spans="2:12" s="1" customFormat="1" ht="14.45" hidden="1" customHeight="1" x14ac:dyDescent="0.2">
      <c r="B39" s="30"/>
      <c r="E39" s="25" t="s">
        <v>47</v>
      </c>
      <c r="F39" s="84">
        <f>ROUND((SUM(BI132:BI381)),  2)</f>
        <v>0</v>
      </c>
      <c r="I39" s="95">
        <v>0</v>
      </c>
      <c r="J39" s="8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6"/>
      <c r="D41" s="97" t="s">
        <v>48</v>
      </c>
      <c r="E41" s="55"/>
      <c r="F41" s="55"/>
      <c r="G41" s="98" t="s">
        <v>49</v>
      </c>
      <c r="H41" s="99" t="s">
        <v>50</v>
      </c>
      <c r="I41" s="55"/>
      <c r="J41" s="100">
        <f>SUM(J32:J39)</f>
        <v>0</v>
      </c>
      <c r="K41" s="101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s="1" customFormat="1" ht="16.5" customHeight="1" x14ac:dyDescent="0.2">
      <c r="B86" s="30"/>
      <c r="E86" s="241" t="s">
        <v>169</v>
      </c>
      <c r="F86" s="240"/>
      <c r="G86" s="240"/>
      <c r="H86" s="240"/>
      <c r="L86" s="30"/>
    </row>
    <row r="87" spans="2:12" s="1" customFormat="1" ht="12" customHeight="1" x14ac:dyDescent="0.2">
      <c r="B87" s="30"/>
      <c r="C87" s="25" t="s">
        <v>170</v>
      </c>
      <c r="L87" s="30"/>
    </row>
    <row r="88" spans="2:12" s="1" customFormat="1" ht="16.5" customHeight="1" x14ac:dyDescent="0.2">
      <c r="B88" s="30"/>
      <c r="E88" s="207" t="str">
        <f>E11</f>
        <v>2022_4.8 - IO 05.2  Stoka E1</v>
      </c>
      <c r="F88" s="240"/>
      <c r="G88" s="240"/>
      <c r="H88" s="240"/>
      <c r="L88" s="30"/>
    </row>
    <row r="89" spans="2:12" s="1" customFormat="1" ht="6.95" customHeight="1" x14ac:dyDescent="0.2">
      <c r="B89" s="30"/>
      <c r="L89" s="30"/>
    </row>
    <row r="90" spans="2:12" s="1" customFormat="1" ht="12" customHeight="1" x14ac:dyDescent="0.2">
      <c r="B90" s="30"/>
      <c r="C90" s="25" t="s">
        <v>20</v>
      </c>
      <c r="F90" s="23" t="str">
        <f>F14</f>
        <v>Česká Lípa</v>
      </c>
      <c r="I90" s="25" t="s">
        <v>22</v>
      </c>
      <c r="J90" s="50" t="str">
        <f>IF(J14="","",J14)</f>
        <v>2. 4. 2025</v>
      </c>
      <c r="L90" s="30"/>
    </row>
    <row r="91" spans="2:12" s="1" customFormat="1" ht="6.95" customHeight="1" x14ac:dyDescent="0.2">
      <c r="B91" s="30"/>
      <c r="L91" s="30"/>
    </row>
    <row r="92" spans="2:12" s="1" customFormat="1" ht="25.7" customHeight="1" x14ac:dyDescent="0.2">
      <c r="B92" s="30"/>
      <c r="C92" s="25" t="s">
        <v>24</v>
      </c>
      <c r="F92" s="23" t="str">
        <f>E17</f>
        <v>Město Česká Lípa</v>
      </c>
      <c r="I92" s="25" t="s">
        <v>31</v>
      </c>
      <c r="J92" s="28" t="str">
        <f>E23</f>
        <v>Vodohospodářský rozvoj a výstavba a.s.</v>
      </c>
      <c r="L92" s="30"/>
    </row>
    <row r="93" spans="2:12" s="1" customFormat="1" ht="15.2" customHeight="1" x14ac:dyDescent="0.2">
      <c r="B93" s="30"/>
      <c r="C93" s="25" t="s">
        <v>29</v>
      </c>
      <c r="F93" s="23" t="str">
        <f>IF(E20="","",E20)</f>
        <v>Vyplň údaj</v>
      </c>
      <c r="I93" s="25" t="s">
        <v>34</v>
      </c>
      <c r="J93" s="28" t="str">
        <f>E26</f>
        <v>Dvořák</v>
      </c>
      <c r="L93" s="30"/>
    </row>
    <row r="94" spans="2:12" s="1" customFormat="1" ht="10.35" customHeight="1" x14ac:dyDescent="0.2">
      <c r="B94" s="30"/>
      <c r="L94" s="30"/>
    </row>
    <row r="95" spans="2:12" s="1" customFormat="1" ht="29.25" customHeight="1" x14ac:dyDescent="0.2">
      <c r="B95" s="30"/>
      <c r="C95" s="104" t="s">
        <v>183</v>
      </c>
      <c r="D95" s="96"/>
      <c r="E95" s="96"/>
      <c r="F95" s="96"/>
      <c r="G95" s="96"/>
      <c r="H95" s="96"/>
      <c r="I95" s="96"/>
      <c r="J95" s="105" t="s">
        <v>184</v>
      </c>
      <c r="K95" s="96"/>
      <c r="L95" s="30"/>
    </row>
    <row r="96" spans="2:12" s="1" customFormat="1" ht="10.35" customHeight="1" x14ac:dyDescent="0.2">
      <c r="B96" s="30"/>
      <c r="L96" s="30"/>
    </row>
    <row r="97" spans="2:47" s="1" customFormat="1" ht="22.9" customHeight="1" x14ac:dyDescent="0.2">
      <c r="B97" s="30"/>
      <c r="C97" s="106" t="s">
        <v>185</v>
      </c>
      <c r="J97" s="64">
        <f>J132</f>
        <v>0</v>
      </c>
      <c r="L97" s="30"/>
      <c r="AU97" s="15" t="s">
        <v>186</v>
      </c>
    </row>
    <row r="98" spans="2:47" s="8" customFormat="1" ht="24.95" customHeight="1" x14ac:dyDescent="0.2">
      <c r="B98" s="107"/>
      <c r="D98" s="108" t="s">
        <v>321</v>
      </c>
      <c r="E98" s="109"/>
      <c r="F98" s="109"/>
      <c r="G98" s="109"/>
      <c r="H98" s="109"/>
      <c r="I98" s="109"/>
      <c r="J98" s="110">
        <f>J133</f>
        <v>0</v>
      </c>
      <c r="L98" s="107"/>
    </row>
    <row r="99" spans="2:47" s="9" customFormat="1" ht="19.899999999999999" customHeight="1" x14ac:dyDescent="0.2">
      <c r="B99" s="111"/>
      <c r="D99" s="112" t="s">
        <v>322</v>
      </c>
      <c r="E99" s="113"/>
      <c r="F99" s="113"/>
      <c r="G99" s="113"/>
      <c r="H99" s="113"/>
      <c r="I99" s="113"/>
      <c r="J99" s="114">
        <f>J134</f>
        <v>0</v>
      </c>
      <c r="L99" s="111"/>
    </row>
    <row r="100" spans="2:47" s="9" customFormat="1" ht="19.899999999999999" customHeight="1" x14ac:dyDescent="0.2">
      <c r="B100" s="111"/>
      <c r="D100" s="112" t="s">
        <v>323</v>
      </c>
      <c r="E100" s="113"/>
      <c r="F100" s="113"/>
      <c r="G100" s="113"/>
      <c r="H100" s="113"/>
      <c r="I100" s="113"/>
      <c r="J100" s="114">
        <f>J246</f>
        <v>0</v>
      </c>
      <c r="L100" s="111"/>
    </row>
    <row r="101" spans="2:47" s="9" customFormat="1" ht="19.899999999999999" customHeight="1" x14ac:dyDescent="0.2">
      <c r="B101" s="111"/>
      <c r="D101" s="112" t="s">
        <v>324</v>
      </c>
      <c r="E101" s="113"/>
      <c r="F101" s="113"/>
      <c r="G101" s="113"/>
      <c r="H101" s="113"/>
      <c r="I101" s="113"/>
      <c r="J101" s="114">
        <f>J250</f>
        <v>0</v>
      </c>
      <c r="L101" s="111"/>
    </row>
    <row r="102" spans="2:47" s="9" customFormat="1" ht="19.899999999999999" customHeight="1" x14ac:dyDescent="0.2">
      <c r="B102" s="111"/>
      <c r="D102" s="112" t="s">
        <v>325</v>
      </c>
      <c r="E102" s="113"/>
      <c r="F102" s="113"/>
      <c r="G102" s="113"/>
      <c r="H102" s="113"/>
      <c r="I102" s="113"/>
      <c r="J102" s="114">
        <f>J254</f>
        <v>0</v>
      </c>
      <c r="L102" s="111"/>
    </row>
    <row r="103" spans="2:47" s="9" customFormat="1" ht="19.899999999999999" customHeight="1" x14ac:dyDescent="0.2">
      <c r="B103" s="111"/>
      <c r="D103" s="112" t="s">
        <v>326</v>
      </c>
      <c r="E103" s="113"/>
      <c r="F103" s="113"/>
      <c r="G103" s="113"/>
      <c r="H103" s="113"/>
      <c r="I103" s="113"/>
      <c r="J103" s="114">
        <f>J258</f>
        <v>0</v>
      </c>
      <c r="L103" s="111"/>
    </row>
    <row r="104" spans="2:47" s="9" customFormat="1" ht="19.899999999999999" customHeight="1" x14ac:dyDescent="0.2">
      <c r="B104" s="111"/>
      <c r="D104" s="112" t="s">
        <v>327</v>
      </c>
      <c r="E104" s="113"/>
      <c r="F104" s="113"/>
      <c r="G104" s="113"/>
      <c r="H104" s="113"/>
      <c r="I104" s="113"/>
      <c r="J104" s="114">
        <f>J268</f>
        <v>0</v>
      </c>
      <c r="L104" s="111"/>
    </row>
    <row r="105" spans="2:47" s="9" customFormat="1" ht="19.899999999999999" customHeight="1" x14ac:dyDescent="0.2">
      <c r="B105" s="111"/>
      <c r="D105" s="112" t="s">
        <v>1142</v>
      </c>
      <c r="E105" s="113"/>
      <c r="F105" s="113"/>
      <c r="G105" s="113"/>
      <c r="H105" s="113"/>
      <c r="I105" s="113"/>
      <c r="J105" s="114">
        <f>J272</f>
        <v>0</v>
      </c>
      <c r="L105" s="111"/>
    </row>
    <row r="106" spans="2:47" s="9" customFormat="1" ht="19.899999999999999" customHeight="1" x14ac:dyDescent="0.2">
      <c r="B106" s="111"/>
      <c r="D106" s="112" t="s">
        <v>329</v>
      </c>
      <c r="E106" s="113"/>
      <c r="F106" s="113"/>
      <c r="G106" s="113"/>
      <c r="H106" s="113"/>
      <c r="I106" s="113"/>
      <c r="J106" s="114">
        <f>J344</f>
        <v>0</v>
      </c>
      <c r="L106" s="111"/>
    </row>
    <row r="107" spans="2:47" s="9" customFormat="1" ht="14.85" customHeight="1" x14ac:dyDescent="0.2">
      <c r="B107" s="111"/>
      <c r="D107" s="112" t="s">
        <v>330</v>
      </c>
      <c r="E107" s="113"/>
      <c r="F107" s="113"/>
      <c r="G107" s="113"/>
      <c r="H107" s="113"/>
      <c r="I107" s="113"/>
      <c r="J107" s="114">
        <f>J354</f>
        <v>0</v>
      </c>
      <c r="L107" s="111"/>
    </row>
    <row r="108" spans="2:47" s="9" customFormat="1" ht="19.899999999999999" customHeight="1" x14ac:dyDescent="0.2">
      <c r="B108" s="111"/>
      <c r="D108" s="112" t="s">
        <v>331</v>
      </c>
      <c r="E108" s="113"/>
      <c r="F108" s="113"/>
      <c r="G108" s="113"/>
      <c r="H108" s="113"/>
      <c r="I108" s="113"/>
      <c r="J108" s="114">
        <f>J373</f>
        <v>0</v>
      </c>
      <c r="L108" s="111"/>
    </row>
    <row r="109" spans="2:47" s="8" customFormat="1" ht="24.95" customHeight="1" x14ac:dyDescent="0.2">
      <c r="B109" s="107"/>
      <c r="D109" s="108" t="s">
        <v>333</v>
      </c>
      <c r="E109" s="109"/>
      <c r="F109" s="109"/>
      <c r="G109" s="109"/>
      <c r="H109" s="109"/>
      <c r="I109" s="109"/>
      <c r="J109" s="110">
        <f>J377</f>
        <v>0</v>
      </c>
      <c r="L109" s="107"/>
    </row>
    <row r="110" spans="2:47" s="9" customFormat="1" ht="19.899999999999999" customHeight="1" x14ac:dyDescent="0.2">
      <c r="B110" s="111"/>
      <c r="D110" s="112" t="s">
        <v>334</v>
      </c>
      <c r="E110" s="113"/>
      <c r="F110" s="113"/>
      <c r="G110" s="113"/>
      <c r="H110" s="113"/>
      <c r="I110" s="113"/>
      <c r="J110" s="114">
        <f>J378</f>
        <v>0</v>
      </c>
      <c r="L110" s="111"/>
    </row>
    <row r="111" spans="2:47" s="1" customFormat="1" ht="21.75" customHeight="1" x14ac:dyDescent="0.2">
      <c r="B111" s="30"/>
      <c r="L111" s="30"/>
    </row>
    <row r="112" spans="2:47" s="1" customFormat="1" ht="6.95" customHeight="1" x14ac:dyDescent="0.2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30"/>
    </row>
    <row r="116" spans="2:12" s="1" customFormat="1" ht="6.95" customHeight="1" x14ac:dyDescent="0.2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30"/>
    </row>
    <row r="117" spans="2:12" s="1" customFormat="1" ht="24.95" customHeight="1" x14ac:dyDescent="0.2">
      <c r="B117" s="30"/>
      <c r="C117" s="19" t="s">
        <v>193</v>
      </c>
      <c r="L117" s="30"/>
    </row>
    <row r="118" spans="2:12" s="1" customFormat="1" ht="6.95" customHeight="1" x14ac:dyDescent="0.2">
      <c r="B118" s="30"/>
      <c r="L118" s="30"/>
    </row>
    <row r="119" spans="2:12" s="1" customFormat="1" ht="12" customHeight="1" x14ac:dyDescent="0.2">
      <c r="B119" s="30"/>
      <c r="C119" s="25" t="s">
        <v>16</v>
      </c>
      <c r="L119" s="30"/>
    </row>
    <row r="120" spans="2:12" s="1" customFormat="1" ht="16.5" customHeight="1" x14ac:dyDescent="0.2">
      <c r="B120" s="30"/>
      <c r="E120" s="241" t="str">
        <f>E7</f>
        <v>Splašková kanalizace Lada</v>
      </c>
      <c r="F120" s="242"/>
      <c r="G120" s="242"/>
      <c r="H120" s="242"/>
      <c r="L120" s="30"/>
    </row>
    <row r="121" spans="2:12" ht="12" customHeight="1" x14ac:dyDescent="0.2">
      <c r="B121" s="18"/>
      <c r="C121" s="25" t="s">
        <v>168</v>
      </c>
      <c r="L121" s="18"/>
    </row>
    <row r="122" spans="2:12" s="1" customFormat="1" ht="16.5" customHeight="1" x14ac:dyDescent="0.2">
      <c r="B122" s="30"/>
      <c r="E122" s="241" t="s">
        <v>169</v>
      </c>
      <c r="F122" s="240"/>
      <c r="G122" s="240"/>
      <c r="H122" s="240"/>
      <c r="L122" s="30"/>
    </row>
    <row r="123" spans="2:12" s="1" customFormat="1" ht="12" customHeight="1" x14ac:dyDescent="0.2">
      <c r="B123" s="30"/>
      <c r="C123" s="25" t="s">
        <v>170</v>
      </c>
      <c r="L123" s="30"/>
    </row>
    <row r="124" spans="2:12" s="1" customFormat="1" ht="16.5" customHeight="1" x14ac:dyDescent="0.2">
      <c r="B124" s="30"/>
      <c r="E124" s="207" t="str">
        <f>E11</f>
        <v>2022_4.8 - IO 05.2  Stoka E1</v>
      </c>
      <c r="F124" s="240"/>
      <c r="G124" s="240"/>
      <c r="H124" s="240"/>
      <c r="L124" s="30"/>
    </row>
    <row r="125" spans="2:12" s="1" customFormat="1" ht="6.95" customHeight="1" x14ac:dyDescent="0.2">
      <c r="B125" s="30"/>
      <c r="L125" s="30"/>
    </row>
    <row r="126" spans="2:12" s="1" customFormat="1" ht="12" customHeight="1" x14ac:dyDescent="0.2">
      <c r="B126" s="30"/>
      <c r="C126" s="25" t="s">
        <v>20</v>
      </c>
      <c r="F126" s="23" t="str">
        <f>F14</f>
        <v>Česká Lípa</v>
      </c>
      <c r="I126" s="25" t="s">
        <v>22</v>
      </c>
      <c r="J126" s="50" t="str">
        <f>IF(J14="","",J14)</f>
        <v>2. 4. 2025</v>
      </c>
      <c r="L126" s="30"/>
    </row>
    <row r="127" spans="2:12" s="1" customFormat="1" ht="6.95" customHeight="1" x14ac:dyDescent="0.2">
      <c r="B127" s="30"/>
      <c r="L127" s="30"/>
    </row>
    <row r="128" spans="2:12" s="1" customFormat="1" ht="25.7" customHeight="1" x14ac:dyDescent="0.2">
      <c r="B128" s="30"/>
      <c r="C128" s="25" t="s">
        <v>24</v>
      </c>
      <c r="F128" s="23" t="str">
        <f>E17</f>
        <v>Město Česká Lípa</v>
      </c>
      <c r="I128" s="25" t="s">
        <v>31</v>
      </c>
      <c r="J128" s="28" t="str">
        <f>E23</f>
        <v>Vodohospodářský rozvoj a výstavba a.s.</v>
      </c>
      <c r="L128" s="30"/>
    </row>
    <row r="129" spans="2:65" s="1" customFormat="1" ht="15.2" customHeight="1" x14ac:dyDescent="0.2">
      <c r="B129" s="30"/>
      <c r="C129" s="25" t="s">
        <v>29</v>
      </c>
      <c r="F129" s="23" t="str">
        <f>IF(E20="","",E20)</f>
        <v>Vyplň údaj</v>
      </c>
      <c r="I129" s="25" t="s">
        <v>34</v>
      </c>
      <c r="J129" s="28" t="str">
        <f>E26</f>
        <v>Dvořák</v>
      </c>
      <c r="L129" s="30"/>
    </row>
    <row r="130" spans="2:65" s="1" customFormat="1" ht="10.35" customHeight="1" x14ac:dyDescent="0.2">
      <c r="B130" s="30"/>
      <c r="L130" s="30"/>
    </row>
    <row r="131" spans="2:65" s="10" customFormat="1" ht="29.25" customHeight="1" x14ac:dyDescent="0.2">
      <c r="B131" s="115"/>
      <c r="C131" s="116" t="s">
        <v>194</v>
      </c>
      <c r="D131" s="117" t="s">
        <v>63</v>
      </c>
      <c r="E131" s="117" t="s">
        <v>59</v>
      </c>
      <c r="F131" s="117" t="s">
        <v>60</v>
      </c>
      <c r="G131" s="117" t="s">
        <v>195</v>
      </c>
      <c r="H131" s="117" t="s">
        <v>196</v>
      </c>
      <c r="I131" s="117" t="s">
        <v>197</v>
      </c>
      <c r="J131" s="118" t="s">
        <v>184</v>
      </c>
      <c r="K131" s="119" t="s">
        <v>198</v>
      </c>
      <c r="L131" s="115"/>
      <c r="M131" s="57" t="s">
        <v>1</v>
      </c>
      <c r="N131" s="58" t="s">
        <v>42</v>
      </c>
      <c r="O131" s="58" t="s">
        <v>199</v>
      </c>
      <c r="P131" s="58" t="s">
        <v>200</v>
      </c>
      <c r="Q131" s="58" t="s">
        <v>201</v>
      </c>
      <c r="R131" s="58" t="s">
        <v>202</v>
      </c>
      <c r="S131" s="58" t="s">
        <v>203</v>
      </c>
      <c r="T131" s="59" t="s">
        <v>204</v>
      </c>
    </row>
    <row r="132" spans="2:65" s="1" customFormat="1" ht="22.9" customHeight="1" x14ac:dyDescent="0.25">
      <c r="B132" s="30"/>
      <c r="C132" s="62" t="s">
        <v>205</v>
      </c>
      <c r="J132" s="120">
        <f>BK132</f>
        <v>0</v>
      </c>
      <c r="L132" s="30"/>
      <c r="M132" s="60"/>
      <c r="N132" s="51"/>
      <c r="O132" s="51"/>
      <c r="P132" s="121">
        <f>P133+P377</f>
        <v>0</v>
      </c>
      <c r="Q132" s="51"/>
      <c r="R132" s="121">
        <f>R133+R377</f>
        <v>130.54744500000001</v>
      </c>
      <c r="S132" s="51"/>
      <c r="T132" s="122">
        <f>T133+T377</f>
        <v>6.0399999999999991</v>
      </c>
      <c r="AT132" s="15" t="s">
        <v>77</v>
      </c>
      <c r="AU132" s="15" t="s">
        <v>186</v>
      </c>
      <c r="BK132" s="123">
        <f>BK133+BK377</f>
        <v>0</v>
      </c>
    </row>
    <row r="133" spans="2:65" s="11" customFormat="1" ht="25.9" customHeight="1" x14ac:dyDescent="0.2">
      <c r="B133" s="124"/>
      <c r="D133" s="125" t="s">
        <v>77</v>
      </c>
      <c r="E133" s="126" t="s">
        <v>337</v>
      </c>
      <c r="F133" s="126" t="s">
        <v>338</v>
      </c>
      <c r="I133" s="127"/>
      <c r="J133" s="128">
        <f>BK133</f>
        <v>0</v>
      </c>
      <c r="L133" s="124"/>
      <c r="M133" s="129"/>
      <c r="P133" s="130">
        <f>P134+P246+P250+P254+P258+P268+P272+P344+P373</f>
        <v>0</v>
      </c>
      <c r="R133" s="130">
        <f>R134+R246+R250+R254+R258+R268+R272+R344+R373</f>
        <v>130.54744500000001</v>
      </c>
      <c r="T133" s="131">
        <f>T134+T246+T250+T254+T258+T268+T272+T344+T373</f>
        <v>6.0399999999999991</v>
      </c>
      <c r="AR133" s="125" t="s">
        <v>85</v>
      </c>
      <c r="AT133" s="132" t="s">
        <v>77</v>
      </c>
      <c r="AU133" s="132" t="s">
        <v>78</v>
      </c>
      <c r="AY133" s="125" t="s">
        <v>209</v>
      </c>
      <c r="BK133" s="133">
        <f>BK134+BK246+BK250+BK254+BK258+BK268+BK272+BK344+BK373</f>
        <v>0</v>
      </c>
    </row>
    <row r="134" spans="2:65" s="11" customFormat="1" ht="22.9" customHeight="1" x14ac:dyDescent="0.2">
      <c r="B134" s="124"/>
      <c r="D134" s="125" t="s">
        <v>77</v>
      </c>
      <c r="E134" s="134" t="s">
        <v>85</v>
      </c>
      <c r="F134" s="134" t="s">
        <v>339</v>
      </c>
      <c r="I134" s="127"/>
      <c r="J134" s="135">
        <f>BK134</f>
        <v>0</v>
      </c>
      <c r="L134" s="124"/>
      <c r="M134" s="129"/>
      <c r="P134" s="130">
        <f>SUM(P135:P245)</f>
        <v>0</v>
      </c>
      <c r="R134" s="130">
        <f>SUM(R135:R245)</f>
        <v>100.869405</v>
      </c>
      <c r="T134" s="131">
        <f>SUM(T135:T245)</f>
        <v>1.7399999999999998</v>
      </c>
      <c r="AR134" s="125" t="s">
        <v>85</v>
      </c>
      <c r="AT134" s="132" t="s">
        <v>77</v>
      </c>
      <c r="AU134" s="132" t="s">
        <v>85</v>
      </c>
      <c r="AY134" s="125" t="s">
        <v>209</v>
      </c>
      <c r="BK134" s="133">
        <f>SUM(BK135:BK245)</f>
        <v>0</v>
      </c>
    </row>
    <row r="135" spans="2:65" s="1" customFormat="1" ht="24.2" customHeight="1" x14ac:dyDescent="0.2">
      <c r="B135" s="30"/>
      <c r="C135" s="136" t="s">
        <v>85</v>
      </c>
      <c r="D135" s="136" t="s">
        <v>210</v>
      </c>
      <c r="E135" s="137" t="s">
        <v>340</v>
      </c>
      <c r="F135" s="138" t="s">
        <v>341</v>
      </c>
      <c r="G135" s="139" t="s">
        <v>342</v>
      </c>
      <c r="H135" s="140">
        <v>6</v>
      </c>
      <c r="I135" s="141"/>
      <c r="J135" s="142">
        <f>ROUND(I135*H135,2)</f>
        <v>0</v>
      </c>
      <c r="K135" s="143"/>
      <c r="L135" s="30"/>
      <c r="M135" s="144" t="s">
        <v>1</v>
      </c>
      <c r="N135" s="145" t="s">
        <v>43</v>
      </c>
      <c r="P135" s="146">
        <f>O135*H135</f>
        <v>0</v>
      </c>
      <c r="Q135" s="146">
        <v>0</v>
      </c>
      <c r="R135" s="146">
        <f>Q135*H135</f>
        <v>0</v>
      </c>
      <c r="S135" s="146">
        <v>0.28999999999999998</v>
      </c>
      <c r="T135" s="147">
        <f>S135*H135</f>
        <v>1.7399999999999998</v>
      </c>
      <c r="AR135" s="148" t="s">
        <v>156</v>
      </c>
      <c r="AT135" s="148" t="s">
        <v>210</v>
      </c>
      <c r="AU135" s="148" t="s">
        <v>91</v>
      </c>
      <c r="AY135" s="15" t="s">
        <v>209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5" t="s">
        <v>85</v>
      </c>
      <c r="BK135" s="149">
        <f>ROUND(I135*H135,2)</f>
        <v>0</v>
      </c>
      <c r="BL135" s="15" t="s">
        <v>156</v>
      </c>
      <c r="BM135" s="148" t="s">
        <v>1807</v>
      </c>
    </row>
    <row r="136" spans="2:65" s="1" customFormat="1" ht="39" x14ac:dyDescent="0.2">
      <c r="B136" s="30"/>
      <c r="D136" s="150" t="s">
        <v>216</v>
      </c>
      <c r="F136" s="151" t="s">
        <v>344</v>
      </c>
      <c r="I136" s="152"/>
      <c r="L136" s="30"/>
      <c r="M136" s="153"/>
      <c r="T136" s="54"/>
      <c r="AT136" s="15" t="s">
        <v>216</v>
      </c>
      <c r="AU136" s="15" t="s">
        <v>91</v>
      </c>
    </row>
    <row r="137" spans="2:65" s="12" customFormat="1" x14ac:dyDescent="0.2">
      <c r="B137" s="154"/>
      <c r="D137" s="150" t="s">
        <v>292</v>
      </c>
      <c r="E137" s="155" t="s">
        <v>1</v>
      </c>
      <c r="F137" s="156" t="s">
        <v>1808</v>
      </c>
      <c r="H137" s="157">
        <v>6</v>
      </c>
      <c r="I137" s="158"/>
      <c r="L137" s="154"/>
      <c r="M137" s="159"/>
      <c r="T137" s="160"/>
      <c r="AT137" s="155" t="s">
        <v>292</v>
      </c>
      <c r="AU137" s="155" t="s">
        <v>91</v>
      </c>
      <c r="AV137" s="12" t="s">
        <v>91</v>
      </c>
      <c r="AW137" s="12" t="s">
        <v>36</v>
      </c>
      <c r="AX137" s="12" t="s">
        <v>85</v>
      </c>
      <c r="AY137" s="155" t="s">
        <v>209</v>
      </c>
    </row>
    <row r="138" spans="2:65" s="1" customFormat="1" ht="16.5" customHeight="1" x14ac:dyDescent="0.2">
      <c r="B138" s="30"/>
      <c r="C138" s="136" t="s">
        <v>91</v>
      </c>
      <c r="D138" s="136" t="s">
        <v>210</v>
      </c>
      <c r="E138" s="137" t="s">
        <v>357</v>
      </c>
      <c r="F138" s="138" t="s">
        <v>358</v>
      </c>
      <c r="G138" s="139" t="s">
        <v>359</v>
      </c>
      <c r="H138" s="140">
        <v>50</v>
      </c>
      <c r="I138" s="141"/>
      <c r="J138" s="142">
        <f>ROUND(I138*H138,2)</f>
        <v>0</v>
      </c>
      <c r="K138" s="143"/>
      <c r="L138" s="30"/>
      <c r="M138" s="144" t="s">
        <v>1</v>
      </c>
      <c r="N138" s="145" t="s">
        <v>43</v>
      </c>
      <c r="P138" s="146">
        <f>O138*H138</f>
        <v>0</v>
      </c>
      <c r="Q138" s="146">
        <v>7.1900000000000002E-3</v>
      </c>
      <c r="R138" s="146">
        <f>Q138*H138</f>
        <v>0.35949999999999999</v>
      </c>
      <c r="S138" s="146">
        <v>0</v>
      </c>
      <c r="T138" s="147">
        <f>S138*H138</f>
        <v>0</v>
      </c>
      <c r="AR138" s="148" t="s">
        <v>156</v>
      </c>
      <c r="AT138" s="148" t="s">
        <v>210</v>
      </c>
      <c r="AU138" s="148" t="s">
        <v>91</v>
      </c>
      <c r="AY138" s="15" t="s">
        <v>209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5" t="s">
        <v>85</v>
      </c>
      <c r="BK138" s="149">
        <f>ROUND(I138*H138,2)</f>
        <v>0</v>
      </c>
      <c r="BL138" s="15" t="s">
        <v>156</v>
      </c>
      <c r="BM138" s="148" t="s">
        <v>1809</v>
      </c>
    </row>
    <row r="139" spans="2:65" s="1" customFormat="1" x14ac:dyDescent="0.2">
      <c r="B139" s="30"/>
      <c r="D139" s="150" t="s">
        <v>216</v>
      </c>
      <c r="F139" s="151" t="s">
        <v>361</v>
      </c>
      <c r="I139" s="152"/>
      <c r="L139" s="30"/>
      <c r="M139" s="153"/>
      <c r="T139" s="54"/>
      <c r="AT139" s="15" t="s">
        <v>216</v>
      </c>
      <c r="AU139" s="15" t="s">
        <v>91</v>
      </c>
    </row>
    <row r="140" spans="2:65" s="12" customFormat="1" x14ac:dyDescent="0.2">
      <c r="B140" s="154"/>
      <c r="D140" s="150" t="s">
        <v>292</v>
      </c>
      <c r="E140" s="155" t="s">
        <v>1</v>
      </c>
      <c r="F140" s="156" t="s">
        <v>432</v>
      </c>
      <c r="H140" s="157">
        <v>50</v>
      </c>
      <c r="I140" s="158"/>
      <c r="L140" s="154"/>
      <c r="M140" s="159"/>
      <c r="T140" s="160"/>
      <c r="AT140" s="155" t="s">
        <v>292</v>
      </c>
      <c r="AU140" s="155" t="s">
        <v>91</v>
      </c>
      <c r="AV140" s="12" t="s">
        <v>91</v>
      </c>
      <c r="AW140" s="12" t="s">
        <v>36</v>
      </c>
      <c r="AX140" s="12" t="s">
        <v>85</v>
      </c>
      <c r="AY140" s="155" t="s">
        <v>209</v>
      </c>
    </row>
    <row r="141" spans="2:65" s="1" customFormat="1" ht="24.2" customHeight="1" x14ac:dyDescent="0.2">
      <c r="B141" s="30"/>
      <c r="C141" s="136" t="s">
        <v>148</v>
      </c>
      <c r="D141" s="136" t="s">
        <v>210</v>
      </c>
      <c r="E141" s="137" t="s">
        <v>363</v>
      </c>
      <c r="F141" s="138" t="s">
        <v>364</v>
      </c>
      <c r="G141" s="139" t="s">
        <v>365</v>
      </c>
      <c r="H141" s="140">
        <v>120</v>
      </c>
      <c r="I141" s="141"/>
      <c r="J141" s="142">
        <f>ROUND(I141*H141,2)</f>
        <v>0</v>
      </c>
      <c r="K141" s="143"/>
      <c r="L141" s="30"/>
      <c r="M141" s="144" t="s">
        <v>1</v>
      </c>
      <c r="N141" s="145" t="s">
        <v>43</v>
      </c>
      <c r="P141" s="146">
        <f>O141*H141</f>
        <v>0</v>
      </c>
      <c r="Q141" s="146">
        <v>4.0000000000000003E-5</v>
      </c>
      <c r="R141" s="146">
        <f>Q141*H141</f>
        <v>4.8000000000000004E-3</v>
      </c>
      <c r="S141" s="146">
        <v>0</v>
      </c>
      <c r="T141" s="147">
        <f>S141*H141</f>
        <v>0</v>
      </c>
      <c r="AR141" s="148" t="s">
        <v>156</v>
      </c>
      <c r="AT141" s="148" t="s">
        <v>210</v>
      </c>
      <c r="AU141" s="148" t="s">
        <v>91</v>
      </c>
      <c r="AY141" s="15" t="s">
        <v>209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5" t="s">
        <v>85</v>
      </c>
      <c r="BK141" s="149">
        <f>ROUND(I141*H141,2)</f>
        <v>0</v>
      </c>
      <c r="BL141" s="15" t="s">
        <v>156</v>
      </c>
      <c r="BM141" s="148" t="s">
        <v>1810</v>
      </c>
    </row>
    <row r="142" spans="2:65" s="1" customFormat="1" ht="19.5" x14ac:dyDescent="0.2">
      <c r="B142" s="30"/>
      <c r="D142" s="150" t="s">
        <v>216</v>
      </c>
      <c r="F142" s="151" t="s">
        <v>367</v>
      </c>
      <c r="I142" s="152"/>
      <c r="L142" s="30"/>
      <c r="M142" s="153"/>
      <c r="T142" s="54"/>
      <c r="AT142" s="15" t="s">
        <v>216</v>
      </c>
      <c r="AU142" s="15" t="s">
        <v>91</v>
      </c>
    </row>
    <row r="143" spans="2:65" s="12" customFormat="1" x14ac:dyDescent="0.2">
      <c r="B143" s="154"/>
      <c r="D143" s="150" t="s">
        <v>292</v>
      </c>
      <c r="E143" s="155" t="s">
        <v>1</v>
      </c>
      <c r="F143" s="156" t="s">
        <v>1645</v>
      </c>
      <c r="H143" s="157">
        <v>120</v>
      </c>
      <c r="I143" s="158"/>
      <c r="L143" s="154"/>
      <c r="M143" s="159"/>
      <c r="T143" s="160"/>
      <c r="AT143" s="155" t="s">
        <v>292</v>
      </c>
      <c r="AU143" s="155" t="s">
        <v>91</v>
      </c>
      <c r="AV143" s="12" t="s">
        <v>91</v>
      </c>
      <c r="AW143" s="12" t="s">
        <v>36</v>
      </c>
      <c r="AX143" s="12" t="s">
        <v>85</v>
      </c>
      <c r="AY143" s="155" t="s">
        <v>209</v>
      </c>
    </row>
    <row r="144" spans="2:65" s="1" customFormat="1" ht="24.2" customHeight="1" x14ac:dyDescent="0.2">
      <c r="B144" s="30"/>
      <c r="C144" s="136" t="s">
        <v>156</v>
      </c>
      <c r="D144" s="136" t="s">
        <v>210</v>
      </c>
      <c r="E144" s="137" t="s">
        <v>369</v>
      </c>
      <c r="F144" s="138" t="s">
        <v>370</v>
      </c>
      <c r="G144" s="139" t="s">
        <v>371</v>
      </c>
      <c r="H144" s="140">
        <v>10</v>
      </c>
      <c r="I144" s="141"/>
      <c r="J144" s="142">
        <f>ROUND(I144*H144,2)</f>
        <v>0</v>
      </c>
      <c r="K144" s="143"/>
      <c r="L144" s="30"/>
      <c r="M144" s="144" t="s">
        <v>1</v>
      </c>
      <c r="N144" s="145" t="s">
        <v>43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156</v>
      </c>
      <c r="AT144" s="148" t="s">
        <v>210</v>
      </c>
      <c r="AU144" s="148" t="s">
        <v>91</v>
      </c>
      <c r="AY144" s="15" t="s">
        <v>209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5" t="s">
        <v>85</v>
      </c>
      <c r="BK144" s="149">
        <f>ROUND(I144*H144,2)</f>
        <v>0</v>
      </c>
      <c r="BL144" s="15" t="s">
        <v>156</v>
      </c>
      <c r="BM144" s="148" t="s">
        <v>1811</v>
      </c>
    </row>
    <row r="145" spans="2:65" s="1" customFormat="1" ht="19.5" x14ac:dyDescent="0.2">
      <c r="B145" s="30"/>
      <c r="D145" s="150" t="s">
        <v>216</v>
      </c>
      <c r="F145" s="151" t="s">
        <v>373</v>
      </c>
      <c r="I145" s="152"/>
      <c r="L145" s="30"/>
      <c r="M145" s="153"/>
      <c r="T145" s="54"/>
      <c r="AT145" s="15" t="s">
        <v>216</v>
      </c>
      <c r="AU145" s="15" t="s">
        <v>91</v>
      </c>
    </row>
    <row r="146" spans="2:65" s="12" customFormat="1" x14ac:dyDescent="0.2">
      <c r="B146" s="154"/>
      <c r="D146" s="150" t="s">
        <v>292</v>
      </c>
      <c r="E146" s="155" t="s">
        <v>1</v>
      </c>
      <c r="F146" s="156" t="s">
        <v>254</v>
      </c>
      <c r="H146" s="157">
        <v>10</v>
      </c>
      <c r="I146" s="158"/>
      <c r="L146" s="154"/>
      <c r="M146" s="159"/>
      <c r="T146" s="160"/>
      <c r="AT146" s="155" t="s">
        <v>292</v>
      </c>
      <c r="AU146" s="155" t="s">
        <v>91</v>
      </c>
      <c r="AV146" s="12" t="s">
        <v>91</v>
      </c>
      <c r="AW146" s="12" t="s">
        <v>36</v>
      </c>
      <c r="AX146" s="12" t="s">
        <v>85</v>
      </c>
      <c r="AY146" s="155" t="s">
        <v>209</v>
      </c>
    </row>
    <row r="147" spans="2:65" s="1" customFormat="1" ht="24.2" customHeight="1" x14ac:dyDescent="0.2">
      <c r="B147" s="30"/>
      <c r="C147" s="136" t="s">
        <v>208</v>
      </c>
      <c r="D147" s="136" t="s">
        <v>210</v>
      </c>
      <c r="E147" s="137" t="s">
        <v>375</v>
      </c>
      <c r="F147" s="138" t="s">
        <v>376</v>
      </c>
      <c r="G147" s="139" t="s">
        <v>359</v>
      </c>
      <c r="H147" s="140">
        <v>30</v>
      </c>
      <c r="I147" s="141"/>
      <c r="J147" s="142">
        <f>ROUND(I147*H147,2)</f>
        <v>0</v>
      </c>
      <c r="K147" s="143"/>
      <c r="L147" s="30"/>
      <c r="M147" s="144" t="s">
        <v>1</v>
      </c>
      <c r="N147" s="145" t="s">
        <v>43</v>
      </c>
      <c r="P147" s="146">
        <f>O147*H147</f>
        <v>0</v>
      </c>
      <c r="Q147" s="146">
        <v>8.6800000000000002E-3</v>
      </c>
      <c r="R147" s="146">
        <f>Q147*H147</f>
        <v>0.26040000000000002</v>
      </c>
      <c r="S147" s="146">
        <v>0</v>
      </c>
      <c r="T147" s="147">
        <f>S147*H147</f>
        <v>0</v>
      </c>
      <c r="AR147" s="148" t="s">
        <v>156</v>
      </c>
      <c r="AT147" s="148" t="s">
        <v>210</v>
      </c>
      <c r="AU147" s="148" t="s">
        <v>91</v>
      </c>
      <c r="AY147" s="15" t="s">
        <v>209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5" t="s">
        <v>85</v>
      </c>
      <c r="BK147" s="149">
        <f>ROUND(I147*H147,2)</f>
        <v>0</v>
      </c>
      <c r="BL147" s="15" t="s">
        <v>156</v>
      </c>
      <c r="BM147" s="148" t="s">
        <v>1812</v>
      </c>
    </row>
    <row r="148" spans="2:65" s="1" customFormat="1" ht="58.5" x14ac:dyDescent="0.2">
      <c r="B148" s="30"/>
      <c r="D148" s="150" t="s">
        <v>216</v>
      </c>
      <c r="F148" s="151" t="s">
        <v>378</v>
      </c>
      <c r="I148" s="152"/>
      <c r="L148" s="30"/>
      <c r="M148" s="153"/>
      <c r="T148" s="54"/>
      <c r="AT148" s="15" t="s">
        <v>216</v>
      </c>
      <c r="AU148" s="15" t="s">
        <v>91</v>
      </c>
    </row>
    <row r="149" spans="2:65" s="12" customFormat="1" x14ac:dyDescent="0.2">
      <c r="B149" s="154"/>
      <c r="D149" s="150" t="s">
        <v>292</v>
      </c>
      <c r="E149" s="155" t="s">
        <v>1</v>
      </c>
      <c r="F149" s="156" t="s">
        <v>374</v>
      </c>
      <c r="H149" s="157">
        <v>30</v>
      </c>
      <c r="I149" s="158"/>
      <c r="L149" s="154"/>
      <c r="M149" s="159"/>
      <c r="T149" s="160"/>
      <c r="AT149" s="155" t="s">
        <v>292</v>
      </c>
      <c r="AU149" s="155" t="s">
        <v>91</v>
      </c>
      <c r="AV149" s="12" t="s">
        <v>91</v>
      </c>
      <c r="AW149" s="12" t="s">
        <v>36</v>
      </c>
      <c r="AX149" s="12" t="s">
        <v>85</v>
      </c>
      <c r="AY149" s="155" t="s">
        <v>209</v>
      </c>
    </row>
    <row r="150" spans="2:65" s="1" customFormat="1" ht="24.2" customHeight="1" x14ac:dyDescent="0.2">
      <c r="B150" s="30"/>
      <c r="C150" s="136" t="s">
        <v>234</v>
      </c>
      <c r="D150" s="136" t="s">
        <v>210</v>
      </c>
      <c r="E150" s="137" t="s">
        <v>380</v>
      </c>
      <c r="F150" s="138" t="s">
        <v>381</v>
      </c>
      <c r="G150" s="139" t="s">
        <v>359</v>
      </c>
      <c r="H150" s="140">
        <v>80</v>
      </c>
      <c r="I150" s="141"/>
      <c r="J150" s="142">
        <f>ROUND(I150*H150,2)</f>
        <v>0</v>
      </c>
      <c r="K150" s="143"/>
      <c r="L150" s="30"/>
      <c r="M150" s="144" t="s">
        <v>1</v>
      </c>
      <c r="N150" s="145" t="s">
        <v>43</v>
      </c>
      <c r="P150" s="146">
        <f>O150*H150</f>
        <v>0</v>
      </c>
      <c r="Q150" s="146">
        <v>3.6900000000000002E-2</v>
      </c>
      <c r="R150" s="146">
        <f>Q150*H150</f>
        <v>2.952</v>
      </c>
      <c r="S150" s="146">
        <v>0</v>
      </c>
      <c r="T150" s="147">
        <f>S150*H150</f>
        <v>0</v>
      </c>
      <c r="AR150" s="148" t="s">
        <v>156</v>
      </c>
      <c r="AT150" s="148" t="s">
        <v>210</v>
      </c>
      <c r="AU150" s="148" t="s">
        <v>91</v>
      </c>
      <c r="AY150" s="15" t="s">
        <v>209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5" t="s">
        <v>85</v>
      </c>
      <c r="BK150" s="149">
        <f>ROUND(I150*H150,2)</f>
        <v>0</v>
      </c>
      <c r="BL150" s="15" t="s">
        <v>156</v>
      </c>
      <c r="BM150" s="148" t="s">
        <v>1813</v>
      </c>
    </row>
    <row r="151" spans="2:65" s="1" customFormat="1" ht="58.5" x14ac:dyDescent="0.2">
      <c r="B151" s="30"/>
      <c r="D151" s="150" t="s">
        <v>216</v>
      </c>
      <c r="F151" s="151" t="s">
        <v>383</v>
      </c>
      <c r="I151" s="152"/>
      <c r="L151" s="30"/>
      <c r="M151" s="153"/>
      <c r="T151" s="54"/>
      <c r="AT151" s="15" t="s">
        <v>216</v>
      </c>
      <c r="AU151" s="15" t="s">
        <v>91</v>
      </c>
    </row>
    <row r="152" spans="2:65" s="12" customFormat="1" x14ac:dyDescent="0.2">
      <c r="B152" s="154"/>
      <c r="D152" s="150" t="s">
        <v>292</v>
      </c>
      <c r="E152" s="155" t="s">
        <v>1</v>
      </c>
      <c r="F152" s="156" t="s">
        <v>779</v>
      </c>
      <c r="H152" s="157">
        <v>80</v>
      </c>
      <c r="I152" s="158"/>
      <c r="L152" s="154"/>
      <c r="M152" s="159"/>
      <c r="T152" s="160"/>
      <c r="AT152" s="155" t="s">
        <v>292</v>
      </c>
      <c r="AU152" s="155" t="s">
        <v>91</v>
      </c>
      <c r="AV152" s="12" t="s">
        <v>91</v>
      </c>
      <c r="AW152" s="12" t="s">
        <v>36</v>
      </c>
      <c r="AX152" s="12" t="s">
        <v>85</v>
      </c>
      <c r="AY152" s="155" t="s">
        <v>209</v>
      </c>
    </row>
    <row r="153" spans="2:65" s="1" customFormat="1" ht="24.2" customHeight="1" x14ac:dyDescent="0.2">
      <c r="B153" s="30"/>
      <c r="C153" s="136" t="s">
        <v>239</v>
      </c>
      <c r="D153" s="136" t="s">
        <v>210</v>
      </c>
      <c r="E153" s="137" t="s">
        <v>385</v>
      </c>
      <c r="F153" s="138" t="s">
        <v>386</v>
      </c>
      <c r="G153" s="139" t="s">
        <v>387</v>
      </c>
      <c r="H153" s="140">
        <v>180</v>
      </c>
      <c r="I153" s="141"/>
      <c r="J153" s="142">
        <f>ROUND(I153*H153,2)</f>
        <v>0</v>
      </c>
      <c r="K153" s="143"/>
      <c r="L153" s="30"/>
      <c r="M153" s="144" t="s">
        <v>1</v>
      </c>
      <c r="N153" s="145" t="s">
        <v>43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156</v>
      </c>
      <c r="AT153" s="148" t="s">
        <v>210</v>
      </c>
      <c r="AU153" s="148" t="s">
        <v>91</v>
      </c>
      <c r="AY153" s="15" t="s">
        <v>209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5" t="s">
        <v>85</v>
      </c>
      <c r="BK153" s="149">
        <f>ROUND(I153*H153,2)</f>
        <v>0</v>
      </c>
      <c r="BL153" s="15" t="s">
        <v>156</v>
      </c>
      <c r="BM153" s="148" t="s">
        <v>1814</v>
      </c>
    </row>
    <row r="154" spans="2:65" s="1" customFormat="1" ht="19.5" x14ac:dyDescent="0.2">
      <c r="B154" s="30"/>
      <c r="D154" s="150" t="s">
        <v>216</v>
      </c>
      <c r="F154" s="151" t="s">
        <v>389</v>
      </c>
      <c r="I154" s="152"/>
      <c r="L154" s="30"/>
      <c r="M154" s="153"/>
      <c r="T154" s="54"/>
      <c r="AT154" s="15" t="s">
        <v>216</v>
      </c>
      <c r="AU154" s="15" t="s">
        <v>91</v>
      </c>
    </row>
    <row r="155" spans="2:65" s="12" customFormat="1" x14ac:dyDescent="0.2">
      <c r="B155" s="154"/>
      <c r="D155" s="150" t="s">
        <v>292</v>
      </c>
      <c r="E155" s="155" t="s">
        <v>1</v>
      </c>
      <c r="F155" s="156" t="s">
        <v>1815</v>
      </c>
      <c r="H155" s="157">
        <v>180</v>
      </c>
      <c r="I155" s="158"/>
      <c r="L155" s="154"/>
      <c r="M155" s="159"/>
      <c r="T155" s="160"/>
      <c r="AT155" s="155" t="s">
        <v>292</v>
      </c>
      <c r="AU155" s="155" t="s">
        <v>91</v>
      </c>
      <c r="AV155" s="12" t="s">
        <v>91</v>
      </c>
      <c r="AW155" s="12" t="s">
        <v>36</v>
      </c>
      <c r="AX155" s="12" t="s">
        <v>85</v>
      </c>
      <c r="AY155" s="155" t="s">
        <v>209</v>
      </c>
    </row>
    <row r="156" spans="2:65" s="1" customFormat="1" ht="24.2" customHeight="1" x14ac:dyDescent="0.2">
      <c r="B156" s="30"/>
      <c r="C156" s="136" t="s">
        <v>244</v>
      </c>
      <c r="D156" s="136" t="s">
        <v>210</v>
      </c>
      <c r="E156" s="137" t="s">
        <v>983</v>
      </c>
      <c r="F156" s="138" t="s">
        <v>984</v>
      </c>
      <c r="G156" s="139" t="s">
        <v>342</v>
      </c>
      <c r="H156" s="140">
        <v>205.2</v>
      </c>
      <c r="I156" s="141"/>
      <c r="J156" s="142">
        <f>ROUND(I156*H156,2)</f>
        <v>0</v>
      </c>
      <c r="K156" s="143"/>
      <c r="L156" s="30"/>
      <c r="M156" s="144" t="s">
        <v>1</v>
      </c>
      <c r="N156" s="145" t="s">
        <v>43</v>
      </c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AR156" s="148" t="s">
        <v>156</v>
      </c>
      <c r="AT156" s="148" t="s">
        <v>210</v>
      </c>
      <c r="AU156" s="148" t="s">
        <v>91</v>
      </c>
      <c r="AY156" s="15" t="s">
        <v>209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5" t="s">
        <v>85</v>
      </c>
      <c r="BK156" s="149">
        <f>ROUND(I156*H156,2)</f>
        <v>0</v>
      </c>
      <c r="BL156" s="15" t="s">
        <v>156</v>
      </c>
      <c r="BM156" s="148" t="s">
        <v>1816</v>
      </c>
    </row>
    <row r="157" spans="2:65" s="1" customFormat="1" ht="19.5" x14ac:dyDescent="0.2">
      <c r="B157" s="30"/>
      <c r="D157" s="150" t="s">
        <v>216</v>
      </c>
      <c r="F157" s="151" t="s">
        <v>986</v>
      </c>
      <c r="I157" s="152"/>
      <c r="L157" s="30"/>
      <c r="M157" s="153"/>
      <c r="T157" s="54"/>
      <c r="AT157" s="15" t="s">
        <v>216</v>
      </c>
      <c r="AU157" s="15" t="s">
        <v>91</v>
      </c>
    </row>
    <row r="158" spans="2:65" s="12" customFormat="1" x14ac:dyDescent="0.2">
      <c r="B158" s="154"/>
      <c r="D158" s="150" t="s">
        <v>292</v>
      </c>
      <c r="E158" s="155" t="s">
        <v>1</v>
      </c>
      <c r="F158" s="156" t="s">
        <v>1817</v>
      </c>
      <c r="H158" s="157">
        <v>205.2</v>
      </c>
      <c r="I158" s="158"/>
      <c r="L158" s="154"/>
      <c r="M158" s="159"/>
      <c r="T158" s="160"/>
      <c r="AT158" s="155" t="s">
        <v>292</v>
      </c>
      <c r="AU158" s="155" t="s">
        <v>91</v>
      </c>
      <c r="AV158" s="12" t="s">
        <v>91</v>
      </c>
      <c r="AW158" s="12" t="s">
        <v>36</v>
      </c>
      <c r="AX158" s="12" t="s">
        <v>85</v>
      </c>
      <c r="AY158" s="155" t="s">
        <v>209</v>
      </c>
    </row>
    <row r="159" spans="2:65" s="1" customFormat="1" ht="33" customHeight="1" x14ac:dyDescent="0.2">
      <c r="B159" s="30"/>
      <c r="C159" s="136" t="s">
        <v>249</v>
      </c>
      <c r="D159" s="136" t="s">
        <v>210</v>
      </c>
      <c r="E159" s="137" t="s">
        <v>988</v>
      </c>
      <c r="F159" s="138" t="s">
        <v>989</v>
      </c>
      <c r="G159" s="139" t="s">
        <v>387</v>
      </c>
      <c r="H159" s="140">
        <v>94.71</v>
      </c>
      <c r="I159" s="141"/>
      <c r="J159" s="142">
        <f>ROUND(I159*H159,2)</f>
        <v>0</v>
      </c>
      <c r="K159" s="143"/>
      <c r="L159" s="30"/>
      <c r="M159" s="144" t="s">
        <v>1</v>
      </c>
      <c r="N159" s="145" t="s">
        <v>43</v>
      </c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AR159" s="148" t="s">
        <v>156</v>
      </c>
      <c r="AT159" s="148" t="s">
        <v>210</v>
      </c>
      <c r="AU159" s="148" t="s">
        <v>91</v>
      </c>
      <c r="AY159" s="15" t="s">
        <v>209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5" t="s">
        <v>85</v>
      </c>
      <c r="BK159" s="149">
        <f>ROUND(I159*H159,2)</f>
        <v>0</v>
      </c>
      <c r="BL159" s="15" t="s">
        <v>156</v>
      </c>
      <c r="BM159" s="148" t="s">
        <v>1818</v>
      </c>
    </row>
    <row r="160" spans="2:65" s="1" customFormat="1" ht="29.25" x14ac:dyDescent="0.2">
      <c r="B160" s="30"/>
      <c r="D160" s="150" t="s">
        <v>216</v>
      </c>
      <c r="F160" s="151" t="s">
        <v>991</v>
      </c>
      <c r="I160" s="152"/>
      <c r="L160" s="30"/>
      <c r="M160" s="153"/>
      <c r="T160" s="54"/>
      <c r="AT160" s="15" t="s">
        <v>216</v>
      </c>
      <c r="AU160" s="15" t="s">
        <v>91</v>
      </c>
    </row>
    <row r="161" spans="2:65" s="12" customFormat="1" ht="22.5" x14ac:dyDescent="0.2">
      <c r="B161" s="154"/>
      <c r="D161" s="150" t="s">
        <v>292</v>
      </c>
      <c r="E161" s="155" t="s">
        <v>1</v>
      </c>
      <c r="F161" s="156" t="s">
        <v>1819</v>
      </c>
      <c r="H161" s="157">
        <v>103.95</v>
      </c>
      <c r="I161" s="158"/>
      <c r="L161" s="154"/>
      <c r="M161" s="159"/>
      <c r="T161" s="160"/>
      <c r="AT161" s="155" t="s">
        <v>292</v>
      </c>
      <c r="AU161" s="155" t="s">
        <v>91</v>
      </c>
      <c r="AV161" s="12" t="s">
        <v>91</v>
      </c>
      <c r="AW161" s="12" t="s">
        <v>36</v>
      </c>
      <c r="AX161" s="12" t="s">
        <v>78</v>
      </c>
      <c r="AY161" s="155" t="s">
        <v>209</v>
      </c>
    </row>
    <row r="162" spans="2:65" s="12" customFormat="1" x14ac:dyDescent="0.2">
      <c r="B162" s="154"/>
      <c r="D162" s="150" t="s">
        <v>292</v>
      </c>
      <c r="E162" s="155" t="s">
        <v>1</v>
      </c>
      <c r="F162" s="156" t="s">
        <v>1820</v>
      </c>
      <c r="H162" s="157">
        <v>-9.24</v>
      </c>
      <c r="I162" s="158"/>
      <c r="L162" s="154"/>
      <c r="M162" s="159"/>
      <c r="T162" s="160"/>
      <c r="AT162" s="155" t="s">
        <v>292</v>
      </c>
      <c r="AU162" s="155" t="s">
        <v>91</v>
      </c>
      <c r="AV162" s="12" t="s">
        <v>91</v>
      </c>
      <c r="AW162" s="12" t="s">
        <v>36</v>
      </c>
      <c r="AX162" s="12" t="s">
        <v>78</v>
      </c>
      <c r="AY162" s="155" t="s">
        <v>209</v>
      </c>
    </row>
    <row r="163" spans="2:65" s="13" customFormat="1" x14ac:dyDescent="0.2">
      <c r="B163" s="164"/>
      <c r="D163" s="150" t="s">
        <v>292</v>
      </c>
      <c r="E163" s="165" t="s">
        <v>1</v>
      </c>
      <c r="F163" s="166" t="s">
        <v>351</v>
      </c>
      <c r="H163" s="167">
        <v>94.710000000000008</v>
      </c>
      <c r="I163" s="168"/>
      <c r="L163" s="164"/>
      <c r="M163" s="169"/>
      <c r="T163" s="170"/>
      <c r="AT163" s="165" t="s">
        <v>292</v>
      </c>
      <c r="AU163" s="165" t="s">
        <v>91</v>
      </c>
      <c r="AV163" s="13" t="s">
        <v>156</v>
      </c>
      <c r="AW163" s="13" t="s">
        <v>4</v>
      </c>
      <c r="AX163" s="13" t="s">
        <v>85</v>
      </c>
      <c r="AY163" s="165" t="s">
        <v>209</v>
      </c>
    </row>
    <row r="164" spans="2:65" s="1" customFormat="1" ht="37.9" customHeight="1" x14ac:dyDescent="0.2">
      <c r="B164" s="30"/>
      <c r="C164" s="136" t="s">
        <v>254</v>
      </c>
      <c r="D164" s="136" t="s">
        <v>210</v>
      </c>
      <c r="E164" s="137" t="s">
        <v>417</v>
      </c>
      <c r="F164" s="138" t="s">
        <v>418</v>
      </c>
      <c r="G164" s="139" t="s">
        <v>387</v>
      </c>
      <c r="H164" s="140">
        <v>20</v>
      </c>
      <c r="I164" s="141"/>
      <c r="J164" s="142">
        <f>ROUND(I164*H164,2)</f>
        <v>0</v>
      </c>
      <c r="K164" s="143"/>
      <c r="L164" s="30"/>
      <c r="M164" s="144" t="s">
        <v>1</v>
      </c>
      <c r="N164" s="145" t="s">
        <v>43</v>
      </c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AR164" s="148" t="s">
        <v>156</v>
      </c>
      <c r="AT164" s="148" t="s">
        <v>210</v>
      </c>
      <c r="AU164" s="148" t="s">
        <v>91</v>
      </c>
      <c r="AY164" s="15" t="s">
        <v>209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5" t="s">
        <v>85</v>
      </c>
      <c r="BK164" s="149">
        <f>ROUND(I164*H164,2)</f>
        <v>0</v>
      </c>
      <c r="BL164" s="15" t="s">
        <v>156</v>
      </c>
      <c r="BM164" s="148" t="s">
        <v>1821</v>
      </c>
    </row>
    <row r="165" spans="2:65" s="1" customFormat="1" ht="39" x14ac:dyDescent="0.2">
      <c r="B165" s="30"/>
      <c r="D165" s="150" t="s">
        <v>216</v>
      </c>
      <c r="F165" s="151" t="s">
        <v>420</v>
      </c>
      <c r="I165" s="152"/>
      <c r="L165" s="30"/>
      <c r="M165" s="153"/>
      <c r="T165" s="54"/>
      <c r="AT165" s="15" t="s">
        <v>216</v>
      </c>
      <c r="AU165" s="15" t="s">
        <v>91</v>
      </c>
    </row>
    <row r="166" spans="2:65" s="12" customFormat="1" x14ac:dyDescent="0.2">
      <c r="B166" s="154"/>
      <c r="D166" s="150" t="s">
        <v>292</v>
      </c>
      <c r="E166" s="155" t="s">
        <v>1</v>
      </c>
      <c r="F166" s="156" t="s">
        <v>312</v>
      </c>
      <c r="H166" s="157">
        <v>20</v>
      </c>
      <c r="I166" s="158"/>
      <c r="L166" s="154"/>
      <c r="M166" s="159"/>
      <c r="T166" s="160"/>
      <c r="AT166" s="155" t="s">
        <v>292</v>
      </c>
      <c r="AU166" s="155" t="s">
        <v>91</v>
      </c>
      <c r="AV166" s="12" t="s">
        <v>91</v>
      </c>
      <c r="AW166" s="12" t="s">
        <v>36</v>
      </c>
      <c r="AX166" s="12" t="s">
        <v>85</v>
      </c>
      <c r="AY166" s="155" t="s">
        <v>209</v>
      </c>
    </row>
    <row r="167" spans="2:65" s="1" customFormat="1" ht="33" customHeight="1" x14ac:dyDescent="0.2">
      <c r="B167" s="30"/>
      <c r="C167" s="136" t="s">
        <v>259</v>
      </c>
      <c r="D167" s="136" t="s">
        <v>210</v>
      </c>
      <c r="E167" s="137" t="s">
        <v>995</v>
      </c>
      <c r="F167" s="138" t="s">
        <v>996</v>
      </c>
      <c r="G167" s="139" t="s">
        <v>387</v>
      </c>
      <c r="H167" s="140">
        <v>98.388000000000005</v>
      </c>
      <c r="I167" s="141"/>
      <c r="J167" s="142">
        <f>ROUND(I167*H167,2)</f>
        <v>0</v>
      </c>
      <c r="K167" s="143"/>
      <c r="L167" s="30"/>
      <c r="M167" s="144" t="s">
        <v>1</v>
      </c>
      <c r="N167" s="145" t="s">
        <v>43</v>
      </c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AR167" s="148" t="s">
        <v>156</v>
      </c>
      <c r="AT167" s="148" t="s">
        <v>210</v>
      </c>
      <c r="AU167" s="148" t="s">
        <v>91</v>
      </c>
      <c r="AY167" s="15" t="s">
        <v>209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5" t="s">
        <v>85</v>
      </c>
      <c r="BK167" s="149">
        <f>ROUND(I167*H167,2)</f>
        <v>0</v>
      </c>
      <c r="BL167" s="15" t="s">
        <v>156</v>
      </c>
      <c r="BM167" s="148" t="s">
        <v>1822</v>
      </c>
    </row>
    <row r="168" spans="2:65" s="1" customFormat="1" ht="29.25" x14ac:dyDescent="0.2">
      <c r="B168" s="30"/>
      <c r="D168" s="150" t="s">
        <v>216</v>
      </c>
      <c r="F168" s="151" t="s">
        <v>998</v>
      </c>
      <c r="I168" s="152"/>
      <c r="L168" s="30"/>
      <c r="M168" s="153"/>
      <c r="T168" s="54"/>
      <c r="AT168" s="15" t="s">
        <v>216</v>
      </c>
      <c r="AU168" s="15" t="s">
        <v>91</v>
      </c>
    </row>
    <row r="169" spans="2:65" s="12" customFormat="1" ht="22.5" x14ac:dyDescent="0.2">
      <c r="B169" s="154"/>
      <c r="D169" s="150" t="s">
        <v>292</v>
      </c>
      <c r="E169" s="155" t="s">
        <v>1</v>
      </c>
      <c r="F169" s="156" t="s">
        <v>1823</v>
      </c>
      <c r="H169" s="157">
        <v>109.9375</v>
      </c>
      <c r="I169" s="158"/>
      <c r="L169" s="154"/>
      <c r="M169" s="159"/>
      <c r="T169" s="160"/>
      <c r="AT169" s="155" t="s">
        <v>292</v>
      </c>
      <c r="AU169" s="155" t="s">
        <v>91</v>
      </c>
      <c r="AV169" s="12" t="s">
        <v>91</v>
      </c>
      <c r="AW169" s="12" t="s">
        <v>36</v>
      </c>
      <c r="AX169" s="12" t="s">
        <v>78</v>
      </c>
      <c r="AY169" s="155" t="s">
        <v>209</v>
      </c>
    </row>
    <row r="170" spans="2:65" s="12" customFormat="1" x14ac:dyDescent="0.2">
      <c r="B170" s="154"/>
      <c r="D170" s="150" t="s">
        <v>292</v>
      </c>
      <c r="E170" s="155" t="s">
        <v>1</v>
      </c>
      <c r="F170" s="156" t="s">
        <v>1824</v>
      </c>
      <c r="H170" s="157">
        <v>-11.55</v>
      </c>
      <c r="I170" s="158"/>
      <c r="L170" s="154"/>
      <c r="M170" s="159"/>
      <c r="T170" s="160"/>
      <c r="AT170" s="155" t="s">
        <v>292</v>
      </c>
      <c r="AU170" s="155" t="s">
        <v>91</v>
      </c>
      <c r="AV170" s="12" t="s">
        <v>91</v>
      </c>
      <c r="AW170" s="12" t="s">
        <v>36</v>
      </c>
      <c r="AX170" s="12" t="s">
        <v>78</v>
      </c>
      <c r="AY170" s="155" t="s">
        <v>209</v>
      </c>
    </row>
    <row r="171" spans="2:65" s="13" customFormat="1" x14ac:dyDescent="0.2">
      <c r="B171" s="164"/>
      <c r="D171" s="150" t="s">
        <v>292</v>
      </c>
      <c r="E171" s="165" t="s">
        <v>1</v>
      </c>
      <c r="F171" s="166" t="s">
        <v>351</v>
      </c>
      <c r="H171" s="167">
        <v>98.387500000000003</v>
      </c>
      <c r="I171" s="168"/>
      <c r="L171" s="164"/>
      <c r="M171" s="169"/>
      <c r="T171" s="170"/>
      <c r="AT171" s="165" t="s">
        <v>292</v>
      </c>
      <c r="AU171" s="165" t="s">
        <v>91</v>
      </c>
      <c r="AV171" s="13" t="s">
        <v>156</v>
      </c>
      <c r="AW171" s="13" t="s">
        <v>4</v>
      </c>
      <c r="AX171" s="13" t="s">
        <v>85</v>
      </c>
      <c r="AY171" s="165" t="s">
        <v>209</v>
      </c>
    </row>
    <row r="172" spans="2:65" s="1" customFormat="1" ht="33" customHeight="1" x14ac:dyDescent="0.2">
      <c r="B172" s="30"/>
      <c r="C172" s="136" t="s">
        <v>8</v>
      </c>
      <c r="D172" s="136" t="s">
        <v>210</v>
      </c>
      <c r="E172" s="137" t="s">
        <v>433</v>
      </c>
      <c r="F172" s="138" t="s">
        <v>434</v>
      </c>
      <c r="G172" s="139" t="s">
        <v>387</v>
      </c>
      <c r="H172" s="140">
        <v>14.839</v>
      </c>
      <c r="I172" s="141"/>
      <c r="J172" s="142">
        <f>ROUND(I172*H172,2)</f>
        <v>0</v>
      </c>
      <c r="K172" s="143"/>
      <c r="L172" s="30"/>
      <c r="M172" s="144" t="s">
        <v>1</v>
      </c>
      <c r="N172" s="145" t="s">
        <v>43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156</v>
      </c>
      <c r="AT172" s="148" t="s">
        <v>210</v>
      </c>
      <c r="AU172" s="148" t="s">
        <v>91</v>
      </c>
      <c r="AY172" s="15" t="s">
        <v>209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5" t="s">
        <v>85</v>
      </c>
      <c r="BK172" s="149">
        <f>ROUND(I172*H172,2)</f>
        <v>0</v>
      </c>
      <c r="BL172" s="15" t="s">
        <v>156</v>
      </c>
      <c r="BM172" s="148" t="s">
        <v>1825</v>
      </c>
    </row>
    <row r="173" spans="2:65" s="1" customFormat="1" ht="29.25" x14ac:dyDescent="0.2">
      <c r="B173" s="30"/>
      <c r="D173" s="150" t="s">
        <v>216</v>
      </c>
      <c r="F173" s="151" t="s">
        <v>436</v>
      </c>
      <c r="I173" s="152"/>
      <c r="L173" s="30"/>
      <c r="M173" s="153"/>
      <c r="T173" s="54"/>
      <c r="AT173" s="15" t="s">
        <v>216</v>
      </c>
      <c r="AU173" s="15" t="s">
        <v>91</v>
      </c>
    </row>
    <row r="174" spans="2:65" s="12" customFormat="1" ht="22.5" x14ac:dyDescent="0.2">
      <c r="B174" s="154"/>
      <c r="D174" s="150" t="s">
        <v>292</v>
      </c>
      <c r="E174" s="155" t="s">
        <v>1</v>
      </c>
      <c r="F174" s="156" t="s">
        <v>1826</v>
      </c>
      <c r="H174" s="157">
        <v>15.99375</v>
      </c>
      <c r="I174" s="158"/>
      <c r="L174" s="154"/>
      <c r="M174" s="159"/>
      <c r="T174" s="160"/>
      <c r="AT174" s="155" t="s">
        <v>292</v>
      </c>
      <c r="AU174" s="155" t="s">
        <v>91</v>
      </c>
      <c r="AV174" s="12" t="s">
        <v>91</v>
      </c>
      <c r="AW174" s="12" t="s">
        <v>36</v>
      </c>
      <c r="AX174" s="12" t="s">
        <v>78</v>
      </c>
      <c r="AY174" s="155" t="s">
        <v>209</v>
      </c>
    </row>
    <row r="175" spans="2:65" s="12" customFormat="1" x14ac:dyDescent="0.2">
      <c r="B175" s="154"/>
      <c r="D175" s="150" t="s">
        <v>292</v>
      </c>
      <c r="E175" s="155" t="s">
        <v>1</v>
      </c>
      <c r="F175" s="156" t="s">
        <v>1827</v>
      </c>
      <c r="H175" s="157">
        <v>-1.155</v>
      </c>
      <c r="I175" s="158"/>
      <c r="L175" s="154"/>
      <c r="M175" s="159"/>
      <c r="T175" s="160"/>
      <c r="AT175" s="155" t="s">
        <v>292</v>
      </c>
      <c r="AU175" s="155" t="s">
        <v>91</v>
      </c>
      <c r="AV175" s="12" t="s">
        <v>91</v>
      </c>
      <c r="AW175" s="12" t="s">
        <v>36</v>
      </c>
      <c r="AX175" s="12" t="s">
        <v>78</v>
      </c>
      <c r="AY175" s="155" t="s">
        <v>209</v>
      </c>
    </row>
    <row r="176" spans="2:65" s="13" customFormat="1" x14ac:dyDescent="0.2">
      <c r="B176" s="164"/>
      <c r="D176" s="150" t="s">
        <v>292</v>
      </c>
      <c r="E176" s="165" t="s">
        <v>1</v>
      </c>
      <c r="F176" s="166" t="s">
        <v>351</v>
      </c>
      <c r="H176" s="167">
        <v>14.838750000000001</v>
      </c>
      <c r="I176" s="168"/>
      <c r="L176" s="164"/>
      <c r="M176" s="169"/>
      <c r="T176" s="170"/>
      <c r="AT176" s="165" t="s">
        <v>292</v>
      </c>
      <c r="AU176" s="165" t="s">
        <v>91</v>
      </c>
      <c r="AV176" s="13" t="s">
        <v>156</v>
      </c>
      <c r="AW176" s="13" t="s">
        <v>4</v>
      </c>
      <c r="AX176" s="13" t="s">
        <v>85</v>
      </c>
      <c r="AY176" s="165" t="s">
        <v>209</v>
      </c>
    </row>
    <row r="177" spans="2:65" s="1" customFormat="1" ht="33" customHeight="1" x14ac:dyDescent="0.2">
      <c r="B177" s="30"/>
      <c r="C177" s="136" t="s">
        <v>268</v>
      </c>
      <c r="D177" s="136" t="s">
        <v>210</v>
      </c>
      <c r="E177" s="137" t="s">
        <v>439</v>
      </c>
      <c r="F177" s="138" t="s">
        <v>440</v>
      </c>
      <c r="G177" s="139" t="s">
        <v>387</v>
      </c>
      <c r="H177" s="140">
        <v>11.839</v>
      </c>
      <c r="I177" s="141"/>
      <c r="J177" s="142">
        <f>ROUND(I177*H177,2)</f>
        <v>0</v>
      </c>
      <c r="K177" s="143"/>
      <c r="L177" s="30"/>
      <c r="M177" s="144" t="s">
        <v>1</v>
      </c>
      <c r="N177" s="145" t="s">
        <v>43</v>
      </c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AR177" s="148" t="s">
        <v>156</v>
      </c>
      <c r="AT177" s="148" t="s">
        <v>210</v>
      </c>
      <c r="AU177" s="148" t="s">
        <v>91</v>
      </c>
      <c r="AY177" s="15" t="s">
        <v>209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5" t="s">
        <v>85</v>
      </c>
      <c r="BK177" s="149">
        <f>ROUND(I177*H177,2)</f>
        <v>0</v>
      </c>
      <c r="BL177" s="15" t="s">
        <v>156</v>
      </c>
      <c r="BM177" s="148" t="s">
        <v>1828</v>
      </c>
    </row>
    <row r="178" spans="2:65" s="1" customFormat="1" ht="29.25" x14ac:dyDescent="0.2">
      <c r="B178" s="30"/>
      <c r="D178" s="150" t="s">
        <v>216</v>
      </c>
      <c r="F178" s="151" t="s">
        <v>442</v>
      </c>
      <c r="I178" s="152"/>
      <c r="L178" s="30"/>
      <c r="M178" s="153"/>
      <c r="T178" s="54"/>
      <c r="AT178" s="15" t="s">
        <v>216</v>
      </c>
      <c r="AU178" s="15" t="s">
        <v>91</v>
      </c>
    </row>
    <row r="179" spans="2:65" s="12" customFormat="1" ht="22.5" x14ac:dyDescent="0.2">
      <c r="B179" s="154"/>
      <c r="D179" s="150" t="s">
        <v>292</v>
      </c>
      <c r="E179" s="155" t="s">
        <v>1</v>
      </c>
      <c r="F179" s="156" t="s">
        <v>1829</v>
      </c>
      <c r="H179" s="157">
        <v>12.99375</v>
      </c>
      <c r="I179" s="158"/>
      <c r="L179" s="154"/>
      <c r="M179" s="159"/>
      <c r="T179" s="160"/>
      <c r="AT179" s="155" t="s">
        <v>292</v>
      </c>
      <c r="AU179" s="155" t="s">
        <v>91</v>
      </c>
      <c r="AV179" s="12" t="s">
        <v>91</v>
      </c>
      <c r="AW179" s="12" t="s">
        <v>36</v>
      </c>
      <c r="AX179" s="12" t="s">
        <v>78</v>
      </c>
      <c r="AY179" s="155" t="s">
        <v>209</v>
      </c>
    </row>
    <row r="180" spans="2:65" s="12" customFormat="1" x14ac:dyDescent="0.2">
      <c r="B180" s="154"/>
      <c r="D180" s="150" t="s">
        <v>292</v>
      </c>
      <c r="E180" s="155" t="s">
        <v>1</v>
      </c>
      <c r="F180" s="156" t="s">
        <v>1827</v>
      </c>
      <c r="H180" s="157">
        <v>-1.155</v>
      </c>
      <c r="I180" s="158"/>
      <c r="L180" s="154"/>
      <c r="M180" s="159"/>
      <c r="T180" s="160"/>
      <c r="AT180" s="155" t="s">
        <v>292</v>
      </c>
      <c r="AU180" s="155" t="s">
        <v>91</v>
      </c>
      <c r="AV180" s="12" t="s">
        <v>91</v>
      </c>
      <c r="AW180" s="12" t="s">
        <v>36</v>
      </c>
      <c r="AX180" s="12" t="s">
        <v>78</v>
      </c>
      <c r="AY180" s="155" t="s">
        <v>209</v>
      </c>
    </row>
    <row r="181" spans="2:65" s="13" customFormat="1" x14ac:dyDescent="0.2">
      <c r="B181" s="164"/>
      <c r="D181" s="150" t="s">
        <v>292</v>
      </c>
      <c r="E181" s="165" t="s">
        <v>1</v>
      </c>
      <c r="F181" s="166" t="s">
        <v>351</v>
      </c>
      <c r="H181" s="167">
        <v>11.838750000000001</v>
      </c>
      <c r="I181" s="168"/>
      <c r="L181" s="164"/>
      <c r="M181" s="169"/>
      <c r="T181" s="170"/>
      <c r="AT181" s="165" t="s">
        <v>292</v>
      </c>
      <c r="AU181" s="165" t="s">
        <v>91</v>
      </c>
      <c r="AV181" s="13" t="s">
        <v>156</v>
      </c>
      <c r="AW181" s="13" t="s">
        <v>4</v>
      </c>
      <c r="AX181" s="13" t="s">
        <v>85</v>
      </c>
      <c r="AY181" s="165" t="s">
        <v>209</v>
      </c>
    </row>
    <row r="182" spans="2:65" s="1" customFormat="1" ht="16.5" customHeight="1" x14ac:dyDescent="0.2">
      <c r="B182" s="30"/>
      <c r="C182" s="171" t="s">
        <v>273</v>
      </c>
      <c r="D182" s="171" t="s">
        <v>449</v>
      </c>
      <c r="E182" s="172" t="s">
        <v>577</v>
      </c>
      <c r="F182" s="173" t="s">
        <v>578</v>
      </c>
      <c r="G182" s="174" t="s">
        <v>554</v>
      </c>
      <c r="H182" s="175">
        <v>97.007000000000005</v>
      </c>
      <c r="I182" s="176"/>
      <c r="J182" s="177">
        <f>ROUND(I182*H182,2)</f>
        <v>0</v>
      </c>
      <c r="K182" s="178"/>
      <c r="L182" s="179"/>
      <c r="M182" s="180" t="s">
        <v>1</v>
      </c>
      <c r="N182" s="181" t="s">
        <v>43</v>
      </c>
      <c r="P182" s="146">
        <f>O182*H182</f>
        <v>0</v>
      </c>
      <c r="Q182" s="146">
        <v>1</v>
      </c>
      <c r="R182" s="146">
        <f>Q182*H182</f>
        <v>97.007000000000005</v>
      </c>
      <c r="S182" s="146">
        <v>0</v>
      </c>
      <c r="T182" s="147">
        <f>S182*H182</f>
        <v>0</v>
      </c>
      <c r="AR182" s="148" t="s">
        <v>244</v>
      </c>
      <c r="AT182" s="148" t="s">
        <v>449</v>
      </c>
      <c r="AU182" s="148" t="s">
        <v>91</v>
      </c>
      <c r="AY182" s="15" t="s">
        <v>209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5" t="s">
        <v>85</v>
      </c>
      <c r="BK182" s="149">
        <f>ROUND(I182*H182,2)</f>
        <v>0</v>
      </c>
      <c r="BL182" s="15" t="s">
        <v>156</v>
      </c>
      <c r="BM182" s="148" t="s">
        <v>1830</v>
      </c>
    </row>
    <row r="183" spans="2:65" s="1" customFormat="1" x14ac:dyDescent="0.2">
      <c r="B183" s="30"/>
      <c r="D183" s="150" t="s">
        <v>216</v>
      </c>
      <c r="F183" s="151" t="s">
        <v>578</v>
      </c>
      <c r="I183" s="152"/>
      <c r="L183" s="30"/>
      <c r="M183" s="153"/>
      <c r="T183" s="54"/>
      <c r="AT183" s="15" t="s">
        <v>216</v>
      </c>
      <c r="AU183" s="15" t="s">
        <v>91</v>
      </c>
    </row>
    <row r="184" spans="2:65" s="12" customFormat="1" x14ac:dyDescent="0.2">
      <c r="B184" s="154"/>
      <c r="D184" s="150" t="s">
        <v>292</v>
      </c>
      <c r="E184" s="155" t="s">
        <v>1</v>
      </c>
      <c r="F184" s="156" t="s">
        <v>1831</v>
      </c>
      <c r="H184" s="157">
        <v>-41.712790000000005</v>
      </c>
      <c r="I184" s="158"/>
      <c r="L184" s="154"/>
      <c r="M184" s="159"/>
      <c r="T184" s="160"/>
      <c r="AT184" s="155" t="s">
        <v>292</v>
      </c>
      <c r="AU184" s="155" t="s">
        <v>91</v>
      </c>
      <c r="AV184" s="12" t="s">
        <v>91</v>
      </c>
      <c r="AW184" s="12" t="s">
        <v>36</v>
      </c>
      <c r="AX184" s="12" t="s">
        <v>78</v>
      </c>
      <c r="AY184" s="155" t="s">
        <v>209</v>
      </c>
    </row>
    <row r="185" spans="2:65" s="12" customFormat="1" x14ac:dyDescent="0.2">
      <c r="B185" s="154"/>
      <c r="D185" s="150" t="s">
        <v>292</v>
      </c>
      <c r="E185" s="155" t="s">
        <v>1</v>
      </c>
      <c r="F185" s="156" t="s">
        <v>1832</v>
      </c>
      <c r="H185" s="157">
        <v>138.71999999999997</v>
      </c>
      <c r="I185" s="158"/>
      <c r="L185" s="154"/>
      <c r="M185" s="159"/>
      <c r="T185" s="160"/>
      <c r="AT185" s="155" t="s">
        <v>292</v>
      </c>
      <c r="AU185" s="155" t="s">
        <v>91</v>
      </c>
      <c r="AV185" s="12" t="s">
        <v>91</v>
      </c>
      <c r="AW185" s="12" t="s">
        <v>36</v>
      </c>
      <c r="AX185" s="12" t="s">
        <v>78</v>
      </c>
      <c r="AY185" s="155" t="s">
        <v>209</v>
      </c>
    </row>
    <row r="186" spans="2:65" s="13" customFormat="1" x14ac:dyDescent="0.2">
      <c r="B186" s="164"/>
      <c r="D186" s="150" t="s">
        <v>292</v>
      </c>
      <c r="E186" s="165" t="s">
        <v>1</v>
      </c>
      <c r="F186" s="166" t="s">
        <v>351</v>
      </c>
      <c r="H186" s="167">
        <v>97.007209999999958</v>
      </c>
      <c r="I186" s="168"/>
      <c r="L186" s="164"/>
      <c r="M186" s="169"/>
      <c r="T186" s="170"/>
      <c r="AT186" s="165" t="s">
        <v>292</v>
      </c>
      <c r="AU186" s="165" t="s">
        <v>91</v>
      </c>
      <c r="AV186" s="13" t="s">
        <v>156</v>
      </c>
      <c r="AW186" s="13" t="s">
        <v>4</v>
      </c>
      <c r="AX186" s="13" t="s">
        <v>85</v>
      </c>
      <c r="AY186" s="165" t="s">
        <v>209</v>
      </c>
    </row>
    <row r="187" spans="2:65" s="1" customFormat="1" ht="21.75" customHeight="1" x14ac:dyDescent="0.2">
      <c r="B187" s="30"/>
      <c r="C187" s="136" t="s">
        <v>280</v>
      </c>
      <c r="D187" s="136" t="s">
        <v>210</v>
      </c>
      <c r="E187" s="137" t="s">
        <v>492</v>
      </c>
      <c r="F187" s="138" t="s">
        <v>493</v>
      </c>
      <c r="G187" s="139" t="s">
        <v>342</v>
      </c>
      <c r="H187" s="140">
        <v>483.75</v>
      </c>
      <c r="I187" s="141"/>
      <c r="J187" s="142">
        <f>ROUND(I187*H187,2)</f>
        <v>0</v>
      </c>
      <c r="K187" s="143"/>
      <c r="L187" s="30"/>
      <c r="M187" s="144" t="s">
        <v>1</v>
      </c>
      <c r="N187" s="145" t="s">
        <v>43</v>
      </c>
      <c r="P187" s="146">
        <f>O187*H187</f>
        <v>0</v>
      </c>
      <c r="Q187" s="146">
        <v>5.8E-4</v>
      </c>
      <c r="R187" s="146">
        <f>Q187*H187</f>
        <v>0.28057500000000002</v>
      </c>
      <c r="S187" s="146">
        <v>0</v>
      </c>
      <c r="T187" s="147">
        <f>S187*H187</f>
        <v>0</v>
      </c>
      <c r="AR187" s="148" t="s">
        <v>156</v>
      </c>
      <c r="AT187" s="148" t="s">
        <v>210</v>
      </c>
      <c r="AU187" s="148" t="s">
        <v>91</v>
      </c>
      <c r="AY187" s="15" t="s">
        <v>209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5" t="s">
        <v>85</v>
      </c>
      <c r="BK187" s="149">
        <f>ROUND(I187*H187,2)</f>
        <v>0</v>
      </c>
      <c r="BL187" s="15" t="s">
        <v>156</v>
      </c>
      <c r="BM187" s="148" t="s">
        <v>1833</v>
      </c>
    </row>
    <row r="188" spans="2:65" s="1" customFormat="1" ht="19.5" x14ac:dyDescent="0.2">
      <c r="B188" s="30"/>
      <c r="D188" s="150" t="s">
        <v>216</v>
      </c>
      <c r="F188" s="151" t="s">
        <v>495</v>
      </c>
      <c r="I188" s="152"/>
      <c r="L188" s="30"/>
      <c r="M188" s="153"/>
      <c r="T188" s="54"/>
      <c r="AT188" s="15" t="s">
        <v>216</v>
      </c>
      <c r="AU188" s="15" t="s">
        <v>91</v>
      </c>
    </row>
    <row r="189" spans="2:65" s="12" customFormat="1" x14ac:dyDescent="0.2">
      <c r="B189" s="154"/>
      <c r="D189" s="150" t="s">
        <v>292</v>
      </c>
      <c r="E189" s="155" t="s">
        <v>1</v>
      </c>
      <c r="F189" s="156" t="s">
        <v>1834</v>
      </c>
      <c r="H189" s="157">
        <v>483.75</v>
      </c>
      <c r="I189" s="158"/>
      <c r="L189" s="154"/>
      <c r="M189" s="159"/>
      <c r="T189" s="160"/>
      <c r="AT189" s="155" t="s">
        <v>292</v>
      </c>
      <c r="AU189" s="155" t="s">
        <v>91</v>
      </c>
      <c r="AV189" s="12" t="s">
        <v>91</v>
      </c>
      <c r="AW189" s="12" t="s">
        <v>36</v>
      </c>
      <c r="AX189" s="12" t="s">
        <v>85</v>
      </c>
      <c r="AY189" s="155" t="s">
        <v>209</v>
      </c>
    </row>
    <row r="190" spans="2:65" s="1" customFormat="1" ht="21.75" customHeight="1" x14ac:dyDescent="0.2">
      <c r="B190" s="30"/>
      <c r="C190" s="136" t="s">
        <v>287</v>
      </c>
      <c r="D190" s="136" t="s">
        <v>210</v>
      </c>
      <c r="E190" s="137" t="s">
        <v>497</v>
      </c>
      <c r="F190" s="138" t="s">
        <v>498</v>
      </c>
      <c r="G190" s="139" t="s">
        <v>342</v>
      </c>
      <c r="H190" s="140">
        <v>483.75</v>
      </c>
      <c r="I190" s="141"/>
      <c r="J190" s="142">
        <f>ROUND(I190*H190,2)</f>
        <v>0</v>
      </c>
      <c r="K190" s="143"/>
      <c r="L190" s="30"/>
      <c r="M190" s="144" t="s">
        <v>1</v>
      </c>
      <c r="N190" s="145" t="s">
        <v>43</v>
      </c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AR190" s="148" t="s">
        <v>156</v>
      </c>
      <c r="AT190" s="148" t="s">
        <v>210</v>
      </c>
      <c r="AU190" s="148" t="s">
        <v>91</v>
      </c>
      <c r="AY190" s="15" t="s">
        <v>209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5" t="s">
        <v>85</v>
      </c>
      <c r="BK190" s="149">
        <f>ROUND(I190*H190,2)</f>
        <v>0</v>
      </c>
      <c r="BL190" s="15" t="s">
        <v>156</v>
      </c>
      <c r="BM190" s="148" t="s">
        <v>1835</v>
      </c>
    </row>
    <row r="191" spans="2:65" s="1" customFormat="1" ht="19.5" x14ac:dyDescent="0.2">
      <c r="B191" s="30"/>
      <c r="D191" s="150" t="s">
        <v>216</v>
      </c>
      <c r="F191" s="151" t="s">
        <v>500</v>
      </c>
      <c r="I191" s="152"/>
      <c r="L191" s="30"/>
      <c r="M191" s="153"/>
      <c r="T191" s="54"/>
      <c r="AT191" s="15" t="s">
        <v>216</v>
      </c>
      <c r="AU191" s="15" t="s">
        <v>91</v>
      </c>
    </row>
    <row r="192" spans="2:65" s="12" customFormat="1" x14ac:dyDescent="0.2">
      <c r="B192" s="154"/>
      <c r="D192" s="150" t="s">
        <v>292</v>
      </c>
      <c r="E192" s="155" t="s">
        <v>1</v>
      </c>
      <c r="F192" s="156" t="s">
        <v>1834</v>
      </c>
      <c r="H192" s="157">
        <v>483.75</v>
      </c>
      <c r="I192" s="158"/>
      <c r="L192" s="154"/>
      <c r="M192" s="159"/>
      <c r="T192" s="160"/>
      <c r="AT192" s="155" t="s">
        <v>292</v>
      </c>
      <c r="AU192" s="155" t="s">
        <v>91</v>
      </c>
      <c r="AV192" s="12" t="s">
        <v>91</v>
      </c>
      <c r="AW192" s="12" t="s">
        <v>36</v>
      </c>
      <c r="AX192" s="12" t="s">
        <v>85</v>
      </c>
      <c r="AY192" s="155" t="s">
        <v>209</v>
      </c>
    </row>
    <row r="193" spans="2:65" s="1" customFormat="1" ht="24.2" customHeight="1" x14ac:dyDescent="0.2">
      <c r="B193" s="30"/>
      <c r="C193" s="136" t="s">
        <v>295</v>
      </c>
      <c r="D193" s="136" t="s">
        <v>210</v>
      </c>
      <c r="E193" s="137" t="s">
        <v>502</v>
      </c>
      <c r="F193" s="138" t="s">
        <v>503</v>
      </c>
      <c r="G193" s="139" t="s">
        <v>387</v>
      </c>
      <c r="H193" s="140">
        <v>426.19499999999999</v>
      </c>
      <c r="I193" s="141"/>
      <c r="J193" s="142">
        <f>ROUND(I193*H193,2)</f>
        <v>0</v>
      </c>
      <c r="K193" s="143"/>
      <c r="L193" s="30"/>
      <c r="M193" s="144" t="s">
        <v>1</v>
      </c>
      <c r="N193" s="145" t="s">
        <v>43</v>
      </c>
      <c r="P193" s="146">
        <f>O193*H193</f>
        <v>0</v>
      </c>
      <c r="Q193" s="146">
        <v>0</v>
      </c>
      <c r="R193" s="146">
        <f>Q193*H193</f>
        <v>0</v>
      </c>
      <c r="S193" s="146">
        <v>0</v>
      </c>
      <c r="T193" s="147">
        <f>S193*H193</f>
        <v>0</v>
      </c>
      <c r="AR193" s="148" t="s">
        <v>156</v>
      </c>
      <c r="AT193" s="148" t="s">
        <v>210</v>
      </c>
      <c r="AU193" s="148" t="s">
        <v>91</v>
      </c>
      <c r="AY193" s="15" t="s">
        <v>209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5" t="s">
        <v>85</v>
      </c>
      <c r="BK193" s="149">
        <f>ROUND(I193*H193,2)</f>
        <v>0</v>
      </c>
      <c r="BL193" s="15" t="s">
        <v>156</v>
      </c>
      <c r="BM193" s="148" t="s">
        <v>1836</v>
      </c>
    </row>
    <row r="194" spans="2:65" s="1" customFormat="1" ht="39" x14ac:dyDescent="0.2">
      <c r="B194" s="30"/>
      <c r="D194" s="150" t="s">
        <v>216</v>
      </c>
      <c r="F194" s="151" t="s">
        <v>505</v>
      </c>
      <c r="I194" s="152"/>
      <c r="L194" s="30"/>
      <c r="M194" s="153"/>
      <c r="T194" s="54"/>
      <c r="AT194" s="15" t="s">
        <v>216</v>
      </c>
      <c r="AU194" s="15" t="s">
        <v>91</v>
      </c>
    </row>
    <row r="195" spans="2:65" s="12" customFormat="1" ht="22.5" x14ac:dyDescent="0.2">
      <c r="B195" s="154"/>
      <c r="D195" s="150" t="s">
        <v>292</v>
      </c>
      <c r="E195" s="155" t="s">
        <v>1</v>
      </c>
      <c r="F195" s="156" t="s">
        <v>1837</v>
      </c>
      <c r="H195" s="157">
        <v>467.77499999999998</v>
      </c>
      <c r="I195" s="158"/>
      <c r="L195" s="154"/>
      <c r="M195" s="159"/>
      <c r="T195" s="160"/>
      <c r="AT195" s="155" t="s">
        <v>292</v>
      </c>
      <c r="AU195" s="155" t="s">
        <v>91</v>
      </c>
      <c r="AV195" s="12" t="s">
        <v>91</v>
      </c>
      <c r="AW195" s="12" t="s">
        <v>36</v>
      </c>
      <c r="AX195" s="12" t="s">
        <v>78</v>
      </c>
      <c r="AY195" s="155" t="s">
        <v>209</v>
      </c>
    </row>
    <row r="196" spans="2:65" s="12" customFormat="1" x14ac:dyDescent="0.2">
      <c r="B196" s="154"/>
      <c r="D196" s="150" t="s">
        <v>292</v>
      </c>
      <c r="E196" s="155" t="s">
        <v>1</v>
      </c>
      <c r="F196" s="156" t="s">
        <v>1838</v>
      </c>
      <c r="H196" s="157">
        <v>-41.580000000000005</v>
      </c>
      <c r="I196" s="158"/>
      <c r="L196" s="154"/>
      <c r="M196" s="159"/>
      <c r="T196" s="160"/>
      <c r="AT196" s="155" t="s">
        <v>292</v>
      </c>
      <c r="AU196" s="155" t="s">
        <v>91</v>
      </c>
      <c r="AV196" s="12" t="s">
        <v>91</v>
      </c>
      <c r="AW196" s="12" t="s">
        <v>36</v>
      </c>
      <c r="AX196" s="12" t="s">
        <v>78</v>
      </c>
      <c r="AY196" s="155" t="s">
        <v>209</v>
      </c>
    </row>
    <row r="197" spans="2:65" s="13" customFormat="1" x14ac:dyDescent="0.2">
      <c r="B197" s="164"/>
      <c r="D197" s="150" t="s">
        <v>292</v>
      </c>
      <c r="E197" s="165" t="s">
        <v>1</v>
      </c>
      <c r="F197" s="166" t="s">
        <v>351</v>
      </c>
      <c r="H197" s="167">
        <v>426.19499999999999</v>
      </c>
      <c r="I197" s="168"/>
      <c r="L197" s="164"/>
      <c r="M197" s="169"/>
      <c r="T197" s="170"/>
      <c r="AT197" s="165" t="s">
        <v>292</v>
      </c>
      <c r="AU197" s="165" t="s">
        <v>91</v>
      </c>
      <c r="AV197" s="13" t="s">
        <v>156</v>
      </c>
      <c r="AW197" s="13" t="s">
        <v>4</v>
      </c>
      <c r="AX197" s="13" t="s">
        <v>85</v>
      </c>
      <c r="AY197" s="165" t="s">
        <v>209</v>
      </c>
    </row>
    <row r="198" spans="2:65" s="1" customFormat="1" ht="24.2" customHeight="1" x14ac:dyDescent="0.2">
      <c r="B198" s="30"/>
      <c r="C198" s="136" t="s">
        <v>302</v>
      </c>
      <c r="D198" s="136" t="s">
        <v>210</v>
      </c>
      <c r="E198" s="137" t="s">
        <v>510</v>
      </c>
      <c r="F198" s="138" t="s">
        <v>511</v>
      </c>
      <c r="G198" s="139" t="s">
        <v>387</v>
      </c>
      <c r="H198" s="140">
        <v>53.354999999999997</v>
      </c>
      <c r="I198" s="141"/>
      <c r="J198" s="142">
        <f>ROUND(I198*H198,2)</f>
        <v>0</v>
      </c>
      <c r="K198" s="143"/>
      <c r="L198" s="30"/>
      <c r="M198" s="144" t="s">
        <v>1</v>
      </c>
      <c r="N198" s="145" t="s">
        <v>43</v>
      </c>
      <c r="P198" s="146">
        <f>O198*H198</f>
        <v>0</v>
      </c>
      <c r="Q198" s="146">
        <v>0</v>
      </c>
      <c r="R198" s="146">
        <f>Q198*H198</f>
        <v>0</v>
      </c>
      <c r="S198" s="146">
        <v>0</v>
      </c>
      <c r="T198" s="147">
        <f>S198*H198</f>
        <v>0</v>
      </c>
      <c r="AR198" s="148" t="s">
        <v>156</v>
      </c>
      <c r="AT198" s="148" t="s">
        <v>210</v>
      </c>
      <c r="AU198" s="148" t="s">
        <v>91</v>
      </c>
      <c r="AY198" s="15" t="s">
        <v>209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5" t="s">
        <v>85</v>
      </c>
      <c r="BK198" s="149">
        <f>ROUND(I198*H198,2)</f>
        <v>0</v>
      </c>
      <c r="BL198" s="15" t="s">
        <v>156</v>
      </c>
      <c r="BM198" s="148" t="s">
        <v>1839</v>
      </c>
    </row>
    <row r="199" spans="2:65" s="1" customFormat="1" ht="39" x14ac:dyDescent="0.2">
      <c r="B199" s="30"/>
      <c r="D199" s="150" t="s">
        <v>216</v>
      </c>
      <c r="F199" s="151" t="s">
        <v>513</v>
      </c>
      <c r="I199" s="152"/>
      <c r="L199" s="30"/>
      <c r="M199" s="153"/>
      <c r="T199" s="54"/>
      <c r="AT199" s="15" t="s">
        <v>216</v>
      </c>
      <c r="AU199" s="15" t="s">
        <v>91</v>
      </c>
    </row>
    <row r="200" spans="2:65" s="12" customFormat="1" ht="22.5" x14ac:dyDescent="0.2">
      <c r="B200" s="154"/>
      <c r="D200" s="150" t="s">
        <v>292</v>
      </c>
      <c r="E200" s="155" t="s">
        <v>1</v>
      </c>
      <c r="F200" s="156" t="s">
        <v>1840</v>
      </c>
      <c r="H200" s="157">
        <v>57.975000000000001</v>
      </c>
      <c r="I200" s="158"/>
      <c r="L200" s="154"/>
      <c r="M200" s="159"/>
      <c r="T200" s="160"/>
      <c r="AT200" s="155" t="s">
        <v>292</v>
      </c>
      <c r="AU200" s="155" t="s">
        <v>91</v>
      </c>
      <c r="AV200" s="12" t="s">
        <v>91</v>
      </c>
      <c r="AW200" s="12" t="s">
        <v>36</v>
      </c>
      <c r="AX200" s="12" t="s">
        <v>78</v>
      </c>
      <c r="AY200" s="155" t="s">
        <v>209</v>
      </c>
    </row>
    <row r="201" spans="2:65" s="12" customFormat="1" x14ac:dyDescent="0.2">
      <c r="B201" s="154"/>
      <c r="D201" s="150" t="s">
        <v>292</v>
      </c>
      <c r="E201" s="155" t="s">
        <v>1</v>
      </c>
      <c r="F201" s="156" t="s">
        <v>1841</v>
      </c>
      <c r="H201" s="157">
        <v>-4.62</v>
      </c>
      <c r="I201" s="158"/>
      <c r="L201" s="154"/>
      <c r="M201" s="159"/>
      <c r="T201" s="160"/>
      <c r="AT201" s="155" t="s">
        <v>292</v>
      </c>
      <c r="AU201" s="155" t="s">
        <v>91</v>
      </c>
      <c r="AV201" s="12" t="s">
        <v>91</v>
      </c>
      <c r="AW201" s="12" t="s">
        <v>36</v>
      </c>
      <c r="AX201" s="12" t="s">
        <v>78</v>
      </c>
      <c r="AY201" s="155" t="s">
        <v>209</v>
      </c>
    </row>
    <row r="202" spans="2:65" s="13" customFormat="1" x14ac:dyDescent="0.2">
      <c r="B202" s="164"/>
      <c r="D202" s="150" t="s">
        <v>292</v>
      </c>
      <c r="E202" s="165" t="s">
        <v>1</v>
      </c>
      <c r="F202" s="166" t="s">
        <v>351</v>
      </c>
      <c r="H202" s="167">
        <v>53.355000000000004</v>
      </c>
      <c r="I202" s="168"/>
      <c r="L202" s="164"/>
      <c r="M202" s="169"/>
      <c r="T202" s="170"/>
      <c r="AT202" s="165" t="s">
        <v>292</v>
      </c>
      <c r="AU202" s="165" t="s">
        <v>91</v>
      </c>
      <c r="AV202" s="13" t="s">
        <v>156</v>
      </c>
      <c r="AW202" s="13" t="s">
        <v>4</v>
      </c>
      <c r="AX202" s="13" t="s">
        <v>85</v>
      </c>
      <c r="AY202" s="165" t="s">
        <v>209</v>
      </c>
    </row>
    <row r="203" spans="2:65" s="1" customFormat="1" ht="33" customHeight="1" x14ac:dyDescent="0.2">
      <c r="B203" s="30"/>
      <c r="C203" s="136" t="s">
        <v>307</v>
      </c>
      <c r="D203" s="136" t="s">
        <v>210</v>
      </c>
      <c r="E203" s="137" t="s">
        <v>518</v>
      </c>
      <c r="F203" s="138" t="s">
        <v>519</v>
      </c>
      <c r="G203" s="139" t="s">
        <v>387</v>
      </c>
      <c r="H203" s="140">
        <v>426.19499999999999</v>
      </c>
      <c r="I203" s="141"/>
      <c r="J203" s="142">
        <f>ROUND(I203*H203,2)</f>
        <v>0</v>
      </c>
      <c r="K203" s="143"/>
      <c r="L203" s="30"/>
      <c r="M203" s="144" t="s">
        <v>1</v>
      </c>
      <c r="N203" s="145" t="s">
        <v>43</v>
      </c>
      <c r="P203" s="146">
        <f>O203*H203</f>
        <v>0</v>
      </c>
      <c r="Q203" s="146">
        <v>0</v>
      </c>
      <c r="R203" s="146">
        <f>Q203*H203</f>
        <v>0</v>
      </c>
      <c r="S203" s="146">
        <v>0</v>
      </c>
      <c r="T203" s="147">
        <f>S203*H203</f>
        <v>0</v>
      </c>
      <c r="AR203" s="148" t="s">
        <v>156</v>
      </c>
      <c r="AT203" s="148" t="s">
        <v>210</v>
      </c>
      <c r="AU203" s="148" t="s">
        <v>91</v>
      </c>
      <c r="AY203" s="15" t="s">
        <v>209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5" t="s">
        <v>85</v>
      </c>
      <c r="BK203" s="149">
        <f>ROUND(I203*H203,2)</f>
        <v>0</v>
      </c>
      <c r="BL203" s="15" t="s">
        <v>156</v>
      </c>
      <c r="BM203" s="148" t="s">
        <v>1842</v>
      </c>
    </row>
    <row r="204" spans="2:65" s="1" customFormat="1" ht="39" x14ac:dyDescent="0.2">
      <c r="B204" s="30"/>
      <c r="D204" s="150" t="s">
        <v>216</v>
      </c>
      <c r="F204" s="151" t="s">
        <v>521</v>
      </c>
      <c r="I204" s="152"/>
      <c r="L204" s="30"/>
      <c r="M204" s="153"/>
      <c r="T204" s="54"/>
      <c r="AT204" s="15" t="s">
        <v>216</v>
      </c>
      <c r="AU204" s="15" t="s">
        <v>91</v>
      </c>
    </row>
    <row r="205" spans="2:65" s="12" customFormat="1" ht="22.5" x14ac:dyDescent="0.2">
      <c r="B205" s="154"/>
      <c r="D205" s="150" t="s">
        <v>292</v>
      </c>
      <c r="E205" s="155" t="s">
        <v>1</v>
      </c>
      <c r="F205" s="156" t="s">
        <v>1837</v>
      </c>
      <c r="H205" s="157">
        <v>467.77499999999998</v>
      </c>
      <c r="I205" s="158"/>
      <c r="L205" s="154"/>
      <c r="M205" s="159"/>
      <c r="T205" s="160"/>
      <c r="AT205" s="155" t="s">
        <v>292</v>
      </c>
      <c r="AU205" s="155" t="s">
        <v>91</v>
      </c>
      <c r="AV205" s="12" t="s">
        <v>91</v>
      </c>
      <c r="AW205" s="12" t="s">
        <v>36</v>
      </c>
      <c r="AX205" s="12" t="s">
        <v>78</v>
      </c>
      <c r="AY205" s="155" t="s">
        <v>209</v>
      </c>
    </row>
    <row r="206" spans="2:65" s="12" customFormat="1" x14ac:dyDescent="0.2">
      <c r="B206" s="154"/>
      <c r="D206" s="150" t="s">
        <v>292</v>
      </c>
      <c r="E206" s="155" t="s">
        <v>1</v>
      </c>
      <c r="F206" s="156" t="s">
        <v>1838</v>
      </c>
      <c r="H206" s="157">
        <v>-41.580000000000005</v>
      </c>
      <c r="I206" s="158"/>
      <c r="L206" s="154"/>
      <c r="M206" s="159"/>
      <c r="T206" s="160"/>
      <c r="AT206" s="155" t="s">
        <v>292</v>
      </c>
      <c r="AU206" s="155" t="s">
        <v>91</v>
      </c>
      <c r="AV206" s="12" t="s">
        <v>91</v>
      </c>
      <c r="AW206" s="12" t="s">
        <v>36</v>
      </c>
      <c r="AX206" s="12" t="s">
        <v>78</v>
      </c>
      <c r="AY206" s="155" t="s">
        <v>209</v>
      </c>
    </row>
    <row r="207" spans="2:65" s="13" customFormat="1" x14ac:dyDescent="0.2">
      <c r="B207" s="164"/>
      <c r="D207" s="150" t="s">
        <v>292</v>
      </c>
      <c r="E207" s="165" t="s">
        <v>1</v>
      </c>
      <c r="F207" s="166" t="s">
        <v>351</v>
      </c>
      <c r="H207" s="167">
        <v>426.19499999999999</v>
      </c>
      <c r="I207" s="168"/>
      <c r="L207" s="164"/>
      <c r="M207" s="169"/>
      <c r="T207" s="170"/>
      <c r="AT207" s="165" t="s">
        <v>292</v>
      </c>
      <c r="AU207" s="165" t="s">
        <v>91</v>
      </c>
      <c r="AV207" s="13" t="s">
        <v>156</v>
      </c>
      <c r="AW207" s="13" t="s">
        <v>4</v>
      </c>
      <c r="AX207" s="13" t="s">
        <v>85</v>
      </c>
      <c r="AY207" s="165" t="s">
        <v>209</v>
      </c>
    </row>
    <row r="208" spans="2:65" s="1" customFormat="1" ht="33" customHeight="1" x14ac:dyDescent="0.2">
      <c r="B208" s="30"/>
      <c r="C208" s="136" t="s">
        <v>312</v>
      </c>
      <c r="D208" s="136" t="s">
        <v>210</v>
      </c>
      <c r="E208" s="137" t="s">
        <v>523</v>
      </c>
      <c r="F208" s="138" t="s">
        <v>524</v>
      </c>
      <c r="G208" s="139" t="s">
        <v>387</v>
      </c>
      <c r="H208" s="140">
        <v>53.354999999999997</v>
      </c>
      <c r="I208" s="141"/>
      <c r="J208" s="142">
        <f>ROUND(I208*H208,2)</f>
        <v>0</v>
      </c>
      <c r="K208" s="143"/>
      <c r="L208" s="30"/>
      <c r="M208" s="144" t="s">
        <v>1</v>
      </c>
      <c r="N208" s="145" t="s">
        <v>43</v>
      </c>
      <c r="P208" s="146">
        <f>O208*H208</f>
        <v>0</v>
      </c>
      <c r="Q208" s="146">
        <v>0</v>
      </c>
      <c r="R208" s="146">
        <f>Q208*H208</f>
        <v>0</v>
      </c>
      <c r="S208" s="146">
        <v>0</v>
      </c>
      <c r="T208" s="147">
        <f>S208*H208</f>
        <v>0</v>
      </c>
      <c r="AR208" s="148" t="s">
        <v>156</v>
      </c>
      <c r="AT208" s="148" t="s">
        <v>210</v>
      </c>
      <c r="AU208" s="148" t="s">
        <v>91</v>
      </c>
      <c r="AY208" s="15" t="s">
        <v>209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5" t="s">
        <v>85</v>
      </c>
      <c r="BK208" s="149">
        <f>ROUND(I208*H208,2)</f>
        <v>0</v>
      </c>
      <c r="BL208" s="15" t="s">
        <v>156</v>
      </c>
      <c r="BM208" s="148" t="s">
        <v>1843</v>
      </c>
    </row>
    <row r="209" spans="2:65" s="1" customFormat="1" ht="39" x14ac:dyDescent="0.2">
      <c r="B209" s="30"/>
      <c r="D209" s="150" t="s">
        <v>216</v>
      </c>
      <c r="F209" s="151" t="s">
        <v>526</v>
      </c>
      <c r="I209" s="152"/>
      <c r="L209" s="30"/>
      <c r="M209" s="153"/>
      <c r="T209" s="54"/>
      <c r="AT209" s="15" t="s">
        <v>216</v>
      </c>
      <c r="AU209" s="15" t="s">
        <v>91</v>
      </c>
    </row>
    <row r="210" spans="2:65" s="12" customFormat="1" ht="22.5" x14ac:dyDescent="0.2">
      <c r="B210" s="154"/>
      <c r="D210" s="150" t="s">
        <v>292</v>
      </c>
      <c r="E210" s="155" t="s">
        <v>1</v>
      </c>
      <c r="F210" s="156" t="s">
        <v>1840</v>
      </c>
      <c r="H210" s="157">
        <v>57.975000000000001</v>
      </c>
      <c r="I210" s="158"/>
      <c r="L210" s="154"/>
      <c r="M210" s="159"/>
      <c r="T210" s="160"/>
      <c r="AT210" s="155" t="s">
        <v>292</v>
      </c>
      <c r="AU210" s="155" t="s">
        <v>91</v>
      </c>
      <c r="AV210" s="12" t="s">
        <v>91</v>
      </c>
      <c r="AW210" s="12" t="s">
        <v>36</v>
      </c>
      <c r="AX210" s="12" t="s">
        <v>78</v>
      </c>
      <c r="AY210" s="155" t="s">
        <v>209</v>
      </c>
    </row>
    <row r="211" spans="2:65" s="12" customFormat="1" x14ac:dyDescent="0.2">
      <c r="B211" s="154"/>
      <c r="D211" s="150" t="s">
        <v>292</v>
      </c>
      <c r="E211" s="155" t="s">
        <v>1</v>
      </c>
      <c r="F211" s="156" t="s">
        <v>1841</v>
      </c>
      <c r="H211" s="157">
        <v>-4.62</v>
      </c>
      <c r="I211" s="158"/>
      <c r="L211" s="154"/>
      <c r="M211" s="159"/>
      <c r="T211" s="160"/>
      <c r="AT211" s="155" t="s">
        <v>292</v>
      </c>
      <c r="AU211" s="155" t="s">
        <v>91</v>
      </c>
      <c r="AV211" s="12" t="s">
        <v>91</v>
      </c>
      <c r="AW211" s="12" t="s">
        <v>36</v>
      </c>
      <c r="AX211" s="12" t="s">
        <v>78</v>
      </c>
      <c r="AY211" s="155" t="s">
        <v>209</v>
      </c>
    </row>
    <row r="212" spans="2:65" s="13" customFormat="1" x14ac:dyDescent="0.2">
      <c r="B212" s="164"/>
      <c r="D212" s="150" t="s">
        <v>292</v>
      </c>
      <c r="E212" s="165" t="s">
        <v>1</v>
      </c>
      <c r="F212" s="166" t="s">
        <v>351</v>
      </c>
      <c r="H212" s="167">
        <v>53.355000000000004</v>
      </c>
      <c r="I212" s="168"/>
      <c r="L212" s="164"/>
      <c r="M212" s="169"/>
      <c r="T212" s="170"/>
      <c r="AT212" s="165" t="s">
        <v>292</v>
      </c>
      <c r="AU212" s="165" t="s">
        <v>91</v>
      </c>
      <c r="AV212" s="13" t="s">
        <v>156</v>
      </c>
      <c r="AW212" s="13" t="s">
        <v>4</v>
      </c>
      <c r="AX212" s="13" t="s">
        <v>85</v>
      </c>
      <c r="AY212" s="165" t="s">
        <v>209</v>
      </c>
    </row>
    <row r="213" spans="2:65" s="1" customFormat="1" ht="37.9" customHeight="1" x14ac:dyDescent="0.2">
      <c r="B213" s="30"/>
      <c r="C213" s="136" t="s">
        <v>7</v>
      </c>
      <c r="D213" s="136" t="s">
        <v>210</v>
      </c>
      <c r="E213" s="137" t="s">
        <v>1023</v>
      </c>
      <c r="F213" s="138" t="s">
        <v>1024</v>
      </c>
      <c r="G213" s="139" t="s">
        <v>387</v>
      </c>
      <c r="H213" s="140">
        <v>70.147000000000006</v>
      </c>
      <c r="I213" s="141"/>
      <c r="J213" s="142">
        <f>ROUND(I213*H213,2)</f>
        <v>0</v>
      </c>
      <c r="K213" s="143"/>
      <c r="L213" s="30"/>
      <c r="M213" s="144" t="s">
        <v>1</v>
      </c>
      <c r="N213" s="145" t="s">
        <v>43</v>
      </c>
      <c r="P213" s="146">
        <f>O213*H213</f>
        <v>0</v>
      </c>
      <c r="Q213" s="146">
        <v>0</v>
      </c>
      <c r="R213" s="146">
        <f>Q213*H213</f>
        <v>0</v>
      </c>
      <c r="S213" s="146">
        <v>0</v>
      </c>
      <c r="T213" s="147">
        <f>S213*H213</f>
        <v>0</v>
      </c>
      <c r="AR213" s="148" t="s">
        <v>156</v>
      </c>
      <c r="AT213" s="148" t="s">
        <v>210</v>
      </c>
      <c r="AU213" s="148" t="s">
        <v>91</v>
      </c>
      <c r="AY213" s="15" t="s">
        <v>209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5" t="s">
        <v>85</v>
      </c>
      <c r="BK213" s="149">
        <f>ROUND(I213*H213,2)</f>
        <v>0</v>
      </c>
      <c r="BL213" s="15" t="s">
        <v>156</v>
      </c>
      <c r="BM213" s="148" t="s">
        <v>1844</v>
      </c>
    </row>
    <row r="214" spans="2:65" s="1" customFormat="1" ht="39" x14ac:dyDescent="0.2">
      <c r="B214" s="30"/>
      <c r="D214" s="150" t="s">
        <v>216</v>
      </c>
      <c r="F214" s="151" t="s">
        <v>1026</v>
      </c>
      <c r="I214" s="152"/>
      <c r="L214" s="30"/>
      <c r="M214" s="153"/>
      <c r="T214" s="54"/>
      <c r="AT214" s="15" t="s">
        <v>216</v>
      </c>
      <c r="AU214" s="15" t="s">
        <v>91</v>
      </c>
    </row>
    <row r="215" spans="2:65" s="12" customFormat="1" x14ac:dyDescent="0.2">
      <c r="B215" s="154"/>
      <c r="D215" s="150" t="s">
        <v>292</v>
      </c>
      <c r="E215" s="155" t="s">
        <v>1</v>
      </c>
      <c r="F215" s="156" t="s">
        <v>1845</v>
      </c>
      <c r="H215" s="157">
        <v>70.147000000000006</v>
      </c>
      <c r="I215" s="158"/>
      <c r="L215" s="154"/>
      <c r="M215" s="159"/>
      <c r="T215" s="160"/>
      <c r="AT215" s="155" t="s">
        <v>292</v>
      </c>
      <c r="AU215" s="155" t="s">
        <v>91</v>
      </c>
      <c r="AV215" s="12" t="s">
        <v>91</v>
      </c>
      <c r="AW215" s="12" t="s">
        <v>36</v>
      </c>
      <c r="AX215" s="12" t="s">
        <v>85</v>
      </c>
      <c r="AY215" s="155" t="s">
        <v>209</v>
      </c>
    </row>
    <row r="216" spans="2:65" s="1" customFormat="1" ht="37.9" customHeight="1" x14ac:dyDescent="0.2">
      <c r="B216" s="30"/>
      <c r="C216" s="136" t="s">
        <v>453</v>
      </c>
      <c r="D216" s="136" t="s">
        <v>210</v>
      </c>
      <c r="E216" s="137" t="s">
        <v>1028</v>
      </c>
      <c r="F216" s="138" t="s">
        <v>1029</v>
      </c>
      <c r="G216" s="139" t="s">
        <v>387</v>
      </c>
      <c r="H216" s="140">
        <v>26.678000000000001</v>
      </c>
      <c r="I216" s="141"/>
      <c r="J216" s="142">
        <f>ROUND(I216*H216,2)</f>
        <v>0</v>
      </c>
      <c r="K216" s="143"/>
      <c r="L216" s="30"/>
      <c r="M216" s="144" t="s">
        <v>1</v>
      </c>
      <c r="N216" s="145" t="s">
        <v>43</v>
      </c>
      <c r="P216" s="146">
        <f>O216*H216</f>
        <v>0</v>
      </c>
      <c r="Q216" s="146">
        <v>0</v>
      </c>
      <c r="R216" s="146">
        <f>Q216*H216</f>
        <v>0</v>
      </c>
      <c r="S216" s="146">
        <v>0</v>
      </c>
      <c r="T216" s="147">
        <f>S216*H216</f>
        <v>0</v>
      </c>
      <c r="AR216" s="148" t="s">
        <v>156</v>
      </c>
      <c r="AT216" s="148" t="s">
        <v>210</v>
      </c>
      <c r="AU216" s="148" t="s">
        <v>91</v>
      </c>
      <c r="AY216" s="15" t="s">
        <v>209</v>
      </c>
      <c r="BE216" s="149">
        <f>IF(N216="základní",J216,0)</f>
        <v>0</v>
      </c>
      <c r="BF216" s="149">
        <f>IF(N216="snížená",J216,0)</f>
        <v>0</v>
      </c>
      <c r="BG216" s="149">
        <f>IF(N216="zákl. přenesená",J216,0)</f>
        <v>0</v>
      </c>
      <c r="BH216" s="149">
        <f>IF(N216="sníž. přenesená",J216,0)</f>
        <v>0</v>
      </c>
      <c r="BI216" s="149">
        <f>IF(N216="nulová",J216,0)</f>
        <v>0</v>
      </c>
      <c r="BJ216" s="15" t="s">
        <v>85</v>
      </c>
      <c r="BK216" s="149">
        <f>ROUND(I216*H216,2)</f>
        <v>0</v>
      </c>
      <c r="BL216" s="15" t="s">
        <v>156</v>
      </c>
      <c r="BM216" s="148" t="s">
        <v>1846</v>
      </c>
    </row>
    <row r="217" spans="2:65" s="1" customFormat="1" ht="39" x14ac:dyDescent="0.2">
      <c r="B217" s="30"/>
      <c r="D217" s="150" t="s">
        <v>216</v>
      </c>
      <c r="F217" s="151" t="s">
        <v>1031</v>
      </c>
      <c r="I217" s="152"/>
      <c r="L217" s="30"/>
      <c r="M217" s="153"/>
      <c r="T217" s="54"/>
      <c r="AT217" s="15" t="s">
        <v>216</v>
      </c>
      <c r="AU217" s="15" t="s">
        <v>91</v>
      </c>
    </row>
    <row r="218" spans="2:65" s="12" customFormat="1" ht="22.5" x14ac:dyDescent="0.2">
      <c r="B218" s="154"/>
      <c r="D218" s="150" t="s">
        <v>292</v>
      </c>
      <c r="E218" s="155" t="s">
        <v>1</v>
      </c>
      <c r="F218" s="156" t="s">
        <v>1847</v>
      </c>
      <c r="H218" s="157">
        <v>28.987500000000001</v>
      </c>
      <c r="I218" s="158"/>
      <c r="L218" s="154"/>
      <c r="M218" s="159"/>
      <c r="T218" s="160"/>
      <c r="AT218" s="155" t="s">
        <v>292</v>
      </c>
      <c r="AU218" s="155" t="s">
        <v>91</v>
      </c>
      <c r="AV218" s="12" t="s">
        <v>91</v>
      </c>
      <c r="AW218" s="12" t="s">
        <v>36</v>
      </c>
      <c r="AX218" s="12" t="s">
        <v>78</v>
      </c>
      <c r="AY218" s="155" t="s">
        <v>209</v>
      </c>
    </row>
    <row r="219" spans="2:65" s="12" customFormat="1" x14ac:dyDescent="0.2">
      <c r="B219" s="154"/>
      <c r="D219" s="150" t="s">
        <v>292</v>
      </c>
      <c r="E219" s="155" t="s">
        <v>1</v>
      </c>
      <c r="F219" s="156" t="s">
        <v>1848</v>
      </c>
      <c r="H219" s="157">
        <v>-2.31</v>
      </c>
      <c r="I219" s="158"/>
      <c r="L219" s="154"/>
      <c r="M219" s="159"/>
      <c r="T219" s="160"/>
      <c r="AT219" s="155" t="s">
        <v>292</v>
      </c>
      <c r="AU219" s="155" t="s">
        <v>91</v>
      </c>
      <c r="AV219" s="12" t="s">
        <v>91</v>
      </c>
      <c r="AW219" s="12" t="s">
        <v>36</v>
      </c>
      <c r="AX219" s="12" t="s">
        <v>78</v>
      </c>
      <c r="AY219" s="155" t="s">
        <v>209</v>
      </c>
    </row>
    <row r="220" spans="2:65" s="13" customFormat="1" x14ac:dyDescent="0.2">
      <c r="B220" s="164"/>
      <c r="D220" s="150" t="s">
        <v>292</v>
      </c>
      <c r="E220" s="165" t="s">
        <v>1</v>
      </c>
      <c r="F220" s="166" t="s">
        <v>351</v>
      </c>
      <c r="H220" s="167">
        <v>26.677500000000002</v>
      </c>
      <c r="I220" s="168"/>
      <c r="L220" s="164"/>
      <c r="M220" s="169"/>
      <c r="T220" s="170"/>
      <c r="AT220" s="165" t="s">
        <v>292</v>
      </c>
      <c r="AU220" s="165" t="s">
        <v>91</v>
      </c>
      <c r="AV220" s="13" t="s">
        <v>156</v>
      </c>
      <c r="AW220" s="13" t="s">
        <v>4</v>
      </c>
      <c r="AX220" s="13" t="s">
        <v>85</v>
      </c>
      <c r="AY220" s="165" t="s">
        <v>209</v>
      </c>
    </row>
    <row r="221" spans="2:65" s="1" customFormat="1" ht="16.5" customHeight="1" x14ac:dyDescent="0.2">
      <c r="B221" s="30"/>
      <c r="C221" s="136" t="s">
        <v>459</v>
      </c>
      <c r="D221" s="136" t="s">
        <v>210</v>
      </c>
      <c r="E221" s="137" t="s">
        <v>545</v>
      </c>
      <c r="F221" s="138" t="s">
        <v>546</v>
      </c>
      <c r="G221" s="139" t="s">
        <v>387</v>
      </c>
      <c r="H221" s="140">
        <v>96.825000000000003</v>
      </c>
      <c r="I221" s="141"/>
      <c r="J221" s="142">
        <f>ROUND(I221*H221,2)</f>
        <v>0</v>
      </c>
      <c r="K221" s="143"/>
      <c r="L221" s="30"/>
      <c r="M221" s="144" t="s">
        <v>1</v>
      </c>
      <c r="N221" s="145" t="s">
        <v>43</v>
      </c>
      <c r="P221" s="146">
        <f>O221*H221</f>
        <v>0</v>
      </c>
      <c r="Q221" s="146">
        <v>0</v>
      </c>
      <c r="R221" s="146">
        <f>Q221*H221</f>
        <v>0</v>
      </c>
      <c r="S221" s="146">
        <v>0</v>
      </c>
      <c r="T221" s="147">
        <f>S221*H221</f>
        <v>0</v>
      </c>
      <c r="AR221" s="148" t="s">
        <v>156</v>
      </c>
      <c r="AT221" s="148" t="s">
        <v>210</v>
      </c>
      <c r="AU221" s="148" t="s">
        <v>91</v>
      </c>
      <c r="AY221" s="15" t="s">
        <v>209</v>
      </c>
      <c r="BE221" s="149">
        <f>IF(N221="základní",J221,0)</f>
        <v>0</v>
      </c>
      <c r="BF221" s="149">
        <f>IF(N221="snížená",J221,0)</f>
        <v>0</v>
      </c>
      <c r="BG221" s="149">
        <f>IF(N221="zákl. přenesená",J221,0)</f>
        <v>0</v>
      </c>
      <c r="BH221" s="149">
        <f>IF(N221="sníž. přenesená",J221,0)</f>
        <v>0</v>
      </c>
      <c r="BI221" s="149">
        <f>IF(N221="nulová",J221,0)</f>
        <v>0</v>
      </c>
      <c r="BJ221" s="15" t="s">
        <v>85</v>
      </c>
      <c r="BK221" s="149">
        <f>ROUND(I221*H221,2)</f>
        <v>0</v>
      </c>
      <c r="BL221" s="15" t="s">
        <v>156</v>
      </c>
      <c r="BM221" s="148" t="s">
        <v>1849</v>
      </c>
    </row>
    <row r="222" spans="2:65" s="1" customFormat="1" ht="19.5" x14ac:dyDescent="0.2">
      <c r="B222" s="30"/>
      <c r="D222" s="150" t="s">
        <v>216</v>
      </c>
      <c r="F222" s="151" t="s">
        <v>548</v>
      </c>
      <c r="I222" s="152"/>
      <c r="L222" s="30"/>
      <c r="M222" s="153"/>
      <c r="T222" s="54"/>
      <c r="AT222" s="15" t="s">
        <v>216</v>
      </c>
      <c r="AU222" s="15" t="s">
        <v>91</v>
      </c>
    </row>
    <row r="223" spans="2:65" s="12" customFormat="1" x14ac:dyDescent="0.2">
      <c r="B223" s="154"/>
      <c r="D223" s="150" t="s">
        <v>292</v>
      </c>
      <c r="E223" s="155" t="s">
        <v>1</v>
      </c>
      <c r="F223" s="156" t="s">
        <v>1850</v>
      </c>
      <c r="H223" s="157">
        <v>96.825000000000003</v>
      </c>
      <c r="I223" s="158"/>
      <c r="L223" s="154"/>
      <c r="M223" s="159"/>
      <c r="T223" s="160"/>
      <c r="AT223" s="155" t="s">
        <v>292</v>
      </c>
      <c r="AU223" s="155" t="s">
        <v>91</v>
      </c>
      <c r="AV223" s="12" t="s">
        <v>91</v>
      </c>
      <c r="AW223" s="12" t="s">
        <v>36</v>
      </c>
      <c r="AX223" s="12" t="s">
        <v>85</v>
      </c>
      <c r="AY223" s="155" t="s">
        <v>209</v>
      </c>
    </row>
    <row r="224" spans="2:65" s="1" customFormat="1" ht="33" customHeight="1" x14ac:dyDescent="0.2">
      <c r="B224" s="30"/>
      <c r="C224" s="136" t="s">
        <v>463</v>
      </c>
      <c r="D224" s="136" t="s">
        <v>210</v>
      </c>
      <c r="E224" s="137" t="s">
        <v>552</v>
      </c>
      <c r="F224" s="138" t="s">
        <v>553</v>
      </c>
      <c r="G224" s="139" t="s">
        <v>554</v>
      </c>
      <c r="H224" s="140">
        <v>193.65</v>
      </c>
      <c r="I224" s="141"/>
      <c r="J224" s="142">
        <f>ROUND(I224*H224,2)</f>
        <v>0</v>
      </c>
      <c r="K224" s="143"/>
      <c r="L224" s="30"/>
      <c r="M224" s="144" t="s">
        <v>1</v>
      </c>
      <c r="N224" s="145" t="s">
        <v>43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156</v>
      </c>
      <c r="AT224" s="148" t="s">
        <v>210</v>
      </c>
      <c r="AU224" s="148" t="s">
        <v>91</v>
      </c>
      <c r="AY224" s="15" t="s">
        <v>209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5" t="s">
        <v>85</v>
      </c>
      <c r="BK224" s="149">
        <f>ROUND(I224*H224,2)</f>
        <v>0</v>
      </c>
      <c r="BL224" s="15" t="s">
        <v>156</v>
      </c>
      <c r="BM224" s="148" t="s">
        <v>1851</v>
      </c>
    </row>
    <row r="225" spans="2:65" s="1" customFormat="1" ht="29.25" x14ac:dyDescent="0.2">
      <c r="B225" s="30"/>
      <c r="D225" s="150" t="s">
        <v>216</v>
      </c>
      <c r="F225" s="151" t="s">
        <v>556</v>
      </c>
      <c r="I225" s="152"/>
      <c r="L225" s="30"/>
      <c r="M225" s="153"/>
      <c r="T225" s="54"/>
      <c r="AT225" s="15" t="s">
        <v>216</v>
      </c>
      <c r="AU225" s="15" t="s">
        <v>91</v>
      </c>
    </row>
    <row r="226" spans="2:65" s="12" customFormat="1" x14ac:dyDescent="0.2">
      <c r="B226" s="154"/>
      <c r="D226" s="150" t="s">
        <v>292</v>
      </c>
      <c r="E226" s="155" t="s">
        <v>1</v>
      </c>
      <c r="F226" s="156" t="s">
        <v>1852</v>
      </c>
      <c r="H226" s="157">
        <v>193.65</v>
      </c>
      <c r="I226" s="158"/>
      <c r="L226" s="154"/>
      <c r="M226" s="159"/>
      <c r="T226" s="160"/>
      <c r="AT226" s="155" t="s">
        <v>292</v>
      </c>
      <c r="AU226" s="155" t="s">
        <v>91</v>
      </c>
      <c r="AV226" s="12" t="s">
        <v>91</v>
      </c>
      <c r="AW226" s="12" t="s">
        <v>36</v>
      </c>
      <c r="AX226" s="12" t="s">
        <v>85</v>
      </c>
      <c r="AY226" s="155" t="s">
        <v>209</v>
      </c>
    </row>
    <row r="227" spans="2:65" s="1" customFormat="1" ht="24.2" customHeight="1" x14ac:dyDescent="0.2">
      <c r="B227" s="30"/>
      <c r="C227" s="136" t="s">
        <v>469</v>
      </c>
      <c r="D227" s="136" t="s">
        <v>210</v>
      </c>
      <c r="E227" s="137" t="s">
        <v>559</v>
      </c>
      <c r="F227" s="138" t="s">
        <v>560</v>
      </c>
      <c r="G227" s="139" t="s">
        <v>387</v>
      </c>
      <c r="H227" s="140">
        <v>148.65</v>
      </c>
      <c r="I227" s="141"/>
      <c r="J227" s="142">
        <f>ROUND(I227*H227,2)</f>
        <v>0</v>
      </c>
      <c r="K227" s="143"/>
      <c r="L227" s="30"/>
      <c r="M227" s="144" t="s">
        <v>1</v>
      </c>
      <c r="N227" s="145" t="s">
        <v>43</v>
      </c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AR227" s="148" t="s">
        <v>156</v>
      </c>
      <c r="AT227" s="148" t="s">
        <v>210</v>
      </c>
      <c r="AU227" s="148" t="s">
        <v>91</v>
      </c>
      <c r="AY227" s="15" t="s">
        <v>209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5" t="s">
        <v>85</v>
      </c>
      <c r="BK227" s="149">
        <f>ROUND(I227*H227,2)</f>
        <v>0</v>
      </c>
      <c r="BL227" s="15" t="s">
        <v>156</v>
      </c>
      <c r="BM227" s="148" t="s">
        <v>1853</v>
      </c>
    </row>
    <row r="228" spans="2:65" s="1" customFormat="1" ht="29.25" x14ac:dyDescent="0.2">
      <c r="B228" s="30"/>
      <c r="D228" s="150" t="s">
        <v>216</v>
      </c>
      <c r="F228" s="151" t="s">
        <v>562</v>
      </c>
      <c r="I228" s="152"/>
      <c r="L228" s="30"/>
      <c r="M228" s="153"/>
      <c r="T228" s="54"/>
      <c r="AT228" s="15" t="s">
        <v>216</v>
      </c>
      <c r="AU228" s="15" t="s">
        <v>91</v>
      </c>
    </row>
    <row r="229" spans="2:65" s="12" customFormat="1" ht="22.5" x14ac:dyDescent="0.2">
      <c r="B229" s="154"/>
      <c r="D229" s="150" t="s">
        <v>292</v>
      </c>
      <c r="E229" s="155" t="s">
        <v>1</v>
      </c>
      <c r="F229" s="156" t="s">
        <v>1854</v>
      </c>
      <c r="H229" s="157">
        <v>259.875</v>
      </c>
      <c r="I229" s="158"/>
      <c r="L229" s="154"/>
      <c r="M229" s="159"/>
      <c r="T229" s="160"/>
      <c r="AT229" s="155" t="s">
        <v>292</v>
      </c>
      <c r="AU229" s="155" t="s">
        <v>91</v>
      </c>
      <c r="AV229" s="12" t="s">
        <v>91</v>
      </c>
      <c r="AW229" s="12" t="s">
        <v>36</v>
      </c>
      <c r="AX229" s="12" t="s">
        <v>78</v>
      </c>
      <c r="AY229" s="155" t="s">
        <v>209</v>
      </c>
    </row>
    <row r="230" spans="2:65" s="12" customFormat="1" x14ac:dyDescent="0.2">
      <c r="B230" s="154"/>
      <c r="D230" s="150" t="s">
        <v>292</v>
      </c>
      <c r="E230" s="155" t="s">
        <v>1</v>
      </c>
      <c r="F230" s="156" t="s">
        <v>1855</v>
      </c>
      <c r="H230" s="157">
        <v>-23.1</v>
      </c>
      <c r="I230" s="158"/>
      <c r="L230" s="154"/>
      <c r="M230" s="159"/>
      <c r="T230" s="160"/>
      <c r="AT230" s="155" t="s">
        <v>292</v>
      </c>
      <c r="AU230" s="155" t="s">
        <v>91</v>
      </c>
      <c r="AV230" s="12" t="s">
        <v>91</v>
      </c>
      <c r="AW230" s="12" t="s">
        <v>36</v>
      </c>
      <c r="AX230" s="12" t="s">
        <v>78</v>
      </c>
      <c r="AY230" s="155" t="s">
        <v>209</v>
      </c>
    </row>
    <row r="231" spans="2:65" s="12" customFormat="1" x14ac:dyDescent="0.2">
      <c r="B231" s="154"/>
      <c r="D231" s="150" t="s">
        <v>292</v>
      </c>
      <c r="E231" s="155" t="s">
        <v>1</v>
      </c>
      <c r="F231" s="156" t="s">
        <v>1856</v>
      </c>
      <c r="H231" s="157">
        <v>-86.625</v>
      </c>
      <c r="I231" s="158"/>
      <c r="L231" s="154"/>
      <c r="M231" s="159"/>
      <c r="T231" s="160"/>
      <c r="AT231" s="155" t="s">
        <v>292</v>
      </c>
      <c r="AU231" s="155" t="s">
        <v>91</v>
      </c>
      <c r="AV231" s="12" t="s">
        <v>91</v>
      </c>
      <c r="AW231" s="12" t="s">
        <v>36</v>
      </c>
      <c r="AX231" s="12" t="s">
        <v>78</v>
      </c>
      <c r="AY231" s="155" t="s">
        <v>209</v>
      </c>
    </row>
    <row r="232" spans="2:65" s="12" customFormat="1" x14ac:dyDescent="0.2">
      <c r="B232" s="154"/>
      <c r="D232" s="150" t="s">
        <v>292</v>
      </c>
      <c r="E232" s="155" t="s">
        <v>1</v>
      </c>
      <c r="F232" s="156" t="s">
        <v>1857</v>
      </c>
      <c r="H232" s="157">
        <v>-1.5</v>
      </c>
      <c r="I232" s="158"/>
      <c r="L232" s="154"/>
      <c r="M232" s="159"/>
      <c r="T232" s="160"/>
      <c r="AT232" s="155" t="s">
        <v>292</v>
      </c>
      <c r="AU232" s="155" t="s">
        <v>91</v>
      </c>
      <c r="AV232" s="12" t="s">
        <v>91</v>
      </c>
      <c r="AW232" s="12" t="s">
        <v>36</v>
      </c>
      <c r="AX232" s="12" t="s">
        <v>78</v>
      </c>
      <c r="AY232" s="155" t="s">
        <v>209</v>
      </c>
    </row>
    <row r="233" spans="2:65" s="13" customFormat="1" x14ac:dyDescent="0.2">
      <c r="B233" s="164"/>
      <c r="D233" s="150" t="s">
        <v>292</v>
      </c>
      <c r="E233" s="165" t="s">
        <v>1</v>
      </c>
      <c r="F233" s="166" t="s">
        <v>351</v>
      </c>
      <c r="H233" s="167">
        <v>148.65</v>
      </c>
      <c r="I233" s="168"/>
      <c r="L233" s="164"/>
      <c r="M233" s="169"/>
      <c r="T233" s="170"/>
      <c r="AT233" s="165" t="s">
        <v>292</v>
      </c>
      <c r="AU233" s="165" t="s">
        <v>91</v>
      </c>
      <c r="AV233" s="13" t="s">
        <v>156</v>
      </c>
      <c r="AW233" s="13" t="s">
        <v>4</v>
      </c>
      <c r="AX233" s="13" t="s">
        <v>85</v>
      </c>
      <c r="AY233" s="165" t="s">
        <v>209</v>
      </c>
    </row>
    <row r="234" spans="2:65" s="1" customFormat="1" ht="24.2" customHeight="1" x14ac:dyDescent="0.2">
      <c r="B234" s="30"/>
      <c r="C234" s="136" t="s">
        <v>474</v>
      </c>
      <c r="D234" s="136" t="s">
        <v>210</v>
      </c>
      <c r="E234" s="137" t="s">
        <v>569</v>
      </c>
      <c r="F234" s="138" t="s">
        <v>570</v>
      </c>
      <c r="G234" s="139" t="s">
        <v>387</v>
      </c>
      <c r="H234" s="140">
        <v>83.543999999999997</v>
      </c>
      <c r="I234" s="141"/>
      <c r="J234" s="142">
        <f>ROUND(I234*H234,2)</f>
        <v>0</v>
      </c>
      <c r="K234" s="143"/>
      <c r="L234" s="30"/>
      <c r="M234" s="144" t="s">
        <v>1</v>
      </c>
      <c r="N234" s="145" t="s">
        <v>43</v>
      </c>
      <c r="P234" s="146">
        <f>O234*H234</f>
        <v>0</v>
      </c>
      <c r="Q234" s="146">
        <v>0</v>
      </c>
      <c r="R234" s="146">
        <f>Q234*H234</f>
        <v>0</v>
      </c>
      <c r="S234" s="146">
        <v>0</v>
      </c>
      <c r="T234" s="147">
        <f>S234*H234</f>
        <v>0</v>
      </c>
      <c r="AR234" s="148" t="s">
        <v>156</v>
      </c>
      <c r="AT234" s="148" t="s">
        <v>210</v>
      </c>
      <c r="AU234" s="148" t="s">
        <v>91</v>
      </c>
      <c r="AY234" s="15" t="s">
        <v>209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5" t="s">
        <v>85</v>
      </c>
      <c r="BK234" s="149">
        <f>ROUND(I234*H234,2)</f>
        <v>0</v>
      </c>
      <c r="BL234" s="15" t="s">
        <v>156</v>
      </c>
      <c r="BM234" s="148" t="s">
        <v>1858</v>
      </c>
    </row>
    <row r="235" spans="2:65" s="1" customFormat="1" ht="39" x14ac:dyDescent="0.2">
      <c r="B235" s="30"/>
      <c r="D235" s="150" t="s">
        <v>216</v>
      </c>
      <c r="F235" s="151" t="s">
        <v>572</v>
      </c>
      <c r="I235" s="152"/>
      <c r="L235" s="30"/>
      <c r="M235" s="153"/>
      <c r="T235" s="54"/>
      <c r="AT235" s="15" t="s">
        <v>216</v>
      </c>
      <c r="AU235" s="15" t="s">
        <v>91</v>
      </c>
    </row>
    <row r="236" spans="2:65" s="12" customFormat="1" x14ac:dyDescent="0.2">
      <c r="B236" s="154"/>
      <c r="D236" s="150" t="s">
        <v>292</v>
      </c>
      <c r="E236" s="155" t="s">
        <v>1</v>
      </c>
      <c r="F236" s="156" t="s">
        <v>1859</v>
      </c>
      <c r="H236" s="157">
        <v>-19.356395000000003</v>
      </c>
      <c r="I236" s="158"/>
      <c r="L236" s="154"/>
      <c r="M236" s="159"/>
      <c r="T236" s="160"/>
      <c r="AT236" s="155" t="s">
        <v>292</v>
      </c>
      <c r="AU236" s="155" t="s">
        <v>91</v>
      </c>
      <c r="AV236" s="12" t="s">
        <v>91</v>
      </c>
      <c r="AW236" s="12" t="s">
        <v>36</v>
      </c>
      <c r="AX236" s="12" t="s">
        <v>78</v>
      </c>
      <c r="AY236" s="155" t="s">
        <v>209</v>
      </c>
    </row>
    <row r="237" spans="2:65" s="12" customFormat="1" x14ac:dyDescent="0.2">
      <c r="B237" s="154"/>
      <c r="D237" s="150" t="s">
        <v>292</v>
      </c>
      <c r="E237" s="155" t="s">
        <v>1</v>
      </c>
      <c r="F237" s="156" t="s">
        <v>1860</v>
      </c>
      <c r="H237" s="157">
        <v>102.9</v>
      </c>
      <c r="I237" s="158"/>
      <c r="L237" s="154"/>
      <c r="M237" s="159"/>
      <c r="T237" s="160"/>
      <c r="AT237" s="155" t="s">
        <v>292</v>
      </c>
      <c r="AU237" s="155" t="s">
        <v>91</v>
      </c>
      <c r="AV237" s="12" t="s">
        <v>91</v>
      </c>
      <c r="AW237" s="12" t="s">
        <v>36</v>
      </c>
      <c r="AX237" s="12" t="s">
        <v>78</v>
      </c>
      <c r="AY237" s="155" t="s">
        <v>209</v>
      </c>
    </row>
    <row r="238" spans="2:65" s="13" customFormat="1" x14ac:dyDescent="0.2">
      <c r="B238" s="164"/>
      <c r="D238" s="150" t="s">
        <v>292</v>
      </c>
      <c r="E238" s="165" t="s">
        <v>1</v>
      </c>
      <c r="F238" s="166" t="s">
        <v>351</v>
      </c>
      <c r="H238" s="167">
        <v>83.543604999999999</v>
      </c>
      <c r="I238" s="168"/>
      <c r="L238" s="164"/>
      <c r="M238" s="169"/>
      <c r="T238" s="170"/>
      <c r="AT238" s="165" t="s">
        <v>292</v>
      </c>
      <c r="AU238" s="165" t="s">
        <v>91</v>
      </c>
      <c r="AV238" s="13" t="s">
        <v>156</v>
      </c>
      <c r="AW238" s="13" t="s">
        <v>4</v>
      </c>
      <c r="AX238" s="13" t="s">
        <v>85</v>
      </c>
      <c r="AY238" s="165" t="s">
        <v>209</v>
      </c>
    </row>
    <row r="239" spans="2:65" s="1" customFormat="1" ht="24.2" customHeight="1" x14ac:dyDescent="0.2">
      <c r="B239" s="30"/>
      <c r="C239" s="136" t="s">
        <v>480</v>
      </c>
      <c r="D239" s="136" t="s">
        <v>210</v>
      </c>
      <c r="E239" s="137" t="s">
        <v>1049</v>
      </c>
      <c r="F239" s="138" t="s">
        <v>1050</v>
      </c>
      <c r="G239" s="139" t="s">
        <v>342</v>
      </c>
      <c r="H239" s="140">
        <v>205.2</v>
      </c>
      <c r="I239" s="141"/>
      <c r="J239" s="142">
        <f>ROUND(I239*H239,2)</f>
        <v>0</v>
      </c>
      <c r="K239" s="143"/>
      <c r="L239" s="30"/>
      <c r="M239" s="144" t="s">
        <v>1</v>
      </c>
      <c r="N239" s="145" t="s">
        <v>43</v>
      </c>
      <c r="P239" s="146">
        <f>O239*H239</f>
        <v>0</v>
      </c>
      <c r="Q239" s="146">
        <v>0</v>
      </c>
      <c r="R239" s="146">
        <f>Q239*H239</f>
        <v>0</v>
      </c>
      <c r="S239" s="146">
        <v>0</v>
      </c>
      <c r="T239" s="147">
        <f>S239*H239</f>
        <v>0</v>
      </c>
      <c r="AR239" s="148" t="s">
        <v>156</v>
      </c>
      <c r="AT239" s="148" t="s">
        <v>210</v>
      </c>
      <c r="AU239" s="148" t="s">
        <v>91</v>
      </c>
      <c r="AY239" s="15" t="s">
        <v>209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5" t="s">
        <v>85</v>
      </c>
      <c r="BK239" s="149">
        <f>ROUND(I239*H239,2)</f>
        <v>0</v>
      </c>
      <c r="BL239" s="15" t="s">
        <v>156</v>
      </c>
      <c r="BM239" s="148" t="s">
        <v>1861</v>
      </c>
    </row>
    <row r="240" spans="2:65" s="1" customFormat="1" ht="19.5" x14ac:dyDescent="0.2">
      <c r="B240" s="30"/>
      <c r="D240" s="150" t="s">
        <v>216</v>
      </c>
      <c r="F240" s="151" t="s">
        <v>1052</v>
      </c>
      <c r="I240" s="152"/>
      <c r="L240" s="30"/>
      <c r="M240" s="153"/>
      <c r="T240" s="54"/>
      <c r="AT240" s="15" t="s">
        <v>216</v>
      </c>
      <c r="AU240" s="15" t="s">
        <v>91</v>
      </c>
    </row>
    <row r="241" spans="2:65" s="12" customFormat="1" x14ac:dyDescent="0.2">
      <c r="B241" s="154"/>
      <c r="D241" s="150" t="s">
        <v>292</v>
      </c>
      <c r="E241" s="155" t="s">
        <v>1</v>
      </c>
      <c r="F241" s="156" t="s">
        <v>1817</v>
      </c>
      <c r="H241" s="157">
        <v>205.2</v>
      </c>
      <c r="I241" s="158"/>
      <c r="L241" s="154"/>
      <c r="M241" s="159"/>
      <c r="T241" s="160"/>
      <c r="AT241" s="155" t="s">
        <v>292</v>
      </c>
      <c r="AU241" s="155" t="s">
        <v>91</v>
      </c>
      <c r="AV241" s="12" t="s">
        <v>91</v>
      </c>
      <c r="AW241" s="12" t="s">
        <v>36</v>
      </c>
      <c r="AX241" s="12" t="s">
        <v>85</v>
      </c>
      <c r="AY241" s="155" t="s">
        <v>209</v>
      </c>
    </row>
    <row r="242" spans="2:65" s="1" customFormat="1" ht="16.5" customHeight="1" x14ac:dyDescent="0.2">
      <c r="B242" s="30"/>
      <c r="C242" s="171" t="s">
        <v>485</v>
      </c>
      <c r="D242" s="171" t="s">
        <v>449</v>
      </c>
      <c r="E242" s="172" t="s">
        <v>1053</v>
      </c>
      <c r="F242" s="173" t="s">
        <v>1054</v>
      </c>
      <c r="G242" s="174" t="s">
        <v>1055</v>
      </c>
      <c r="H242" s="175">
        <v>5.13</v>
      </c>
      <c r="I242" s="176"/>
      <c r="J242" s="177">
        <f>ROUND(I242*H242,2)</f>
        <v>0</v>
      </c>
      <c r="K242" s="178"/>
      <c r="L242" s="179"/>
      <c r="M242" s="180" t="s">
        <v>1</v>
      </c>
      <c r="N242" s="181" t="s">
        <v>43</v>
      </c>
      <c r="P242" s="146">
        <f>O242*H242</f>
        <v>0</v>
      </c>
      <c r="Q242" s="146">
        <v>1E-3</v>
      </c>
      <c r="R242" s="146">
        <f>Q242*H242</f>
        <v>5.13E-3</v>
      </c>
      <c r="S242" s="146">
        <v>0</v>
      </c>
      <c r="T242" s="147">
        <f>S242*H242</f>
        <v>0</v>
      </c>
      <c r="AR242" s="148" t="s">
        <v>244</v>
      </c>
      <c r="AT242" s="148" t="s">
        <v>449</v>
      </c>
      <c r="AU242" s="148" t="s">
        <v>91</v>
      </c>
      <c r="AY242" s="15" t="s">
        <v>209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5" t="s">
        <v>85</v>
      </c>
      <c r="BK242" s="149">
        <f>ROUND(I242*H242,2)</f>
        <v>0</v>
      </c>
      <c r="BL242" s="15" t="s">
        <v>156</v>
      </c>
      <c r="BM242" s="148" t="s">
        <v>1862</v>
      </c>
    </row>
    <row r="243" spans="2:65" s="1" customFormat="1" x14ac:dyDescent="0.2">
      <c r="B243" s="30"/>
      <c r="D243" s="150" t="s">
        <v>216</v>
      </c>
      <c r="F243" s="151" t="s">
        <v>1054</v>
      </c>
      <c r="I243" s="152"/>
      <c r="L243" s="30"/>
      <c r="M243" s="153"/>
      <c r="T243" s="54"/>
      <c r="AT243" s="15" t="s">
        <v>216</v>
      </c>
      <c r="AU243" s="15" t="s">
        <v>91</v>
      </c>
    </row>
    <row r="244" spans="2:65" s="12" customFormat="1" x14ac:dyDescent="0.2">
      <c r="B244" s="154"/>
      <c r="D244" s="150" t="s">
        <v>292</v>
      </c>
      <c r="E244" s="155" t="s">
        <v>1</v>
      </c>
      <c r="F244" s="156" t="s">
        <v>1817</v>
      </c>
      <c r="H244" s="157">
        <v>205.2</v>
      </c>
      <c r="I244" s="158"/>
      <c r="L244" s="154"/>
      <c r="M244" s="159"/>
      <c r="T244" s="160"/>
      <c r="AT244" s="155" t="s">
        <v>292</v>
      </c>
      <c r="AU244" s="155" t="s">
        <v>91</v>
      </c>
      <c r="AV244" s="12" t="s">
        <v>91</v>
      </c>
      <c r="AW244" s="12" t="s">
        <v>36</v>
      </c>
      <c r="AX244" s="12" t="s">
        <v>78</v>
      </c>
      <c r="AY244" s="155" t="s">
        <v>209</v>
      </c>
    </row>
    <row r="245" spans="2:65" s="12" customFormat="1" x14ac:dyDescent="0.2">
      <c r="B245" s="154"/>
      <c r="D245" s="150" t="s">
        <v>292</v>
      </c>
      <c r="E245" s="155" t="s">
        <v>1</v>
      </c>
      <c r="F245" s="156" t="s">
        <v>1863</v>
      </c>
      <c r="H245" s="157">
        <v>5.13</v>
      </c>
      <c r="I245" s="158"/>
      <c r="L245" s="154"/>
      <c r="M245" s="159"/>
      <c r="T245" s="160"/>
      <c r="AT245" s="155" t="s">
        <v>292</v>
      </c>
      <c r="AU245" s="155" t="s">
        <v>91</v>
      </c>
      <c r="AV245" s="12" t="s">
        <v>91</v>
      </c>
      <c r="AW245" s="12" t="s">
        <v>36</v>
      </c>
      <c r="AX245" s="12" t="s">
        <v>85</v>
      </c>
      <c r="AY245" s="155" t="s">
        <v>209</v>
      </c>
    </row>
    <row r="246" spans="2:65" s="11" customFormat="1" ht="22.9" customHeight="1" x14ac:dyDescent="0.2">
      <c r="B246" s="124"/>
      <c r="D246" s="125" t="s">
        <v>77</v>
      </c>
      <c r="E246" s="134" t="s">
        <v>91</v>
      </c>
      <c r="F246" s="134" t="s">
        <v>582</v>
      </c>
      <c r="I246" s="127"/>
      <c r="J246" s="135">
        <f>BK246</f>
        <v>0</v>
      </c>
      <c r="L246" s="124"/>
      <c r="M246" s="129"/>
      <c r="P246" s="130">
        <f>SUM(P247:P249)</f>
        <v>0</v>
      </c>
      <c r="R246" s="130">
        <f>SUM(R247:R249)</f>
        <v>0</v>
      </c>
      <c r="T246" s="131">
        <f>SUM(T247:T249)</f>
        <v>0</v>
      </c>
      <c r="AR246" s="125" t="s">
        <v>85</v>
      </c>
      <c r="AT246" s="132" t="s">
        <v>77</v>
      </c>
      <c r="AU246" s="132" t="s">
        <v>85</v>
      </c>
      <c r="AY246" s="125" t="s">
        <v>209</v>
      </c>
      <c r="BK246" s="133">
        <f>SUM(BK247:BK249)</f>
        <v>0</v>
      </c>
    </row>
    <row r="247" spans="2:65" s="1" customFormat="1" ht="16.5" customHeight="1" x14ac:dyDescent="0.2">
      <c r="B247" s="30"/>
      <c r="C247" s="136" t="s">
        <v>491</v>
      </c>
      <c r="D247" s="136" t="s">
        <v>210</v>
      </c>
      <c r="E247" s="137" t="s">
        <v>584</v>
      </c>
      <c r="F247" s="138" t="s">
        <v>585</v>
      </c>
      <c r="G247" s="139" t="s">
        <v>387</v>
      </c>
      <c r="H247" s="140">
        <v>17.324999999999999</v>
      </c>
      <c r="I247" s="141"/>
      <c r="J247" s="142">
        <f>ROUND(I247*H247,2)</f>
        <v>0</v>
      </c>
      <c r="K247" s="143"/>
      <c r="L247" s="30"/>
      <c r="M247" s="144" t="s">
        <v>1</v>
      </c>
      <c r="N247" s="145" t="s">
        <v>43</v>
      </c>
      <c r="P247" s="146">
        <f>O247*H247</f>
        <v>0</v>
      </c>
      <c r="Q247" s="146">
        <v>0</v>
      </c>
      <c r="R247" s="146">
        <f>Q247*H247</f>
        <v>0</v>
      </c>
      <c r="S247" s="146">
        <v>0</v>
      </c>
      <c r="T247" s="147">
        <f>S247*H247</f>
        <v>0</v>
      </c>
      <c r="AR247" s="148" t="s">
        <v>156</v>
      </c>
      <c r="AT247" s="148" t="s">
        <v>210</v>
      </c>
      <c r="AU247" s="148" t="s">
        <v>91</v>
      </c>
      <c r="AY247" s="15" t="s">
        <v>209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5" t="s">
        <v>85</v>
      </c>
      <c r="BK247" s="149">
        <f>ROUND(I247*H247,2)</f>
        <v>0</v>
      </c>
      <c r="BL247" s="15" t="s">
        <v>156</v>
      </c>
      <c r="BM247" s="148" t="s">
        <v>1864</v>
      </c>
    </row>
    <row r="248" spans="2:65" s="1" customFormat="1" x14ac:dyDescent="0.2">
      <c r="B248" s="30"/>
      <c r="D248" s="150" t="s">
        <v>216</v>
      </c>
      <c r="F248" s="151" t="s">
        <v>587</v>
      </c>
      <c r="I248" s="152"/>
      <c r="L248" s="30"/>
      <c r="M248" s="153"/>
      <c r="T248" s="54"/>
      <c r="AT248" s="15" t="s">
        <v>216</v>
      </c>
      <c r="AU248" s="15" t="s">
        <v>91</v>
      </c>
    </row>
    <row r="249" spans="2:65" s="12" customFormat="1" x14ac:dyDescent="0.2">
      <c r="B249" s="154"/>
      <c r="D249" s="150" t="s">
        <v>292</v>
      </c>
      <c r="E249" s="155" t="s">
        <v>1</v>
      </c>
      <c r="F249" s="156" t="s">
        <v>1865</v>
      </c>
      <c r="H249" s="157">
        <v>17.324999999999999</v>
      </c>
      <c r="I249" s="158"/>
      <c r="L249" s="154"/>
      <c r="M249" s="159"/>
      <c r="T249" s="160"/>
      <c r="AT249" s="155" t="s">
        <v>292</v>
      </c>
      <c r="AU249" s="155" t="s">
        <v>91</v>
      </c>
      <c r="AV249" s="12" t="s">
        <v>91</v>
      </c>
      <c r="AW249" s="12" t="s">
        <v>36</v>
      </c>
      <c r="AX249" s="12" t="s">
        <v>85</v>
      </c>
      <c r="AY249" s="155" t="s">
        <v>209</v>
      </c>
    </row>
    <row r="250" spans="2:65" s="11" customFormat="1" ht="22.9" customHeight="1" x14ac:dyDescent="0.2">
      <c r="B250" s="124"/>
      <c r="D250" s="125" t="s">
        <v>77</v>
      </c>
      <c r="E250" s="134" t="s">
        <v>148</v>
      </c>
      <c r="F250" s="134" t="s">
        <v>595</v>
      </c>
      <c r="I250" s="127"/>
      <c r="J250" s="135">
        <f>BK250</f>
        <v>0</v>
      </c>
      <c r="L250" s="124"/>
      <c r="M250" s="129"/>
      <c r="P250" s="130">
        <f>SUM(P251:P253)</f>
        <v>0</v>
      </c>
      <c r="R250" s="130">
        <f>SUM(R251:R253)</f>
        <v>0</v>
      </c>
      <c r="T250" s="131">
        <f>SUM(T251:T253)</f>
        <v>0</v>
      </c>
      <c r="AR250" s="125" t="s">
        <v>85</v>
      </c>
      <c r="AT250" s="132" t="s">
        <v>77</v>
      </c>
      <c r="AU250" s="132" t="s">
        <v>85</v>
      </c>
      <c r="AY250" s="125" t="s">
        <v>209</v>
      </c>
      <c r="BK250" s="133">
        <f>SUM(BK251:BK253)</f>
        <v>0</v>
      </c>
    </row>
    <row r="251" spans="2:65" s="1" customFormat="1" ht="21.75" customHeight="1" x14ac:dyDescent="0.2">
      <c r="B251" s="30"/>
      <c r="C251" s="136" t="s">
        <v>374</v>
      </c>
      <c r="D251" s="136" t="s">
        <v>210</v>
      </c>
      <c r="E251" s="137" t="s">
        <v>597</v>
      </c>
      <c r="F251" s="138" t="s">
        <v>598</v>
      </c>
      <c r="G251" s="139" t="s">
        <v>359</v>
      </c>
      <c r="H251" s="140">
        <v>107.5</v>
      </c>
      <c r="I251" s="141"/>
      <c r="J251" s="142">
        <f>ROUND(I251*H251,2)</f>
        <v>0</v>
      </c>
      <c r="K251" s="143"/>
      <c r="L251" s="30"/>
      <c r="M251" s="144" t="s">
        <v>1</v>
      </c>
      <c r="N251" s="145" t="s">
        <v>43</v>
      </c>
      <c r="P251" s="146">
        <f>O251*H251</f>
        <v>0</v>
      </c>
      <c r="Q251" s="146">
        <v>0</v>
      </c>
      <c r="R251" s="146">
        <f>Q251*H251</f>
        <v>0</v>
      </c>
      <c r="S251" s="146">
        <v>0</v>
      </c>
      <c r="T251" s="147">
        <f>S251*H251</f>
        <v>0</v>
      </c>
      <c r="AR251" s="148" t="s">
        <v>156</v>
      </c>
      <c r="AT251" s="148" t="s">
        <v>210</v>
      </c>
      <c r="AU251" s="148" t="s">
        <v>91</v>
      </c>
      <c r="AY251" s="15" t="s">
        <v>209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5" t="s">
        <v>85</v>
      </c>
      <c r="BK251" s="149">
        <f>ROUND(I251*H251,2)</f>
        <v>0</v>
      </c>
      <c r="BL251" s="15" t="s">
        <v>156</v>
      </c>
      <c r="BM251" s="148" t="s">
        <v>1866</v>
      </c>
    </row>
    <row r="252" spans="2:65" s="1" customFormat="1" x14ac:dyDescent="0.2">
      <c r="B252" s="30"/>
      <c r="D252" s="150" t="s">
        <v>216</v>
      </c>
      <c r="F252" s="151" t="s">
        <v>600</v>
      </c>
      <c r="I252" s="152"/>
      <c r="L252" s="30"/>
      <c r="M252" s="153"/>
      <c r="T252" s="54"/>
      <c r="AT252" s="15" t="s">
        <v>216</v>
      </c>
      <c r="AU252" s="15" t="s">
        <v>91</v>
      </c>
    </row>
    <row r="253" spans="2:65" s="12" customFormat="1" x14ac:dyDescent="0.2">
      <c r="B253" s="154"/>
      <c r="D253" s="150" t="s">
        <v>292</v>
      </c>
      <c r="E253" s="155" t="s">
        <v>1</v>
      </c>
      <c r="F253" s="156" t="s">
        <v>1867</v>
      </c>
      <c r="H253" s="157">
        <v>107.5</v>
      </c>
      <c r="I253" s="158"/>
      <c r="L253" s="154"/>
      <c r="M253" s="159"/>
      <c r="T253" s="160"/>
      <c r="AT253" s="155" t="s">
        <v>292</v>
      </c>
      <c r="AU253" s="155" t="s">
        <v>91</v>
      </c>
      <c r="AV253" s="12" t="s">
        <v>91</v>
      </c>
      <c r="AW253" s="12" t="s">
        <v>36</v>
      </c>
      <c r="AX253" s="12" t="s">
        <v>85</v>
      </c>
      <c r="AY253" s="155" t="s">
        <v>209</v>
      </c>
    </row>
    <row r="254" spans="2:65" s="11" customFormat="1" ht="22.9" customHeight="1" x14ac:dyDescent="0.2">
      <c r="B254" s="124"/>
      <c r="D254" s="125" t="s">
        <v>77</v>
      </c>
      <c r="E254" s="134" t="s">
        <v>156</v>
      </c>
      <c r="F254" s="134" t="s">
        <v>602</v>
      </c>
      <c r="I254" s="127"/>
      <c r="J254" s="135">
        <f>BK254</f>
        <v>0</v>
      </c>
      <c r="L254" s="124"/>
      <c r="M254" s="129"/>
      <c r="P254" s="130">
        <f>SUM(P255:P257)</f>
        <v>0</v>
      </c>
      <c r="R254" s="130">
        <f>SUM(R255:R257)</f>
        <v>0</v>
      </c>
      <c r="T254" s="131">
        <f>SUM(T255:T257)</f>
        <v>0</v>
      </c>
      <c r="AR254" s="125" t="s">
        <v>85</v>
      </c>
      <c r="AT254" s="132" t="s">
        <v>77</v>
      </c>
      <c r="AU254" s="132" t="s">
        <v>85</v>
      </c>
      <c r="AY254" s="125" t="s">
        <v>209</v>
      </c>
      <c r="BK254" s="133">
        <f>SUM(BK255:BK257)</f>
        <v>0</v>
      </c>
    </row>
    <row r="255" spans="2:65" s="1" customFormat="1" ht="16.5" customHeight="1" x14ac:dyDescent="0.2">
      <c r="B255" s="30"/>
      <c r="C255" s="136" t="s">
        <v>501</v>
      </c>
      <c r="D255" s="136" t="s">
        <v>210</v>
      </c>
      <c r="E255" s="137" t="s">
        <v>604</v>
      </c>
      <c r="F255" s="138" t="s">
        <v>605</v>
      </c>
      <c r="G255" s="139" t="s">
        <v>359</v>
      </c>
      <c r="H255" s="140">
        <v>107.5</v>
      </c>
      <c r="I255" s="141"/>
      <c r="J255" s="142">
        <f>ROUND(I255*H255,2)</f>
        <v>0</v>
      </c>
      <c r="K255" s="143"/>
      <c r="L255" s="30"/>
      <c r="M255" s="144" t="s">
        <v>1</v>
      </c>
      <c r="N255" s="145" t="s">
        <v>43</v>
      </c>
      <c r="P255" s="146">
        <f>O255*H255</f>
        <v>0</v>
      </c>
      <c r="Q255" s="146">
        <v>0</v>
      </c>
      <c r="R255" s="146">
        <f>Q255*H255</f>
        <v>0</v>
      </c>
      <c r="S255" s="146">
        <v>0</v>
      </c>
      <c r="T255" s="147">
        <f>S255*H255</f>
        <v>0</v>
      </c>
      <c r="AR255" s="148" t="s">
        <v>156</v>
      </c>
      <c r="AT255" s="148" t="s">
        <v>210</v>
      </c>
      <c r="AU255" s="148" t="s">
        <v>91</v>
      </c>
      <c r="AY255" s="15" t="s">
        <v>209</v>
      </c>
      <c r="BE255" s="149">
        <f>IF(N255="základní",J255,0)</f>
        <v>0</v>
      </c>
      <c r="BF255" s="149">
        <f>IF(N255="snížená",J255,0)</f>
        <v>0</v>
      </c>
      <c r="BG255" s="149">
        <f>IF(N255="zákl. přenesená",J255,0)</f>
        <v>0</v>
      </c>
      <c r="BH255" s="149">
        <f>IF(N255="sníž. přenesená",J255,0)</f>
        <v>0</v>
      </c>
      <c r="BI255" s="149">
        <f>IF(N255="nulová",J255,0)</f>
        <v>0</v>
      </c>
      <c r="BJ255" s="15" t="s">
        <v>85</v>
      </c>
      <c r="BK255" s="149">
        <f>ROUND(I255*H255,2)</f>
        <v>0</v>
      </c>
      <c r="BL255" s="15" t="s">
        <v>156</v>
      </c>
      <c r="BM255" s="148" t="s">
        <v>1868</v>
      </c>
    </row>
    <row r="256" spans="2:65" s="1" customFormat="1" x14ac:dyDescent="0.2">
      <c r="B256" s="30"/>
      <c r="D256" s="150" t="s">
        <v>216</v>
      </c>
      <c r="F256" s="151" t="s">
        <v>607</v>
      </c>
      <c r="I256" s="152"/>
      <c r="L256" s="30"/>
      <c r="M256" s="153"/>
      <c r="T256" s="54"/>
      <c r="AT256" s="15" t="s">
        <v>216</v>
      </c>
      <c r="AU256" s="15" t="s">
        <v>91</v>
      </c>
    </row>
    <row r="257" spans="2:65" s="12" customFormat="1" x14ac:dyDescent="0.2">
      <c r="B257" s="154"/>
      <c r="D257" s="150" t="s">
        <v>292</v>
      </c>
      <c r="E257" s="155" t="s">
        <v>1</v>
      </c>
      <c r="F257" s="156" t="s">
        <v>1867</v>
      </c>
      <c r="H257" s="157">
        <v>107.5</v>
      </c>
      <c r="I257" s="158"/>
      <c r="L257" s="154"/>
      <c r="M257" s="159"/>
      <c r="T257" s="160"/>
      <c r="AT257" s="155" t="s">
        <v>292</v>
      </c>
      <c r="AU257" s="155" t="s">
        <v>91</v>
      </c>
      <c r="AV257" s="12" t="s">
        <v>91</v>
      </c>
      <c r="AW257" s="12" t="s">
        <v>36</v>
      </c>
      <c r="AX257" s="12" t="s">
        <v>85</v>
      </c>
      <c r="AY257" s="155" t="s">
        <v>209</v>
      </c>
    </row>
    <row r="258" spans="2:65" s="11" customFormat="1" ht="22.9" customHeight="1" x14ac:dyDescent="0.2">
      <c r="B258" s="124"/>
      <c r="D258" s="125" t="s">
        <v>77</v>
      </c>
      <c r="E258" s="134" t="s">
        <v>208</v>
      </c>
      <c r="F258" s="134" t="s">
        <v>620</v>
      </c>
      <c r="I258" s="127"/>
      <c r="J258" s="135">
        <f>BK258</f>
        <v>0</v>
      </c>
      <c r="L258" s="124"/>
      <c r="M258" s="129"/>
      <c r="P258" s="130">
        <f>SUM(P259:P267)</f>
        <v>0</v>
      </c>
      <c r="R258" s="130">
        <f>SUM(R259:R267)</f>
        <v>6.5780000000000003</v>
      </c>
      <c r="T258" s="131">
        <f>SUM(T259:T267)</f>
        <v>0</v>
      </c>
      <c r="AR258" s="125" t="s">
        <v>85</v>
      </c>
      <c r="AT258" s="132" t="s">
        <v>77</v>
      </c>
      <c r="AU258" s="132" t="s">
        <v>85</v>
      </c>
      <c r="AY258" s="125" t="s">
        <v>209</v>
      </c>
      <c r="BK258" s="133">
        <f>SUM(BK259:BK267)</f>
        <v>0</v>
      </c>
    </row>
    <row r="259" spans="2:65" s="1" customFormat="1" ht="24.2" customHeight="1" x14ac:dyDescent="0.2">
      <c r="B259" s="30"/>
      <c r="C259" s="136" t="s">
        <v>509</v>
      </c>
      <c r="D259" s="136" t="s">
        <v>210</v>
      </c>
      <c r="E259" s="137" t="s">
        <v>622</v>
      </c>
      <c r="F259" s="138" t="s">
        <v>623</v>
      </c>
      <c r="G259" s="139" t="s">
        <v>342</v>
      </c>
      <c r="H259" s="140">
        <v>12</v>
      </c>
      <c r="I259" s="141"/>
      <c r="J259" s="142">
        <f>ROUND(I259*H259,2)</f>
        <v>0</v>
      </c>
      <c r="K259" s="143"/>
      <c r="L259" s="30"/>
      <c r="M259" s="144" t="s">
        <v>1</v>
      </c>
      <c r="N259" s="145" t="s">
        <v>43</v>
      </c>
      <c r="P259" s="146">
        <f>O259*H259</f>
        <v>0</v>
      </c>
      <c r="Q259" s="146">
        <v>0</v>
      </c>
      <c r="R259" s="146">
        <f>Q259*H259</f>
        <v>0</v>
      </c>
      <c r="S259" s="146">
        <v>0</v>
      </c>
      <c r="T259" s="147">
        <f>S259*H259</f>
        <v>0</v>
      </c>
      <c r="AR259" s="148" t="s">
        <v>156</v>
      </c>
      <c r="AT259" s="148" t="s">
        <v>210</v>
      </c>
      <c r="AU259" s="148" t="s">
        <v>91</v>
      </c>
      <c r="AY259" s="15" t="s">
        <v>209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5" t="s">
        <v>85</v>
      </c>
      <c r="BK259" s="149">
        <f>ROUND(I259*H259,2)</f>
        <v>0</v>
      </c>
      <c r="BL259" s="15" t="s">
        <v>156</v>
      </c>
      <c r="BM259" s="148" t="s">
        <v>1869</v>
      </c>
    </row>
    <row r="260" spans="2:65" s="1" customFormat="1" ht="19.5" x14ac:dyDescent="0.2">
      <c r="B260" s="30"/>
      <c r="D260" s="150" t="s">
        <v>216</v>
      </c>
      <c r="F260" s="151" t="s">
        <v>625</v>
      </c>
      <c r="I260" s="152"/>
      <c r="L260" s="30"/>
      <c r="M260" s="153"/>
      <c r="T260" s="54"/>
      <c r="AT260" s="15" t="s">
        <v>216</v>
      </c>
      <c r="AU260" s="15" t="s">
        <v>91</v>
      </c>
    </row>
    <row r="261" spans="2:65" s="12" customFormat="1" x14ac:dyDescent="0.2">
      <c r="B261" s="154"/>
      <c r="D261" s="150" t="s">
        <v>292</v>
      </c>
      <c r="E261" s="155" t="s">
        <v>1</v>
      </c>
      <c r="F261" s="156" t="s">
        <v>1870</v>
      </c>
      <c r="H261" s="157">
        <v>12</v>
      </c>
      <c r="I261" s="158"/>
      <c r="L261" s="154"/>
      <c r="M261" s="159"/>
      <c r="T261" s="160"/>
      <c r="AT261" s="155" t="s">
        <v>292</v>
      </c>
      <c r="AU261" s="155" t="s">
        <v>91</v>
      </c>
      <c r="AV261" s="12" t="s">
        <v>91</v>
      </c>
      <c r="AW261" s="12" t="s">
        <v>36</v>
      </c>
      <c r="AX261" s="12" t="s">
        <v>85</v>
      </c>
      <c r="AY261" s="155" t="s">
        <v>209</v>
      </c>
    </row>
    <row r="262" spans="2:65" s="1" customFormat="1" ht="24.2" customHeight="1" x14ac:dyDescent="0.2">
      <c r="B262" s="30"/>
      <c r="C262" s="136" t="s">
        <v>517</v>
      </c>
      <c r="D262" s="136" t="s">
        <v>210</v>
      </c>
      <c r="E262" s="137" t="s">
        <v>633</v>
      </c>
      <c r="F262" s="138" t="s">
        <v>634</v>
      </c>
      <c r="G262" s="139" t="s">
        <v>342</v>
      </c>
      <c r="H262" s="140">
        <v>25</v>
      </c>
      <c r="I262" s="141"/>
      <c r="J262" s="142">
        <f>ROUND(I262*H262,2)</f>
        <v>0</v>
      </c>
      <c r="K262" s="143"/>
      <c r="L262" s="30"/>
      <c r="M262" s="144" t="s">
        <v>1</v>
      </c>
      <c r="N262" s="145" t="s">
        <v>43</v>
      </c>
      <c r="P262" s="146">
        <f>O262*H262</f>
        <v>0</v>
      </c>
      <c r="Q262" s="146">
        <v>0.23</v>
      </c>
      <c r="R262" s="146">
        <f>Q262*H262</f>
        <v>5.75</v>
      </c>
      <c r="S262" s="146">
        <v>0</v>
      </c>
      <c r="T262" s="147">
        <f>S262*H262</f>
        <v>0</v>
      </c>
      <c r="AR262" s="148" t="s">
        <v>156</v>
      </c>
      <c r="AT262" s="148" t="s">
        <v>210</v>
      </c>
      <c r="AU262" s="148" t="s">
        <v>91</v>
      </c>
      <c r="AY262" s="15" t="s">
        <v>209</v>
      </c>
      <c r="BE262" s="149">
        <f>IF(N262="základní",J262,0)</f>
        <v>0</v>
      </c>
      <c r="BF262" s="149">
        <f>IF(N262="snížená",J262,0)</f>
        <v>0</v>
      </c>
      <c r="BG262" s="149">
        <f>IF(N262="zákl. přenesená",J262,0)</f>
        <v>0</v>
      </c>
      <c r="BH262" s="149">
        <f>IF(N262="sníž. přenesená",J262,0)</f>
        <v>0</v>
      </c>
      <c r="BI262" s="149">
        <f>IF(N262="nulová",J262,0)</f>
        <v>0</v>
      </c>
      <c r="BJ262" s="15" t="s">
        <v>85</v>
      </c>
      <c r="BK262" s="149">
        <f>ROUND(I262*H262,2)</f>
        <v>0</v>
      </c>
      <c r="BL262" s="15" t="s">
        <v>156</v>
      </c>
      <c r="BM262" s="148" t="s">
        <v>1871</v>
      </c>
    </row>
    <row r="263" spans="2:65" s="1" customFormat="1" ht="29.25" x14ac:dyDescent="0.2">
      <c r="B263" s="30"/>
      <c r="D263" s="150" t="s">
        <v>216</v>
      </c>
      <c r="F263" s="151" t="s">
        <v>636</v>
      </c>
      <c r="I263" s="152"/>
      <c r="L263" s="30"/>
      <c r="M263" s="153"/>
      <c r="T263" s="54"/>
      <c r="AT263" s="15" t="s">
        <v>216</v>
      </c>
      <c r="AU263" s="15" t="s">
        <v>91</v>
      </c>
    </row>
    <row r="264" spans="2:65" s="12" customFormat="1" x14ac:dyDescent="0.2">
      <c r="B264" s="154"/>
      <c r="D264" s="150" t="s">
        <v>292</v>
      </c>
      <c r="E264" s="155" t="s">
        <v>1</v>
      </c>
      <c r="F264" s="156" t="s">
        <v>1067</v>
      </c>
      <c r="H264" s="157">
        <v>25</v>
      </c>
      <c r="I264" s="158"/>
      <c r="L264" s="154"/>
      <c r="M264" s="159"/>
      <c r="T264" s="160"/>
      <c r="AT264" s="155" t="s">
        <v>292</v>
      </c>
      <c r="AU264" s="155" t="s">
        <v>91</v>
      </c>
      <c r="AV264" s="12" t="s">
        <v>91</v>
      </c>
      <c r="AW264" s="12" t="s">
        <v>36</v>
      </c>
      <c r="AX264" s="12" t="s">
        <v>85</v>
      </c>
      <c r="AY264" s="155" t="s">
        <v>209</v>
      </c>
    </row>
    <row r="265" spans="2:65" s="1" customFormat="1" ht="24.2" customHeight="1" x14ac:dyDescent="0.2">
      <c r="B265" s="30"/>
      <c r="C265" s="136" t="s">
        <v>720</v>
      </c>
      <c r="D265" s="136" t="s">
        <v>210</v>
      </c>
      <c r="E265" s="137" t="s">
        <v>639</v>
      </c>
      <c r="F265" s="138" t="s">
        <v>640</v>
      </c>
      <c r="G265" s="139" t="s">
        <v>342</v>
      </c>
      <c r="H265" s="140">
        <v>6</v>
      </c>
      <c r="I265" s="141"/>
      <c r="J265" s="142">
        <f>ROUND(I265*H265,2)</f>
        <v>0</v>
      </c>
      <c r="K265" s="143"/>
      <c r="L265" s="30"/>
      <c r="M265" s="144" t="s">
        <v>1</v>
      </c>
      <c r="N265" s="145" t="s">
        <v>43</v>
      </c>
      <c r="P265" s="146">
        <f>O265*H265</f>
        <v>0</v>
      </c>
      <c r="Q265" s="146">
        <v>0.13800000000000001</v>
      </c>
      <c r="R265" s="146">
        <f>Q265*H265</f>
        <v>0.82800000000000007</v>
      </c>
      <c r="S265" s="146">
        <v>0</v>
      </c>
      <c r="T265" s="147">
        <f>S265*H265</f>
        <v>0</v>
      </c>
      <c r="AR265" s="148" t="s">
        <v>156</v>
      </c>
      <c r="AT265" s="148" t="s">
        <v>210</v>
      </c>
      <c r="AU265" s="148" t="s">
        <v>91</v>
      </c>
      <c r="AY265" s="15" t="s">
        <v>209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5" t="s">
        <v>85</v>
      </c>
      <c r="BK265" s="149">
        <f>ROUND(I265*H265,2)</f>
        <v>0</v>
      </c>
      <c r="BL265" s="15" t="s">
        <v>156</v>
      </c>
      <c r="BM265" s="148" t="s">
        <v>1872</v>
      </c>
    </row>
    <row r="266" spans="2:65" s="1" customFormat="1" ht="19.5" x14ac:dyDescent="0.2">
      <c r="B266" s="30"/>
      <c r="D266" s="150" t="s">
        <v>216</v>
      </c>
      <c r="F266" s="151" t="s">
        <v>640</v>
      </c>
      <c r="I266" s="152"/>
      <c r="L266" s="30"/>
      <c r="M266" s="153"/>
      <c r="T266" s="54"/>
      <c r="AT266" s="15" t="s">
        <v>216</v>
      </c>
      <c r="AU266" s="15" t="s">
        <v>91</v>
      </c>
    </row>
    <row r="267" spans="2:65" s="12" customFormat="1" x14ac:dyDescent="0.2">
      <c r="B267" s="154"/>
      <c r="D267" s="150" t="s">
        <v>292</v>
      </c>
      <c r="E267" s="155" t="s">
        <v>1</v>
      </c>
      <c r="F267" s="156" t="s">
        <v>1873</v>
      </c>
      <c r="H267" s="157">
        <v>6</v>
      </c>
      <c r="I267" s="158"/>
      <c r="L267" s="154"/>
      <c r="M267" s="159"/>
      <c r="T267" s="160"/>
      <c r="AT267" s="155" t="s">
        <v>292</v>
      </c>
      <c r="AU267" s="155" t="s">
        <v>91</v>
      </c>
      <c r="AV267" s="12" t="s">
        <v>91</v>
      </c>
      <c r="AW267" s="12" t="s">
        <v>36</v>
      </c>
      <c r="AX267" s="12" t="s">
        <v>85</v>
      </c>
      <c r="AY267" s="155" t="s">
        <v>209</v>
      </c>
    </row>
    <row r="268" spans="2:65" s="11" customFormat="1" ht="22.9" customHeight="1" x14ac:dyDescent="0.2">
      <c r="B268" s="124"/>
      <c r="D268" s="125" t="s">
        <v>77</v>
      </c>
      <c r="E268" s="134" t="s">
        <v>234</v>
      </c>
      <c r="F268" s="134" t="s">
        <v>676</v>
      </c>
      <c r="I268" s="127"/>
      <c r="J268" s="135">
        <f>BK268</f>
        <v>0</v>
      </c>
      <c r="L268" s="124"/>
      <c r="M268" s="129"/>
      <c r="P268" s="130">
        <f>SUM(P269:P271)</f>
        <v>0</v>
      </c>
      <c r="R268" s="130">
        <f>SUM(R269:R271)</f>
        <v>2.4E-2</v>
      </c>
      <c r="T268" s="131">
        <f>SUM(T269:T271)</f>
        <v>0</v>
      </c>
      <c r="AR268" s="125" t="s">
        <v>85</v>
      </c>
      <c r="AT268" s="132" t="s">
        <v>77</v>
      </c>
      <c r="AU268" s="132" t="s">
        <v>85</v>
      </c>
      <c r="AY268" s="125" t="s">
        <v>209</v>
      </c>
      <c r="BK268" s="133">
        <f>SUM(BK269:BK271)</f>
        <v>0</v>
      </c>
    </row>
    <row r="269" spans="2:65" s="1" customFormat="1" ht="16.5" customHeight="1" x14ac:dyDescent="0.2">
      <c r="B269" s="30"/>
      <c r="C269" s="136" t="s">
        <v>522</v>
      </c>
      <c r="D269" s="136" t="s">
        <v>210</v>
      </c>
      <c r="E269" s="137" t="s">
        <v>678</v>
      </c>
      <c r="F269" s="138" t="s">
        <v>679</v>
      </c>
      <c r="G269" s="139" t="s">
        <v>680</v>
      </c>
      <c r="H269" s="140">
        <v>3</v>
      </c>
      <c r="I269" s="141"/>
      <c r="J269" s="142">
        <f>ROUND(I269*H269,2)</f>
        <v>0</v>
      </c>
      <c r="K269" s="143"/>
      <c r="L269" s="30"/>
      <c r="M269" s="144" t="s">
        <v>1</v>
      </c>
      <c r="N269" s="145" t="s">
        <v>43</v>
      </c>
      <c r="P269" s="146">
        <f>O269*H269</f>
        <v>0</v>
      </c>
      <c r="Q269" s="146">
        <v>8.0000000000000002E-3</v>
      </c>
      <c r="R269" s="146">
        <f>Q269*H269</f>
        <v>2.4E-2</v>
      </c>
      <c r="S269" s="146">
        <v>0</v>
      </c>
      <c r="T269" s="147">
        <f>S269*H269</f>
        <v>0</v>
      </c>
      <c r="AR269" s="148" t="s">
        <v>156</v>
      </c>
      <c r="AT269" s="148" t="s">
        <v>210</v>
      </c>
      <c r="AU269" s="148" t="s">
        <v>91</v>
      </c>
      <c r="AY269" s="15" t="s">
        <v>209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5" t="s">
        <v>85</v>
      </c>
      <c r="BK269" s="149">
        <f>ROUND(I269*H269,2)</f>
        <v>0</v>
      </c>
      <c r="BL269" s="15" t="s">
        <v>156</v>
      </c>
      <c r="BM269" s="148" t="s">
        <v>1874</v>
      </c>
    </row>
    <row r="270" spans="2:65" s="1" customFormat="1" ht="39" x14ac:dyDescent="0.2">
      <c r="B270" s="30"/>
      <c r="D270" s="150" t="s">
        <v>216</v>
      </c>
      <c r="F270" s="151" t="s">
        <v>682</v>
      </c>
      <c r="I270" s="152"/>
      <c r="L270" s="30"/>
      <c r="M270" s="153"/>
      <c r="T270" s="54"/>
      <c r="AT270" s="15" t="s">
        <v>216</v>
      </c>
      <c r="AU270" s="15" t="s">
        <v>91</v>
      </c>
    </row>
    <row r="271" spans="2:65" s="12" customFormat="1" x14ac:dyDescent="0.2">
      <c r="B271" s="154"/>
      <c r="D271" s="150" t="s">
        <v>292</v>
      </c>
      <c r="E271" s="155" t="s">
        <v>1</v>
      </c>
      <c r="F271" s="156" t="s">
        <v>148</v>
      </c>
      <c r="H271" s="157">
        <v>3</v>
      </c>
      <c r="I271" s="158"/>
      <c r="L271" s="154"/>
      <c r="M271" s="159"/>
      <c r="T271" s="160"/>
      <c r="AT271" s="155" t="s">
        <v>292</v>
      </c>
      <c r="AU271" s="155" t="s">
        <v>91</v>
      </c>
      <c r="AV271" s="12" t="s">
        <v>91</v>
      </c>
      <c r="AW271" s="12" t="s">
        <v>36</v>
      </c>
      <c r="AX271" s="12" t="s">
        <v>85</v>
      </c>
      <c r="AY271" s="155" t="s">
        <v>209</v>
      </c>
    </row>
    <row r="272" spans="2:65" s="11" customFormat="1" ht="22.9" customHeight="1" x14ac:dyDescent="0.2">
      <c r="B272" s="124"/>
      <c r="D272" s="125" t="s">
        <v>77</v>
      </c>
      <c r="E272" s="134" t="s">
        <v>244</v>
      </c>
      <c r="F272" s="134" t="s">
        <v>1229</v>
      </c>
      <c r="I272" s="127"/>
      <c r="J272" s="135">
        <f>BK272</f>
        <v>0</v>
      </c>
      <c r="L272" s="124"/>
      <c r="M272" s="129"/>
      <c r="P272" s="130">
        <f>SUM(P273:P343)</f>
        <v>0</v>
      </c>
      <c r="R272" s="130">
        <f>SUM(R273:R343)</f>
        <v>22.987889999999997</v>
      </c>
      <c r="T272" s="131">
        <f>SUM(T273:T343)</f>
        <v>0</v>
      </c>
      <c r="AR272" s="125" t="s">
        <v>85</v>
      </c>
      <c r="AT272" s="132" t="s">
        <v>77</v>
      </c>
      <c r="AU272" s="132" t="s">
        <v>85</v>
      </c>
      <c r="AY272" s="125" t="s">
        <v>209</v>
      </c>
      <c r="BK272" s="133">
        <f>SUM(BK273:BK343)</f>
        <v>0</v>
      </c>
    </row>
    <row r="273" spans="2:65" s="1" customFormat="1" ht="33" customHeight="1" x14ac:dyDescent="0.2">
      <c r="B273" s="30"/>
      <c r="C273" s="136" t="s">
        <v>527</v>
      </c>
      <c r="D273" s="136" t="s">
        <v>210</v>
      </c>
      <c r="E273" s="137" t="s">
        <v>700</v>
      </c>
      <c r="F273" s="138" t="s">
        <v>701</v>
      </c>
      <c r="G273" s="139" t="s">
        <v>359</v>
      </c>
      <c r="H273" s="140">
        <v>107.5</v>
      </c>
      <c r="I273" s="141"/>
      <c r="J273" s="142">
        <f>ROUND(I273*H273,2)</f>
        <v>0</v>
      </c>
      <c r="K273" s="143"/>
      <c r="L273" s="30"/>
      <c r="M273" s="144" t="s">
        <v>1</v>
      </c>
      <c r="N273" s="145" t="s">
        <v>43</v>
      </c>
      <c r="P273" s="146">
        <f>O273*H273</f>
        <v>0</v>
      </c>
      <c r="Q273" s="146">
        <v>8.0000000000000007E-5</v>
      </c>
      <c r="R273" s="146">
        <f>Q273*H273</f>
        <v>8.6E-3</v>
      </c>
      <c r="S273" s="146">
        <v>0</v>
      </c>
      <c r="T273" s="147">
        <f>S273*H273</f>
        <v>0</v>
      </c>
      <c r="AR273" s="148" t="s">
        <v>156</v>
      </c>
      <c r="AT273" s="148" t="s">
        <v>210</v>
      </c>
      <c r="AU273" s="148" t="s">
        <v>91</v>
      </c>
      <c r="AY273" s="15" t="s">
        <v>209</v>
      </c>
      <c r="BE273" s="149">
        <f>IF(N273="základní",J273,0)</f>
        <v>0</v>
      </c>
      <c r="BF273" s="149">
        <f>IF(N273="snížená",J273,0)</f>
        <v>0</v>
      </c>
      <c r="BG273" s="149">
        <f>IF(N273="zákl. přenesená",J273,0)</f>
        <v>0</v>
      </c>
      <c r="BH273" s="149">
        <f>IF(N273="sníž. přenesená",J273,0)</f>
        <v>0</v>
      </c>
      <c r="BI273" s="149">
        <f>IF(N273="nulová",J273,0)</f>
        <v>0</v>
      </c>
      <c r="BJ273" s="15" t="s">
        <v>85</v>
      </c>
      <c r="BK273" s="149">
        <f>ROUND(I273*H273,2)</f>
        <v>0</v>
      </c>
      <c r="BL273" s="15" t="s">
        <v>156</v>
      </c>
      <c r="BM273" s="148" t="s">
        <v>1875</v>
      </c>
    </row>
    <row r="274" spans="2:65" s="1" customFormat="1" ht="19.5" x14ac:dyDescent="0.2">
      <c r="B274" s="30"/>
      <c r="D274" s="150" t="s">
        <v>216</v>
      </c>
      <c r="F274" s="151" t="s">
        <v>703</v>
      </c>
      <c r="I274" s="152"/>
      <c r="L274" s="30"/>
      <c r="M274" s="153"/>
      <c r="T274" s="54"/>
      <c r="AT274" s="15" t="s">
        <v>216</v>
      </c>
      <c r="AU274" s="15" t="s">
        <v>91</v>
      </c>
    </row>
    <row r="275" spans="2:65" s="12" customFormat="1" x14ac:dyDescent="0.2">
      <c r="B275" s="154"/>
      <c r="D275" s="150" t="s">
        <v>292</v>
      </c>
      <c r="E275" s="155" t="s">
        <v>1</v>
      </c>
      <c r="F275" s="156" t="s">
        <v>1867</v>
      </c>
      <c r="H275" s="157">
        <v>107.5</v>
      </c>
      <c r="I275" s="158"/>
      <c r="L275" s="154"/>
      <c r="M275" s="159"/>
      <c r="T275" s="160"/>
      <c r="AT275" s="155" t="s">
        <v>292</v>
      </c>
      <c r="AU275" s="155" t="s">
        <v>91</v>
      </c>
      <c r="AV275" s="12" t="s">
        <v>91</v>
      </c>
      <c r="AW275" s="12" t="s">
        <v>36</v>
      </c>
      <c r="AX275" s="12" t="s">
        <v>85</v>
      </c>
      <c r="AY275" s="155" t="s">
        <v>209</v>
      </c>
    </row>
    <row r="276" spans="2:65" s="1" customFormat="1" ht="24.2" customHeight="1" x14ac:dyDescent="0.2">
      <c r="B276" s="30"/>
      <c r="C276" s="171" t="s">
        <v>533</v>
      </c>
      <c r="D276" s="171" t="s">
        <v>449</v>
      </c>
      <c r="E276" s="172" t="s">
        <v>706</v>
      </c>
      <c r="F276" s="173" t="s">
        <v>707</v>
      </c>
      <c r="G276" s="174" t="s">
        <v>359</v>
      </c>
      <c r="H276" s="175">
        <v>105.459</v>
      </c>
      <c r="I276" s="176"/>
      <c r="J276" s="177">
        <f>ROUND(I276*H276,2)</f>
        <v>0</v>
      </c>
      <c r="K276" s="178"/>
      <c r="L276" s="179"/>
      <c r="M276" s="180" t="s">
        <v>1</v>
      </c>
      <c r="N276" s="181" t="s">
        <v>43</v>
      </c>
      <c r="P276" s="146">
        <f>O276*H276</f>
        <v>0</v>
      </c>
      <c r="Q276" s="146">
        <v>0.1</v>
      </c>
      <c r="R276" s="146">
        <f>Q276*H276</f>
        <v>10.545900000000001</v>
      </c>
      <c r="S276" s="146">
        <v>0</v>
      </c>
      <c r="T276" s="147">
        <f>S276*H276</f>
        <v>0</v>
      </c>
      <c r="AR276" s="148" t="s">
        <v>244</v>
      </c>
      <c r="AT276" s="148" t="s">
        <v>449</v>
      </c>
      <c r="AU276" s="148" t="s">
        <v>91</v>
      </c>
      <c r="AY276" s="15" t="s">
        <v>209</v>
      </c>
      <c r="BE276" s="149">
        <f>IF(N276="základní",J276,0)</f>
        <v>0</v>
      </c>
      <c r="BF276" s="149">
        <f>IF(N276="snížená",J276,0)</f>
        <v>0</v>
      </c>
      <c r="BG276" s="149">
        <f>IF(N276="zákl. přenesená",J276,0)</f>
        <v>0</v>
      </c>
      <c r="BH276" s="149">
        <f>IF(N276="sníž. přenesená",J276,0)</f>
        <v>0</v>
      </c>
      <c r="BI276" s="149">
        <f>IF(N276="nulová",J276,0)</f>
        <v>0</v>
      </c>
      <c r="BJ276" s="15" t="s">
        <v>85</v>
      </c>
      <c r="BK276" s="149">
        <f>ROUND(I276*H276,2)</f>
        <v>0</v>
      </c>
      <c r="BL276" s="15" t="s">
        <v>156</v>
      </c>
      <c r="BM276" s="148" t="s">
        <v>1876</v>
      </c>
    </row>
    <row r="277" spans="2:65" s="1" customFormat="1" ht="19.5" x14ac:dyDescent="0.2">
      <c r="B277" s="30"/>
      <c r="D277" s="150" t="s">
        <v>216</v>
      </c>
      <c r="F277" s="151" t="s">
        <v>707</v>
      </c>
      <c r="I277" s="152"/>
      <c r="L277" s="30"/>
      <c r="M277" s="153"/>
      <c r="T277" s="54"/>
      <c r="AT277" s="15" t="s">
        <v>216</v>
      </c>
      <c r="AU277" s="15" t="s">
        <v>91</v>
      </c>
    </row>
    <row r="278" spans="2:65" s="12" customFormat="1" x14ac:dyDescent="0.2">
      <c r="B278" s="154"/>
      <c r="D278" s="150" t="s">
        <v>292</v>
      </c>
      <c r="E278" s="155" t="s">
        <v>1</v>
      </c>
      <c r="F278" s="156" t="s">
        <v>1877</v>
      </c>
      <c r="H278" s="157">
        <v>103.9</v>
      </c>
      <c r="I278" s="158"/>
      <c r="L278" s="154"/>
      <c r="M278" s="159"/>
      <c r="T278" s="160"/>
      <c r="AT278" s="155" t="s">
        <v>292</v>
      </c>
      <c r="AU278" s="155" t="s">
        <v>91</v>
      </c>
      <c r="AV278" s="12" t="s">
        <v>91</v>
      </c>
      <c r="AW278" s="12" t="s">
        <v>36</v>
      </c>
      <c r="AX278" s="12" t="s">
        <v>78</v>
      </c>
      <c r="AY278" s="155" t="s">
        <v>209</v>
      </c>
    </row>
    <row r="279" spans="2:65" s="12" customFormat="1" x14ac:dyDescent="0.2">
      <c r="B279" s="154"/>
      <c r="D279" s="150" t="s">
        <v>292</v>
      </c>
      <c r="E279" s="155" t="s">
        <v>1</v>
      </c>
      <c r="F279" s="156" t="s">
        <v>1878</v>
      </c>
      <c r="H279" s="157">
        <v>105.4585</v>
      </c>
      <c r="I279" s="158"/>
      <c r="L279" s="154"/>
      <c r="M279" s="159"/>
      <c r="T279" s="160"/>
      <c r="AT279" s="155" t="s">
        <v>292</v>
      </c>
      <c r="AU279" s="155" t="s">
        <v>91</v>
      </c>
      <c r="AV279" s="12" t="s">
        <v>91</v>
      </c>
      <c r="AW279" s="12" t="s">
        <v>36</v>
      </c>
      <c r="AX279" s="12" t="s">
        <v>85</v>
      </c>
      <c r="AY279" s="155" t="s">
        <v>209</v>
      </c>
    </row>
    <row r="280" spans="2:65" s="1" customFormat="1" ht="24.2" customHeight="1" x14ac:dyDescent="0.2">
      <c r="B280" s="30"/>
      <c r="C280" s="171" t="s">
        <v>538</v>
      </c>
      <c r="D280" s="171" t="s">
        <v>449</v>
      </c>
      <c r="E280" s="172" t="s">
        <v>717</v>
      </c>
      <c r="F280" s="173" t="s">
        <v>718</v>
      </c>
      <c r="G280" s="174" t="s">
        <v>456</v>
      </c>
      <c r="H280" s="175">
        <v>3</v>
      </c>
      <c r="I280" s="176"/>
      <c r="J280" s="177">
        <f>ROUND(I280*H280,2)</f>
        <v>0</v>
      </c>
      <c r="K280" s="178"/>
      <c r="L280" s="179"/>
      <c r="M280" s="180" t="s">
        <v>1</v>
      </c>
      <c r="N280" s="181" t="s">
        <v>43</v>
      </c>
      <c r="P280" s="146">
        <f>O280*H280</f>
        <v>0</v>
      </c>
      <c r="Q280" s="146">
        <v>4.4999999999999998E-2</v>
      </c>
      <c r="R280" s="146">
        <f>Q280*H280</f>
        <v>0.13500000000000001</v>
      </c>
      <c r="S280" s="146">
        <v>0</v>
      </c>
      <c r="T280" s="147">
        <f>S280*H280</f>
        <v>0</v>
      </c>
      <c r="AR280" s="148" t="s">
        <v>244</v>
      </c>
      <c r="AT280" s="148" t="s">
        <v>449</v>
      </c>
      <c r="AU280" s="148" t="s">
        <v>91</v>
      </c>
      <c r="AY280" s="15" t="s">
        <v>209</v>
      </c>
      <c r="BE280" s="149">
        <f>IF(N280="základní",J280,0)</f>
        <v>0</v>
      </c>
      <c r="BF280" s="149">
        <f>IF(N280="snížená",J280,0)</f>
        <v>0</v>
      </c>
      <c r="BG280" s="149">
        <f>IF(N280="zákl. přenesená",J280,0)</f>
        <v>0</v>
      </c>
      <c r="BH280" s="149">
        <f>IF(N280="sníž. přenesená",J280,0)</f>
        <v>0</v>
      </c>
      <c r="BI280" s="149">
        <f>IF(N280="nulová",J280,0)</f>
        <v>0</v>
      </c>
      <c r="BJ280" s="15" t="s">
        <v>85</v>
      </c>
      <c r="BK280" s="149">
        <f>ROUND(I280*H280,2)</f>
        <v>0</v>
      </c>
      <c r="BL280" s="15" t="s">
        <v>156</v>
      </c>
      <c r="BM280" s="148" t="s">
        <v>1879</v>
      </c>
    </row>
    <row r="281" spans="2:65" s="1" customFormat="1" x14ac:dyDescent="0.2">
      <c r="B281" s="30"/>
      <c r="D281" s="150" t="s">
        <v>216</v>
      </c>
      <c r="F281" s="151" t="s">
        <v>718</v>
      </c>
      <c r="I281" s="152"/>
      <c r="L281" s="30"/>
      <c r="M281" s="153"/>
      <c r="T281" s="54"/>
      <c r="AT281" s="15" t="s">
        <v>216</v>
      </c>
      <c r="AU281" s="15" t="s">
        <v>91</v>
      </c>
    </row>
    <row r="282" spans="2:65" s="12" customFormat="1" x14ac:dyDescent="0.2">
      <c r="B282" s="154"/>
      <c r="D282" s="150" t="s">
        <v>292</v>
      </c>
      <c r="E282" s="155" t="s">
        <v>1</v>
      </c>
      <c r="F282" s="156" t="s">
        <v>148</v>
      </c>
      <c r="H282" s="157">
        <v>3</v>
      </c>
      <c r="I282" s="158"/>
      <c r="L282" s="154"/>
      <c r="M282" s="159"/>
      <c r="T282" s="160"/>
      <c r="AT282" s="155" t="s">
        <v>292</v>
      </c>
      <c r="AU282" s="155" t="s">
        <v>91</v>
      </c>
      <c r="AV282" s="12" t="s">
        <v>91</v>
      </c>
      <c r="AW282" s="12" t="s">
        <v>36</v>
      </c>
      <c r="AX282" s="12" t="s">
        <v>85</v>
      </c>
      <c r="AY282" s="155" t="s">
        <v>209</v>
      </c>
    </row>
    <row r="283" spans="2:65" s="1" customFormat="1" ht="24.2" customHeight="1" x14ac:dyDescent="0.2">
      <c r="B283" s="30"/>
      <c r="C283" s="171" t="s">
        <v>544</v>
      </c>
      <c r="D283" s="171" t="s">
        <v>449</v>
      </c>
      <c r="E283" s="172" t="s">
        <v>721</v>
      </c>
      <c r="F283" s="173" t="s">
        <v>722</v>
      </c>
      <c r="G283" s="174" t="s">
        <v>456</v>
      </c>
      <c r="H283" s="175">
        <v>3</v>
      </c>
      <c r="I283" s="176"/>
      <c r="J283" s="177">
        <f>ROUND(I283*H283,2)</f>
        <v>0</v>
      </c>
      <c r="K283" s="178"/>
      <c r="L283" s="179"/>
      <c r="M283" s="180" t="s">
        <v>1</v>
      </c>
      <c r="N283" s="181" t="s">
        <v>43</v>
      </c>
      <c r="P283" s="146">
        <f>O283*H283</f>
        <v>0</v>
      </c>
      <c r="Q283" s="146">
        <v>5.6000000000000001E-2</v>
      </c>
      <c r="R283" s="146">
        <f>Q283*H283</f>
        <v>0.16800000000000001</v>
      </c>
      <c r="S283" s="146">
        <v>0</v>
      </c>
      <c r="T283" s="147">
        <f>S283*H283</f>
        <v>0</v>
      </c>
      <c r="AR283" s="148" t="s">
        <v>244</v>
      </c>
      <c r="AT283" s="148" t="s">
        <v>449</v>
      </c>
      <c r="AU283" s="148" t="s">
        <v>91</v>
      </c>
      <c r="AY283" s="15" t="s">
        <v>209</v>
      </c>
      <c r="BE283" s="149">
        <f>IF(N283="základní",J283,0)</f>
        <v>0</v>
      </c>
      <c r="BF283" s="149">
        <f>IF(N283="snížená",J283,0)</f>
        <v>0</v>
      </c>
      <c r="BG283" s="149">
        <f>IF(N283="zákl. přenesená",J283,0)</f>
        <v>0</v>
      </c>
      <c r="BH283" s="149">
        <f>IF(N283="sníž. přenesená",J283,0)</f>
        <v>0</v>
      </c>
      <c r="BI283" s="149">
        <f>IF(N283="nulová",J283,0)</f>
        <v>0</v>
      </c>
      <c r="BJ283" s="15" t="s">
        <v>85</v>
      </c>
      <c r="BK283" s="149">
        <f>ROUND(I283*H283,2)</f>
        <v>0</v>
      </c>
      <c r="BL283" s="15" t="s">
        <v>156</v>
      </c>
      <c r="BM283" s="148" t="s">
        <v>1880</v>
      </c>
    </row>
    <row r="284" spans="2:65" s="1" customFormat="1" x14ac:dyDescent="0.2">
      <c r="B284" s="30"/>
      <c r="D284" s="150" t="s">
        <v>216</v>
      </c>
      <c r="F284" s="151" t="s">
        <v>722</v>
      </c>
      <c r="I284" s="152"/>
      <c r="L284" s="30"/>
      <c r="M284" s="153"/>
      <c r="T284" s="54"/>
      <c r="AT284" s="15" t="s">
        <v>216</v>
      </c>
      <c r="AU284" s="15" t="s">
        <v>91</v>
      </c>
    </row>
    <row r="285" spans="2:65" s="12" customFormat="1" x14ac:dyDescent="0.2">
      <c r="B285" s="154"/>
      <c r="D285" s="150" t="s">
        <v>292</v>
      </c>
      <c r="E285" s="155" t="s">
        <v>1</v>
      </c>
      <c r="F285" s="156" t="s">
        <v>148</v>
      </c>
      <c r="H285" s="157">
        <v>3</v>
      </c>
      <c r="I285" s="158"/>
      <c r="L285" s="154"/>
      <c r="M285" s="159"/>
      <c r="T285" s="160"/>
      <c r="AT285" s="155" t="s">
        <v>292</v>
      </c>
      <c r="AU285" s="155" t="s">
        <v>91</v>
      </c>
      <c r="AV285" s="12" t="s">
        <v>91</v>
      </c>
      <c r="AW285" s="12" t="s">
        <v>36</v>
      </c>
      <c r="AX285" s="12" t="s">
        <v>85</v>
      </c>
      <c r="AY285" s="155" t="s">
        <v>209</v>
      </c>
    </row>
    <row r="286" spans="2:65" s="1" customFormat="1" ht="24.2" customHeight="1" x14ac:dyDescent="0.2">
      <c r="B286" s="30"/>
      <c r="C286" s="171" t="s">
        <v>551</v>
      </c>
      <c r="D286" s="171" t="s">
        <v>449</v>
      </c>
      <c r="E286" s="172" t="s">
        <v>725</v>
      </c>
      <c r="F286" s="173" t="s">
        <v>726</v>
      </c>
      <c r="G286" s="174" t="s">
        <v>456</v>
      </c>
      <c r="H286" s="175">
        <v>6</v>
      </c>
      <c r="I286" s="176"/>
      <c r="J286" s="177">
        <f>ROUND(I286*H286,2)</f>
        <v>0</v>
      </c>
      <c r="K286" s="178"/>
      <c r="L286" s="179"/>
      <c r="M286" s="180" t="s">
        <v>1</v>
      </c>
      <c r="N286" s="181" t="s">
        <v>43</v>
      </c>
      <c r="P286" s="146">
        <f>O286*H286</f>
        <v>0</v>
      </c>
      <c r="Q286" s="146">
        <v>1.0999999999999999E-2</v>
      </c>
      <c r="R286" s="146">
        <f>Q286*H286</f>
        <v>6.6000000000000003E-2</v>
      </c>
      <c r="S286" s="146">
        <v>0</v>
      </c>
      <c r="T286" s="147">
        <f>S286*H286</f>
        <v>0</v>
      </c>
      <c r="AR286" s="148" t="s">
        <v>244</v>
      </c>
      <c r="AT286" s="148" t="s">
        <v>449</v>
      </c>
      <c r="AU286" s="148" t="s">
        <v>91</v>
      </c>
      <c r="AY286" s="15" t="s">
        <v>209</v>
      </c>
      <c r="BE286" s="149">
        <f>IF(N286="základní",J286,0)</f>
        <v>0</v>
      </c>
      <c r="BF286" s="149">
        <f>IF(N286="snížená",J286,0)</f>
        <v>0</v>
      </c>
      <c r="BG286" s="149">
        <f>IF(N286="zákl. přenesená",J286,0)</f>
        <v>0</v>
      </c>
      <c r="BH286" s="149">
        <f>IF(N286="sníž. přenesená",J286,0)</f>
        <v>0</v>
      </c>
      <c r="BI286" s="149">
        <f>IF(N286="nulová",J286,0)</f>
        <v>0</v>
      </c>
      <c r="BJ286" s="15" t="s">
        <v>85</v>
      </c>
      <c r="BK286" s="149">
        <f>ROUND(I286*H286,2)</f>
        <v>0</v>
      </c>
      <c r="BL286" s="15" t="s">
        <v>156</v>
      </c>
      <c r="BM286" s="148" t="s">
        <v>1881</v>
      </c>
    </row>
    <row r="287" spans="2:65" s="1" customFormat="1" ht="19.5" x14ac:dyDescent="0.2">
      <c r="B287" s="30"/>
      <c r="D287" s="150" t="s">
        <v>216</v>
      </c>
      <c r="F287" s="151" t="s">
        <v>726</v>
      </c>
      <c r="I287" s="152"/>
      <c r="L287" s="30"/>
      <c r="M287" s="153"/>
      <c r="T287" s="54"/>
      <c r="AT287" s="15" t="s">
        <v>216</v>
      </c>
      <c r="AU287" s="15" t="s">
        <v>91</v>
      </c>
    </row>
    <row r="288" spans="2:65" s="12" customFormat="1" x14ac:dyDescent="0.2">
      <c r="B288" s="154"/>
      <c r="D288" s="150" t="s">
        <v>292</v>
      </c>
      <c r="E288" s="155" t="s">
        <v>1</v>
      </c>
      <c r="F288" s="156" t="s">
        <v>1579</v>
      </c>
      <c r="H288" s="157">
        <v>6</v>
      </c>
      <c r="I288" s="158"/>
      <c r="L288" s="154"/>
      <c r="M288" s="159"/>
      <c r="T288" s="160"/>
      <c r="AT288" s="155" t="s">
        <v>292</v>
      </c>
      <c r="AU288" s="155" t="s">
        <v>91</v>
      </c>
      <c r="AV288" s="12" t="s">
        <v>91</v>
      </c>
      <c r="AW288" s="12" t="s">
        <v>36</v>
      </c>
      <c r="AX288" s="12" t="s">
        <v>85</v>
      </c>
      <c r="AY288" s="155" t="s">
        <v>209</v>
      </c>
    </row>
    <row r="289" spans="2:65" s="1" customFormat="1" ht="24.2" customHeight="1" x14ac:dyDescent="0.2">
      <c r="B289" s="30"/>
      <c r="C289" s="136" t="s">
        <v>558</v>
      </c>
      <c r="D289" s="136" t="s">
        <v>210</v>
      </c>
      <c r="E289" s="137" t="s">
        <v>734</v>
      </c>
      <c r="F289" s="138" t="s">
        <v>735</v>
      </c>
      <c r="G289" s="139" t="s">
        <v>456</v>
      </c>
      <c r="H289" s="140">
        <v>1</v>
      </c>
      <c r="I289" s="141"/>
      <c r="J289" s="142">
        <f>ROUND(I289*H289,2)</f>
        <v>0</v>
      </c>
      <c r="K289" s="143"/>
      <c r="L289" s="30"/>
      <c r="M289" s="144" t="s">
        <v>1</v>
      </c>
      <c r="N289" s="145" t="s">
        <v>43</v>
      </c>
      <c r="P289" s="146">
        <f>O289*H289</f>
        <v>0</v>
      </c>
      <c r="Q289" s="146">
        <v>1.6000000000000001E-4</v>
      </c>
      <c r="R289" s="146">
        <f>Q289*H289</f>
        <v>1.6000000000000001E-4</v>
      </c>
      <c r="S289" s="146">
        <v>0</v>
      </c>
      <c r="T289" s="147">
        <f>S289*H289</f>
        <v>0</v>
      </c>
      <c r="AR289" s="148" t="s">
        <v>156</v>
      </c>
      <c r="AT289" s="148" t="s">
        <v>210</v>
      </c>
      <c r="AU289" s="148" t="s">
        <v>91</v>
      </c>
      <c r="AY289" s="15" t="s">
        <v>209</v>
      </c>
      <c r="BE289" s="149">
        <f>IF(N289="základní",J289,0)</f>
        <v>0</v>
      </c>
      <c r="BF289" s="149">
        <f>IF(N289="snížená",J289,0)</f>
        <v>0</v>
      </c>
      <c r="BG289" s="149">
        <f>IF(N289="zákl. přenesená",J289,0)</f>
        <v>0</v>
      </c>
      <c r="BH289" s="149">
        <f>IF(N289="sníž. přenesená",J289,0)</f>
        <v>0</v>
      </c>
      <c r="BI289" s="149">
        <f>IF(N289="nulová",J289,0)</f>
        <v>0</v>
      </c>
      <c r="BJ289" s="15" t="s">
        <v>85</v>
      </c>
      <c r="BK289" s="149">
        <f>ROUND(I289*H289,2)</f>
        <v>0</v>
      </c>
      <c r="BL289" s="15" t="s">
        <v>156</v>
      </c>
      <c r="BM289" s="148" t="s">
        <v>1882</v>
      </c>
    </row>
    <row r="290" spans="2:65" s="1" customFormat="1" ht="19.5" x14ac:dyDescent="0.2">
      <c r="B290" s="30"/>
      <c r="D290" s="150" t="s">
        <v>216</v>
      </c>
      <c r="F290" s="151" t="s">
        <v>737</v>
      </c>
      <c r="I290" s="152"/>
      <c r="L290" s="30"/>
      <c r="M290" s="153"/>
      <c r="T290" s="54"/>
      <c r="AT290" s="15" t="s">
        <v>216</v>
      </c>
      <c r="AU290" s="15" t="s">
        <v>91</v>
      </c>
    </row>
    <row r="291" spans="2:65" s="12" customFormat="1" x14ac:dyDescent="0.2">
      <c r="B291" s="154"/>
      <c r="D291" s="150" t="s">
        <v>292</v>
      </c>
      <c r="E291" s="155" t="s">
        <v>1</v>
      </c>
      <c r="F291" s="156" t="s">
        <v>1883</v>
      </c>
      <c r="H291" s="157">
        <v>1</v>
      </c>
      <c r="I291" s="158"/>
      <c r="L291" s="154"/>
      <c r="M291" s="159"/>
      <c r="T291" s="160"/>
      <c r="AT291" s="155" t="s">
        <v>292</v>
      </c>
      <c r="AU291" s="155" t="s">
        <v>91</v>
      </c>
      <c r="AV291" s="12" t="s">
        <v>91</v>
      </c>
      <c r="AW291" s="12" t="s">
        <v>36</v>
      </c>
      <c r="AX291" s="12" t="s">
        <v>85</v>
      </c>
      <c r="AY291" s="155" t="s">
        <v>209</v>
      </c>
    </row>
    <row r="292" spans="2:65" s="1" customFormat="1" ht="33" customHeight="1" x14ac:dyDescent="0.2">
      <c r="B292" s="30"/>
      <c r="C292" s="171" t="s">
        <v>568</v>
      </c>
      <c r="D292" s="171" t="s">
        <v>449</v>
      </c>
      <c r="E292" s="172" t="s">
        <v>739</v>
      </c>
      <c r="F292" s="173" t="s">
        <v>740</v>
      </c>
      <c r="G292" s="174" t="s">
        <v>456</v>
      </c>
      <c r="H292" s="175">
        <v>1</v>
      </c>
      <c r="I292" s="176"/>
      <c r="J292" s="177">
        <f>ROUND(I292*H292,2)</f>
        <v>0</v>
      </c>
      <c r="K292" s="178"/>
      <c r="L292" s="179"/>
      <c r="M292" s="180" t="s">
        <v>1</v>
      </c>
      <c r="N292" s="181" t="s">
        <v>43</v>
      </c>
      <c r="P292" s="146">
        <f>O292*H292</f>
        <v>0</v>
      </c>
      <c r="Q292" s="146">
        <v>7.2999999999999995E-2</v>
      </c>
      <c r="R292" s="146">
        <f>Q292*H292</f>
        <v>7.2999999999999995E-2</v>
      </c>
      <c r="S292" s="146">
        <v>0</v>
      </c>
      <c r="T292" s="147">
        <f>S292*H292</f>
        <v>0</v>
      </c>
      <c r="AR292" s="148" t="s">
        <v>244</v>
      </c>
      <c r="AT292" s="148" t="s">
        <v>449</v>
      </c>
      <c r="AU292" s="148" t="s">
        <v>91</v>
      </c>
      <c r="AY292" s="15" t="s">
        <v>209</v>
      </c>
      <c r="BE292" s="149">
        <f>IF(N292="základní",J292,0)</f>
        <v>0</v>
      </c>
      <c r="BF292" s="149">
        <f>IF(N292="snížená",J292,0)</f>
        <v>0</v>
      </c>
      <c r="BG292" s="149">
        <f>IF(N292="zákl. přenesená",J292,0)</f>
        <v>0</v>
      </c>
      <c r="BH292" s="149">
        <f>IF(N292="sníž. přenesená",J292,0)</f>
        <v>0</v>
      </c>
      <c r="BI292" s="149">
        <f>IF(N292="nulová",J292,0)</f>
        <v>0</v>
      </c>
      <c r="BJ292" s="15" t="s">
        <v>85</v>
      </c>
      <c r="BK292" s="149">
        <f>ROUND(I292*H292,2)</f>
        <v>0</v>
      </c>
      <c r="BL292" s="15" t="s">
        <v>156</v>
      </c>
      <c r="BM292" s="148" t="s">
        <v>1884</v>
      </c>
    </row>
    <row r="293" spans="2:65" s="1" customFormat="1" ht="19.5" x14ac:dyDescent="0.2">
      <c r="B293" s="30"/>
      <c r="D293" s="150" t="s">
        <v>216</v>
      </c>
      <c r="F293" s="151" t="s">
        <v>740</v>
      </c>
      <c r="I293" s="152"/>
      <c r="L293" s="30"/>
      <c r="M293" s="153"/>
      <c r="T293" s="54"/>
      <c r="AT293" s="15" t="s">
        <v>216</v>
      </c>
      <c r="AU293" s="15" t="s">
        <v>91</v>
      </c>
    </row>
    <row r="294" spans="2:65" s="12" customFormat="1" x14ac:dyDescent="0.2">
      <c r="B294" s="154"/>
      <c r="D294" s="150" t="s">
        <v>292</v>
      </c>
      <c r="E294" s="155" t="s">
        <v>1</v>
      </c>
      <c r="F294" s="156" t="s">
        <v>1885</v>
      </c>
      <c r="H294" s="157">
        <v>0.99977499999999986</v>
      </c>
      <c r="I294" s="158"/>
      <c r="L294" s="154"/>
      <c r="M294" s="159"/>
      <c r="T294" s="160"/>
      <c r="AT294" s="155" t="s">
        <v>292</v>
      </c>
      <c r="AU294" s="155" t="s">
        <v>91</v>
      </c>
      <c r="AV294" s="12" t="s">
        <v>91</v>
      </c>
      <c r="AW294" s="12" t="s">
        <v>36</v>
      </c>
      <c r="AX294" s="12" t="s">
        <v>85</v>
      </c>
      <c r="AY294" s="155" t="s">
        <v>209</v>
      </c>
    </row>
    <row r="295" spans="2:65" s="1" customFormat="1" ht="24.2" customHeight="1" x14ac:dyDescent="0.2">
      <c r="B295" s="30"/>
      <c r="C295" s="136" t="s">
        <v>576</v>
      </c>
      <c r="D295" s="136" t="s">
        <v>210</v>
      </c>
      <c r="E295" s="137" t="s">
        <v>743</v>
      </c>
      <c r="F295" s="138" t="s">
        <v>744</v>
      </c>
      <c r="G295" s="139" t="s">
        <v>359</v>
      </c>
      <c r="H295" s="140">
        <v>50</v>
      </c>
      <c r="I295" s="141"/>
      <c r="J295" s="142">
        <f>ROUND(I295*H295,2)</f>
        <v>0</v>
      </c>
      <c r="K295" s="143"/>
      <c r="L295" s="30"/>
      <c r="M295" s="144" t="s">
        <v>1</v>
      </c>
      <c r="N295" s="145" t="s">
        <v>43</v>
      </c>
      <c r="P295" s="146">
        <f>O295*H295</f>
        <v>0</v>
      </c>
      <c r="Q295" s="146">
        <v>0</v>
      </c>
      <c r="R295" s="146">
        <f>Q295*H295</f>
        <v>0</v>
      </c>
      <c r="S295" s="146">
        <v>0</v>
      </c>
      <c r="T295" s="147">
        <f>S295*H295</f>
        <v>0</v>
      </c>
      <c r="AR295" s="148" t="s">
        <v>156</v>
      </c>
      <c r="AT295" s="148" t="s">
        <v>210</v>
      </c>
      <c r="AU295" s="148" t="s">
        <v>91</v>
      </c>
      <c r="AY295" s="15" t="s">
        <v>209</v>
      </c>
      <c r="BE295" s="149">
        <f>IF(N295="základní",J295,0)</f>
        <v>0</v>
      </c>
      <c r="BF295" s="149">
        <f>IF(N295="snížená",J295,0)</f>
        <v>0</v>
      </c>
      <c r="BG295" s="149">
        <f>IF(N295="zákl. přenesená",J295,0)</f>
        <v>0</v>
      </c>
      <c r="BH295" s="149">
        <f>IF(N295="sníž. přenesená",J295,0)</f>
        <v>0</v>
      </c>
      <c r="BI295" s="149">
        <f>IF(N295="nulová",J295,0)</f>
        <v>0</v>
      </c>
      <c r="BJ295" s="15" t="s">
        <v>85</v>
      </c>
      <c r="BK295" s="149">
        <f>ROUND(I295*H295,2)</f>
        <v>0</v>
      </c>
      <c r="BL295" s="15" t="s">
        <v>156</v>
      </c>
      <c r="BM295" s="148" t="s">
        <v>1886</v>
      </c>
    </row>
    <row r="296" spans="2:65" s="1" customFormat="1" ht="19.5" x14ac:dyDescent="0.2">
      <c r="B296" s="30"/>
      <c r="D296" s="150" t="s">
        <v>216</v>
      </c>
      <c r="F296" s="151" t="s">
        <v>746</v>
      </c>
      <c r="I296" s="152"/>
      <c r="L296" s="30"/>
      <c r="M296" s="153"/>
      <c r="T296" s="54"/>
      <c r="AT296" s="15" t="s">
        <v>216</v>
      </c>
      <c r="AU296" s="15" t="s">
        <v>91</v>
      </c>
    </row>
    <row r="297" spans="2:65" s="12" customFormat="1" x14ac:dyDescent="0.2">
      <c r="B297" s="154"/>
      <c r="D297" s="150" t="s">
        <v>292</v>
      </c>
      <c r="E297" s="155" t="s">
        <v>1</v>
      </c>
      <c r="F297" s="156" t="s">
        <v>432</v>
      </c>
      <c r="H297" s="157">
        <v>50</v>
      </c>
      <c r="I297" s="158"/>
      <c r="L297" s="154"/>
      <c r="M297" s="159"/>
      <c r="T297" s="160"/>
      <c r="AT297" s="155" t="s">
        <v>292</v>
      </c>
      <c r="AU297" s="155" t="s">
        <v>91</v>
      </c>
      <c r="AV297" s="12" t="s">
        <v>91</v>
      </c>
      <c r="AW297" s="12" t="s">
        <v>36</v>
      </c>
      <c r="AX297" s="12" t="s">
        <v>85</v>
      </c>
      <c r="AY297" s="155" t="s">
        <v>209</v>
      </c>
    </row>
    <row r="298" spans="2:65" s="1" customFormat="1" ht="37.9" customHeight="1" x14ac:dyDescent="0.2">
      <c r="B298" s="30"/>
      <c r="C298" s="171" t="s">
        <v>583</v>
      </c>
      <c r="D298" s="171" t="s">
        <v>449</v>
      </c>
      <c r="E298" s="172" t="s">
        <v>749</v>
      </c>
      <c r="F298" s="173" t="s">
        <v>750</v>
      </c>
      <c r="G298" s="174" t="s">
        <v>359</v>
      </c>
      <c r="H298" s="175">
        <v>51.5</v>
      </c>
      <c r="I298" s="176"/>
      <c r="J298" s="177">
        <f>ROUND(I298*H298,2)</f>
        <v>0</v>
      </c>
      <c r="K298" s="178"/>
      <c r="L298" s="179"/>
      <c r="M298" s="180" t="s">
        <v>1</v>
      </c>
      <c r="N298" s="181" t="s">
        <v>43</v>
      </c>
      <c r="P298" s="146">
        <f>O298*H298</f>
        <v>0</v>
      </c>
      <c r="Q298" s="146">
        <v>3.5E-4</v>
      </c>
      <c r="R298" s="146">
        <f>Q298*H298</f>
        <v>1.8024999999999999E-2</v>
      </c>
      <c r="S298" s="146">
        <v>0</v>
      </c>
      <c r="T298" s="147">
        <f>S298*H298</f>
        <v>0</v>
      </c>
      <c r="AR298" s="148" t="s">
        <v>244</v>
      </c>
      <c r="AT298" s="148" t="s">
        <v>449</v>
      </c>
      <c r="AU298" s="148" t="s">
        <v>91</v>
      </c>
      <c r="AY298" s="15" t="s">
        <v>209</v>
      </c>
      <c r="BE298" s="149">
        <f>IF(N298="základní",J298,0)</f>
        <v>0</v>
      </c>
      <c r="BF298" s="149">
        <f>IF(N298="snížená",J298,0)</f>
        <v>0</v>
      </c>
      <c r="BG298" s="149">
        <f>IF(N298="zákl. přenesená",J298,0)</f>
        <v>0</v>
      </c>
      <c r="BH298" s="149">
        <f>IF(N298="sníž. přenesená",J298,0)</f>
        <v>0</v>
      </c>
      <c r="BI298" s="149">
        <f>IF(N298="nulová",J298,0)</f>
        <v>0</v>
      </c>
      <c r="BJ298" s="15" t="s">
        <v>85</v>
      </c>
      <c r="BK298" s="149">
        <f>ROUND(I298*H298,2)</f>
        <v>0</v>
      </c>
      <c r="BL298" s="15" t="s">
        <v>156</v>
      </c>
      <c r="BM298" s="148" t="s">
        <v>1887</v>
      </c>
    </row>
    <row r="299" spans="2:65" s="1" customFormat="1" ht="19.5" x14ac:dyDescent="0.2">
      <c r="B299" s="30"/>
      <c r="D299" s="150" t="s">
        <v>216</v>
      </c>
      <c r="F299" s="151" t="s">
        <v>750</v>
      </c>
      <c r="I299" s="152"/>
      <c r="L299" s="30"/>
      <c r="M299" s="153"/>
      <c r="T299" s="54"/>
      <c r="AT299" s="15" t="s">
        <v>216</v>
      </c>
      <c r="AU299" s="15" t="s">
        <v>91</v>
      </c>
    </row>
    <row r="300" spans="2:65" s="12" customFormat="1" x14ac:dyDescent="0.2">
      <c r="B300" s="154"/>
      <c r="D300" s="150" t="s">
        <v>292</v>
      </c>
      <c r="E300" s="155" t="s">
        <v>1</v>
      </c>
      <c r="F300" s="156" t="s">
        <v>432</v>
      </c>
      <c r="H300" s="157">
        <v>50</v>
      </c>
      <c r="I300" s="158"/>
      <c r="L300" s="154"/>
      <c r="M300" s="159"/>
      <c r="T300" s="160"/>
      <c r="AT300" s="155" t="s">
        <v>292</v>
      </c>
      <c r="AU300" s="155" t="s">
        <v>91</v>
      </c>
      <c r="AV300" s="12" t="s">
        <v>91</v>
      </c>
      <c r="AW300" s="12" t="s">
        <v>36</v>
      </c>
      <c r="AX300" s="12" t="s">
        <v>78</v>
      </c>
      <c r="AY300" s="155" t="s">
        <v>209</v>
      </c>
    </row>
    <row r="301" spans="2:65" s="12" customFormat="1" x14ac:dyDescent="0.2">
      <c r="B301" s="154"/>
      <c r="D301" s="150" t="s">
        <v>292</v>
      </c>
      <c r="E301" s="155" t="s">
        <v>1</v>
      </c>
      <c r="F301" s="156" t="s">
        <v>1250</v>
      </c>
      <c r="H301" s="157">
        <v>51.5</v>
      </c>
      <c r="I301" s="158"/>
      <c r="L301" s="154"/>
      <c r="M301" s="159"/>
      <c r="T301" s="160"/>
      <c r="AT301" s="155" t="s">
        <v>292</v>
      </c>
      <c r="AU301" s="155" t="s">
        <v>91</v>
      </c>
      <c r="AV301" s="12" t="s">
        <v>91</v>
      </c>
      <c r="AW301" s="12" t="s">
        <v>36</v>
      </c>
      <c r="AX301" s="12" t="s">
        <v>85</v>
      </c>
      <c r="AY301" s="155" t="s">
        <v>209</v>
      </c>
    </row>
    <row r="302" spans="2:65" s="1" customFormat="1" ht="21.75" customHeight="1" x14ac:dyDescent="0.2">
      <c r="B302" s="30"/>
      <c r="C302" s="136" t="s">
        <v>589</v>
      </c>
      <c r="D302" s="136" t="s">
        <v>210</v>
      </c>
      <c r="E302" s="137" t="s">
        <v>775</v>
      </c>
      <c r="F302" s="138" t="s">
        <v>776</v>
      </c>
      <c r="G302" s="139" t="s">
        <v>456</v>
      </c>
      <c r="H302" s="140">
        <v>3</v>
      </c>
      <c r="I302" s="141"/>
      <c r="J302" s="142">
        <f>ROUND(I302*H302,2)</f>
        <v>0</v>
      </c>
      <c r="K302" s="143"/>
      <c r="L302" s="30"/>
      <c r="M302" s="144" t="s">
        <v>1</v>
      </c>
      <c r="N302" s="145" t="s">
        <v>43</v>
      </c>
      <c r="P302" s="146">
        <f>O302*H302</f>
        <v>0</v>
      </c>
      <c r="Q302" s="146">
        <v>8.7419999999999998E-2</v>
      </c>
      <c r="R302" s="146">
        <f>Q302*H302</f>
        <v>0.26225999999999999</v>
      </c>
      <c r="S302" s="146">
        <v>0</v>
      </c>
      <c r="T302" s="147">
        <f>S302*H302</f>
        <v>0</v>
      </c>
      <c r="AR302" s="148" t="s">
        <v>156</v>
      </c>
      <c r="AT302" s="148" t="s">
        <v>210</v>
      </c>
      <c r="AU302" s="148" t="s">
        <v>91</v>
      </c>
      <c r="AY302" s="15" t="s">
        <v>209</v>
      </c>
      <c r="BE302" s="149">
        <f>IF(N302="základní",J302,0)</f>
        <v>0</v>
      </c>
      <c r="BF302" s="149">
        <f>IF(N302="snížená",J302,0)</f>
        <v>0</v>
      </c>
      <c r="BG302" s="149">
        <f>IF(N302="zákl. přenesená",J302,0)</f>
        <v>0</v>
      </c>
      <c r="BH302" s="149">
        <f>IF(N302="sníž. přenesená",J302,0)</f>
        <v>0</v>
      </c>
      <c r="BI302" s="149">
        <f>IF(N302="nulová",J302,0)</f>
        <v>0</v>
      </c>
      <c r="BJ302" s="15" t="s">
        <v>85</v>
      </c>
      <c r="BK302" s="149">
        <f>ROUND(I302*H302,2)</f>
        <v>0</v>
      </c>
      <c r="BL302" s="15" t="s">
        <v>156</v>
      </c>
      <c r="BM302" s="148" t="s">
        <v>1888</v>
      </c>
    </row>
    <row r="303" spans="2:65" s="1" customFormat="1" ht="19.5" x14ac:dyDescent="0.2">
      <c r="B303" s="30"/>
      <c r="D303" s="150" t="s">
        <v>216</v>
      </c>
      <c r="F303" s="151" t="s">
        <v>778</v>
      </c>
      <c r="I303" s="152"/>
      <c r="L303" s="30"/>
      <c r="M303" s="153"/>
      <c r="T303" s="54"/>
      <c r="AT303" s="15" t="s">
        <v>216</v>
      </c>
      <c r="AU303" s="15" t="s">
        <v>91</v>
      </c>
    </row>
    <row r="304" spans="2:65" s="12" customFormat="1" x14ac:dyDescent="0.2">
      <c r="B304" s="154"/>
      <c r="D304" s="150" t="s">
        <v>292</v>
      </c>
      <c r="E304" s="155" t="s">
        <v>1</v>
      </c>
      <c r="F304" s="156" t="s">
        <v>148</v>
      </c>
      <c r="H304" s="157">
        <v>3</v>
      </c>
      <c r="I304" s="158"/>
      <c r="L304" s="154"/>
      <c r="M304" s="159"/>
      <c r="T304" s="160"/>
      <c r="AT304" s="155" t="s">
        <v>292</v>
      </c>
      <c r="AU304" s="155" t="s">
        <v>91</v>
      </c>
      <c r="AV304" s="12" t="s">
        <v>91</v>
      </c>
      <c r="AW304" s="12" t="s">
        <v>36</v>
      </c>
      <c r="AX304" s="12" t="s">
        <v>85</v>
      </c>
      <c r="AY304" s="155" t="s">
        <v>209</v>
      </c>
    </row>
    <row r="305" spans="2:65" s="1" customFormat="1" ht="21.75" customHeight="1" x14ac:dyDescent="0.2">
      <c r="B305" s="30"/>
      <c r="C305" s="171" t="s">
        <v>596</v>
      </c>
      <c r="D305" s="171" t="s">
        <v>449</v>
      </c>
      <c r="E305" s="172" t="s">
        <v>780</v>
      </c>
      <c r="F305" s="173" t="s">
        <v>781</v>
      </c>
      <c r="G305" s="174" t="s">
        <v>456</v>
      </c>
      <c r="H305" s="175">
        <v>3</v>
      </c>
      <c r="I305" s="176"/>
      <c r="J305" s="177">
        <f>ROUND(I305*H305,2)</f>
        <v>0</v>
      </c>
      <c r="K305" s="178"/>
      <c r="L305" s="179"/>
      <c r="M305" s="180" t="s">
        <v>1</v>
      </c>
      <c r="N305" s="181" t="s">
        <v>43</v>
      </c>
      <c r="P305" s="146">
        <f>O305*H305</f>
        <v>0</v>
      </c>
      <c r="Q305" s="146">
        <v>8.1000000000000003E-2</v>
      </c>
      <c r="R305" s="146">
        <f>Q305*H305</f>
        <v>0.24299999999999999</v>
      </c>
      <c r="S305" s="146">
        <v>0</v>
      </c>
      <c r="T305" s="147">
        <f>S305*H305</f>
        <v>0</v>
      </c>
      <c r="AR305" s="148" t="s">
        <v>244</v>
      </c>
      <c r="AT305" s="148" t="s">
        <v>449</v>
      </c>
      <c r="AU305" s="148" t="s">
        <v>91</v>
      </c>
      <c r="AY305" s="15" t="s">
        <v>209</v>
      </c>
      <c r="BE305" s="149">
        <f>IF(N305="základní",J305,0)</f>
        <v>0</v>
      </c>
      <c r="BF305" s="149">
        <f>IF(N305="snížená",J305,0)</f>
        <v>0</v>
      </c>
      <c r="BG305" s="149">
        <f>IF(N305="zákl. přenesená",J305,0)</f>
        <v>0</v>
      </c>
      <c r="BH305" s="149">
        <f>IF(N305="sníž. přenesená",J305,0)</f>
        <v>0</v>
      </c>
      <c r="BI305" s="149">
        <f>IF(N305="nulová",J305,0)</f>
        <v>0</v>
      </c>
      <c r="BJ305" s="15" t="s">
        <v>85</v>
      </c>
      <c r="BK305" s="149">
        <f>ROUND(I305*H305,2)</f>
        <v>0</v>
      </c>
      <c r="BL305" s="15" t="s">
        <v>156</v>
      </c>
      <c r="BM305" s="148" t="s">
        <v>1889</v>
      </c>
    </row>
    <row r="306" spans="2:65" s="1" customFormat="1" x14ac:dyDescent="0.2">
      <c r="B306" s="30"/>
      <c r="D306" s="150" t="s">
        <v>216</v>
      </c>
      <c r="F306" s="151" t="s">
        <v>781</v>
      </c>
      <c r="I306" s="152"/>
      <c r="L306" s="30"/>
      <c r="M306" s="153"/>
      <c r="T306" s="54"/>
      <c r="AT306" s="15" t="s">
        <v>216</v>
      </c>
      <c r="AU306" s="15" t="s">
        <v>91</v>
      </c>
    </row>
    <row r="307" spans="2:65" s="12" customFormat="1" x14ac:dyDescent="0.2">
      <c r="B307" s="154"/>
      <c r="D307" s="150" t="s">
        <v>292</v>
      </c>
      <c r="E307" s="155" t="s">
        <v>1</v>
      </c>
      <c r="F307" s="156" t="s">
        <v>148</v>
      </c>
      <c r="H307" s="157">
        <v>3</v>
      </c>
      <c r="I307" s="158"/>
      <c r="L307" s="154"/>
      <c r="M307" s="159"/>
      <c r="T307" s="160"/>
      <c r="AT307" s="155" t="s">
        <v>292</v>
      </c>
      <c r="AU307" s="155" t="s">
        <v>91</v>
      </c>
      <c r="AV307" s="12" t="s">
        <v>91</v>
      </c>
      <c r="AW307" s="12" t="s">
        <v>36</v>
      </c>
      <c r="AX307" s="12" t="s">
        <v>85</v>
      </c>
      <c r="AY307" s="155" t="s">
        <v>209</v>
      </c>
    </row>
    <row r="308" spans="2:65" s="1" customFormat="1" ht="24.2" customHeight="1" x14ac:dyDescent="0.2">
      <c r="B308" s="30"/>
      <c r="C308" s="171" t="s">
        <v>603</v>
      </c>
      <c r="D308" s="171" t="s">
        <v>449</v>
      </c>
      <c r="E308" s="172" t="s">
        <v>784</v>
      </c>
      <c r="F308" s="173" t="s">
        <v>785</v>
      </c>
      <c r="G308" s="174" t="s">
        <v>456</v>
      </c>
      <c r="H308" s="175">
        <v>9</v>
      </c>
      <c r="I308" s="176"/>
      <c r="J308" s="177">
        <f>ROUND(I308*H308,2)</f>
        <v>0</v>
      </c>
      <c r="K308" s="178"/>
      <c r="L308" s="179"/>
      <c r="M308" s="180" t="s">
        <v>1</v>
      </c>
      <c r="N308" s="181" t="s">
        <v>43</v>
      </c>
      <c r="P308" s="146">
        <f>O308*H308</f>
        <v>0</v>
      </c>
      <c r="Q308" s="146">
        <v>2E-3</v>
      </c>
      <c r="R308" s="146">
        <f>Q308*H308</f>
        <v>1.8000000000000002E-2</v>
      </c>
      <c r="S308" s="146">
        <v>0</v>
      </c>
      <c r="T308" s="147">
        <f>S308*H308</f>
        <v>0</v>
      </c>
      <c r="AR308" s="148" t="s">
        <v>244</v>
      </c>
      <c r="AT308" s="148" t="s">
        <v>449</v>
      </c>
      <c r="AU308" s="148" t="s">
        <v>91</v>
      </c>
      <c r="AY308" s="15" t="s">
        <v>209</v>
      </c>
      <c r="BE308" s="149">
        <f>IF(N308="základní",J308,0)</f>
        <v>0</v>
      </c>
      <c r="BF308" s="149">
        <f>IF(N308="snížená",J308,0)</f>
        <v>0</v>
      </c>
      <c r="BG308" s="149">
        <f>IF(N308="zákl. přenesená",J308,0)</f>
        <v>0</v>
      </c>
      <c r="BH308" s="149">
        <f>IF(N308="sníž. přenesená",J308,0)</f>
        <v>0</v>
      </c>
      <c r="BI308" s="149">
        <f>IF(N308="nulová",J308,0)</f>
        <v>0</v>
      </c>
      <c r="BJ308" s="15" t="s">
        <v>85</v>
      </c>
      <c r="BK308" s="149">
        <f>ROUND(I308*H308,2)</f>
        <v>0</v>
      </c>
      <c r="BL308" s="15" t="s">
        <v>156</v>
      </c>
      <c r="BM308" s="148" t="s">
        <v>1890</v>
      </c>
    </row>
    <row r="309" spans="2:65" s="1" customFormat="1" x14ac:dyDescent="0.2">
      <c r="B309" s="30"/>
      <c r="D309" s="150" t="s">
        <v>216</v>
      </c>
      <c r="F309" s="151" t="s">
        <v>785</v>
      </c>
      <c r="I309" s="152"/>
      <c r="L309" s="30"/>
      <c r="M309" s="153"/>
      <c r="T309" s="54"/>
      <c r="AT309" s="15" t="s">
        <v>216</v>
      </c>
      <c r="AU309" s="15" t="s">
        <v>91</v>
      </c>
    </row>
    <row r="310" spans="2:65" s="12" customFormat="1" x14ac:dyDescent="0.2">
      <c r="B310" s="154"/>
      <c r="D310" s="150" t="s">
        <v>292</v>
      </c>
      <c r="E310" s="155" t="s">
        <v>1</v>
      </c>
      <c r="F310" s="156" t="s">
        <v>249</v>
      </c>
      <c r="H310" s="157">
        <v>9</v>
      </c>
      <c r="I310" s="158"/>
      <c r="L310" s="154"/>
      <c r="M310" s="159"/>
      <c r="T310" s="160"/>
      <c r="AT310" s="155" t="s">
        <v>292</v>
      </c>
      <c r="AU310" s="155" t="s">
        <v>91</v>
      </c>
      <c r="AV310" s="12" t="s">
        <v>91</v>
      </c>
      <c r="AW310" s="12" t="s">
        <v>36</v>
      </c>
      <c r="AX310" s="12" t="s">
        <v>85</v>
      </c>
      <c r="AY310" s="155" t="s">
        <v>209</v>
      </c>
    </row>
    <row r="311" spans="2:65" s="1" customFormat="1" ht="24.2" customHeight="1" x14ac:dyDescent="0.2">
      <c r="B311" s="30"/>
      <c r="C311" s="136" t="s">
        <v>608</v>
      </c>
      <c r="D311" s="136" t="s">
        <v>210</v>
      </c>
      <c r="E311" s="137" t="s">
        <v>793</v>
      </c>
      <c r="F311" s="138" t="s">
        <v>794</v>
      </c>
      <c r="G311" s="139" t="s">
        <v>456</v>
      </c>
      <c r="H311" s="140">
        <v>9</v>
      </c>
      <c r="I311" s="141"/>
      <c r="J311" s="142">
        <f>ROUND(I311*H311,2)</f>
        <v>0</v>
      </c>
      <c r="K311" s="143"/>
      <c r="L311" s="30"/>
      <c r="M311" s="144" t="s">
        <v>1</v>
      </c>
      <c r="N311" s="145" t="s">
        <v>43</v>
      </c>
      <c r="P311" s="146">
        <f>O311*H311</f>
        <v>0</v>
      </c>
      <c r="Q311" s="146">
        <v>1.0189999999999999E-2</v>
      </c>
      <c r="R311" s="146">
        <f>Q311*H311</f>
        <v>9.171E-2</v>
      </c>
      <c r="S311" s="146">
        <v>0</v>
      </c>
      <c r="T311" s="147">
        <f>S311*H311</f>
        <v>0</v>
      </c>
      <c r="AR311" s="148" t="s">
        <v>156</v>
      </c>
      <c r="AT311" s="148" t="s">
        <v>210</v>
      </c>
      <c r="AU311" s="148" t="s">
        <v>91</v>
      </c>
      <c r="AY311" s="15" t="s">
        <v>209</v>
      </c>
      <c r="BE311" s="149">
        <f>IF(N311="základní",J311,0)</f>
        <v>0</v>
      </c>
      <c r="BF311" s="149">
        <f>IF(N311="snížená",J311,0)</f>
        <v>0</v>
      </c>
      <c r="BG311" s="149">
        <f>IF(N311="zákl. přenesená",J311,0)</f>
        <v>0</v>
      </c>
      <c r="BH311" s="149">
        <f>IF(N311="sníž. přenesená",J311,0)</f>
        <v>0</v>
      </c>
      <c r="BI311" s="149">
        <f>IF(N311="nulová",J311,0)</f>
        <v>0</v>
      </c>
      <c r="BJ311" s="15" t="s">
        <v>85</v>
      </c>
      <c r="BK311" s="149">
        <f>ROUND(I311*H311,2)</f>
        <v>0</v>
      </c>
      <c r="BL311" s="15" t="s">
        <v>156</v>
      </c>
      <c r="BM311" s="148" t="s">
        <v>1891</v>
      </c>
    </row>
    <row r="312" spans="2:65" s="1" customFormat="1" x14ac:dyDescent="0.2">
      <c r="B312" s="30"/>
      <c r="D312" s="150" t="s">
        <v>216</v>
      </c>
      <c r="F312" s="151" t="s">
        <v>794</v>
      </c>
      <c r="I312" s="152"/>
      <c r="L312" s="30"/>
      <c r="M312" s="153"/>
      <c r="T312" s="54"/>
      <c r="AT312" s="15" t="s">
        <v>216</v>
      </c>
      <c r="AU312" s="15" t="s">
        <v>91</v>
      </c>
    </row>
    <row r="313" spans="2:65" s="12" customFormat="1" x14ac:dyDescent="0.2">
      <c r="B313" s="154"/>
      <c r="D313" s="150" t="s">
        <v>292</v>
      </c>
      <c r="E313" s="155" t="s">
        <v>1</v>
      </c>
      <c r="F313" s="156" t="s">
        <v>249</v>
      </c>
      <c r="H313" s="157">
        <v>9</v>
      </c>
      <c r="I313" s="158"/>
      <c r="L313" s="154"/>
      <c r="M313" s="159"/>
      <c r="T313" s="160"/>
      <c r="AT313" s="155" t="s">
        <v>292</v>
      </c>
      <c r="AU313" s="155" t="s">
        <v>91</v>
      </c>
      <c r="AV313" s="12" t="s">
        <v>91</v>
      </c>
      <c r="AW313" s="12" t="s">
        <v>36</v>
      </c>
      <c r="AX313" s="12" t="s">
        <v>85</v>
      </c>
      <c r="AY313" s="155" t="s">
        <v>209</v>
      </c>
    </row>
    <row r="314" spans="2:65" s="1" customFormat="1" ht="16.5" customHeight="1" x14ac:dyDescent="0.2">
      <c r="B314" s="30"/>
      <c r="C314" s="171" t="s">
        <v>614</v>
      </c>
      <c r="D314" s="171" t="s">
        <v>449</v>
      </c>
      <c r="E314" s="172" t="s">
        <v>797</v>
      </c>
      <c r="F314" s="173" t="s">
        <v>798</v>
      </c>
      <c r="G314" s="174" t="s">
        <v>456</v>
      </c>
      <c r="H314" s="175">
        <v>3</v>
      </c>
      <c r="I314" s="176"/>
      <c r="J314" s="177">
        <f>ROUND(I314*H314,2)</f>
        <v>0</v>
      </c>
      <c r="K314" s="178"/>
      <c r="L314" s="179"/>
      <c r="M314" s="180" t="s">
        <v>1</v>
      </c>
      <c r="N314" s="181" t="s">
        <v>43</v>
      </c>
      <c r="P314" s="146">
        <f>O314*H314</f>
        <v>0</v>
      </c>
      <c r="Q314" s="146">
        <v>0.52600000000000002</v>
      </c>
      <c r="R314" s="146">
        <f>Q314*H314</f>
        <v>1.5780000000000001</v>
      </c>
      <c r="S314" s="146">
        <v>0</v>
      </c>
      <c r="T314" s="147">
        <f>S314*H314</f>
        <v>0</v>
      </c>
      <c r="AR314" s="148" t="s">
        <v>244</v>
      </c>
      <c r="AT314" s="148" t="s">
        <v>449</v>
      </c>
      <c r="AU314" s="148" t="s">
        <v>91</v>
      </c>
      <c r="AY314" s="15" t="s">
        <v>209</v>
      </c>
      <c r="BE314" s="149">
        <f>IF(N314="základní",J314,0)</f>
        <v>0</v>
      </c>
      <c r="BF314" s="149">
        <f>IF(N314="snížená",J314,0)</f>
        <v>0</v>
      </c>
      <c r="BG314" s="149">
        <f>IF(N314="zákl. přenesená",J314,0)</f>
        <v>0</v>
      </c>
      <c r="BH314" s="149">
        <f>IF(N314="sníž. přenesená",J314,0)</f>
        <v>0</v>
      </c>
      <c r="BI314" s="149">
        <f>IF(N314="nulová",J314,0)</f>
        <v>0</v>
      </c>
      <c r="BJ314" s="15" t="s">
        <v>85</v>
      </c>
      <c r="BK314" s="149">
        <f>ROUND(I314*H314,2)</f>
        <v>0</v>
      </c>
      <c r="BL314" s="15" t="s">
        <v>156</v>
      </c>
      <c r="BM314" s="148" t="s">
        <v>1892</v>
      </c>
    </row>
    <row r="315" spans="2:65" s="1" customFormat="1" x14ac:dyDescent="0.2">
      <c r="B315" s="30"/>
      <c r="D315" s="150" t="s">
        <v>216</v>
      </c>
      <c r="F315" s="151" t="s">
        <v>798</v>
      </c>
      <c r="I315" s="152"/>
      <c r="L315" s="30"/>
      <c r="M315" s="153"/>
      <c r="T315" s="54"/>
      <c r="AT315" s="15" t="s">
        <v>216</v>
      </c>
      <c r="AU315" s="15" t="s">
        <v>91</v>
      </c>
    </row>
    <row r="316" spans="2:65" s="12" customFormat="1" x14ac:dyDescent="0.2">
      <c r="B316" s="154"/>
      <c r="D316" s="150" t="s">
        <v>292</v>
      </c>
      <c r="E316" s="155" t="s">
        <v>1</v>
      </c>
      <c r="F316" s="156" t="s">
        <v>148</v>
      </c>
      <c r="H316" s="157">
        <v>3</v>
      </c>
      <c r="I316" s="158"/>
      <c r="L316" s="154"/>
      <c r="M316" s="159"/>
      <c r="T316" s="160"/>
      <c r="AT316" s="155" t="s">
        <v>292</v>
      </c>
      <c r="AU316" s="155" t="s">
        <v>91</v>
      </c>
      <c r="AV316" s="12" t="s">
        <v>91</v>
      </c>
      <c r="AW316" s="12" t="s">
        <v>36</v>
      </c>
      <c r="AX316" s="12" t="s">
        <v>85</v>
      </c>
      <c r="AY316" s="155" t="s">
        <v>209</v>
      </c>
    </row>
    <row r="317" spans="2:65" s="1" customFormat="1" ht="16.5" customHeight="1" x14ac:dyDescent="0.2">
      <c r="B317" s="30"/>
      <c r="C317" s="171" t="s">
        <v>621</v>
      </c>
      <c r="D317" s="171" t="s">
        <v>449</v>
      </c>
      <c r="E317" s="172" t="s">
        <v>804</v>
      </c>
      <c r="F317" s="173" t="s">
        <v>805</v>
      </c>
      <c r="G317" s="174" t="s">
        <v>456</v>
      </c>
      <c r="H317" s="175">
        <v>3</v>
      </c>
      <c r="I317" s="176"/>
      <c r="J317" s="177">
        <f>ROUND(I317*H317,2)</f>
        <v>0</v>
      </c>
      <c r="K317" s="178"/>
      <c r="L317" s="179"/>
      <c r="M317" s="180" t="s">
        <v>1</v>
      </c>
      <c r="N317" s="181" t="s">
        <v>43</v>
      </c>
      <c r="P317" s="146">
        <f>O317*H317</f>
        <v>0</v>
      </c>
      <c r="Q317" s="146">
        <v>0.26200000000000001</v>
      </c>
      <c r="R317" s="146">
        <f>Q317*H317</f>
        <v>0.78600000000000003</v>
      </c>
      <c r="S317" s="146">
        <v>0</v>
      </c>
      <c r="T317" s="147">
        <f>S317*H317</f>
        <v>0</v>
      </c>
      <c r="AR317" s="148" t="s">
        <v>244</v>
      </c>
      <c r="AT317" s="148" t="s">
        <v>449</v>
      </c>
      <c r="AU317" s="148" t="s">
        <v>91</v>
      </c>
      <c r="AY317" s="15" t="s">
        <v>209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5" t="s">
        <v>85</v>
      </c>
      <c r="BK317" s="149">
        <f>ROUND(I317*H317,2)</f>
        <v>0</v>
      </c>
      <c r="BL317" s="15" t="s">
        <v>156</v>
      </c>
      <c r="BM317" s="148" t="s">
        <v>1893</v>
      </c>
    </row>
    <row r="318" spans="2:65" s="1" customFormat="1" x14ac:dyDescent="0.2">
      <c r="B318" s="30"/>
      <c r="D318" s="150" t="s">
        <v>216</v>
      </c>
      <c r="F318" s="151" t="s">
        <v>805</v>
      </c>
      <c r="I318" s="152"/>
      <c r="L318" s="30"/>
      <c r="M318" s="153"/>
      <c r="T318" s="54"/>
      <c r="AT318" s="15" t="s">
        <v>216</v>
      </c>
      <c r="AU318" s="15" t="s">
        <v>91</v>
      </c>
    </row>
    <row r="319" spans="2:65" s="12" customFormat="1" x14ac:dyDescent="0.2">
      <c r="B319" s="154"/>
      <c r="D319" s="150" t="s">
        <v>292</v>
      </c>
      <c r="E319" s="155" t="s">
        <v>1</v>
      </c>
      <c r="F319" s="156" t="s">
        <v>148</v>
      </c>
      <c r="H319" s="157">
        <v>3</v>
      </c>
      <c r="I319" s="158"/>
      <c r="L319" s="154"/>
      <c r="M319" s="159"/>
      <c r="T319" s="160"/>
      <c r="AT319" s="155" t="s">
        <v>292</v>
      </c>
      <c r="AU319" s="155" t="s">
        <v>91</v>
      </c>
      <c r="AV319" s="12" t="s">
        <v>91</v>
      </c>
      <c r="AW319" s="12" t="s">
        <v>36</v>
      </c>
      <c r="AX319" s="12" t="s">
        <v>85</v>
      </c>
      <c r="AY319" s="155" t="s">
        <v>209</v>
      </c>
    </row>
    <row r="320" spans="2:65" s="1" customFormat="1" ht="24.2" customHeight="1" x14ac:dyDescent="0.2">
      <c r="B320" s="30"/>
      <c r="C320" s="136" t="s">
        <v>432</v>
      </c>
      <c r="D320" s="136" t="s">
        <v>210</v>
      </c>
      <c r="E320" s="137" t="s">
        <v>820</v>
      </c>
      <c r="F320" s="138" t="s">
        <v>821</v>
      </c>
      <c r="G320" s="139" t="s">
        <v>456</v>
      </c>
      <c r="H320" s="140">
        <v>3</v>
      </c>
      <c r="I320" s="141"/>
      <c r="J320" s="142">
        <f>ROUND(I320*H320,2)</f>
        <v>0</v>
      </c>
      <c r="K320" s="143"/>
      <c r="L320" s="30"/>
      <c r="M320" s="144" t="s">
        <v>1</v>
      </c>
      <c r="N320" s="145" t="s">
        <v>43</v>
      </c>
      <c r="P320" s="146">
        <f>O320*H320</f>
        <v>0</v>
      </c>
      <c r="Q320" s="146">
        <v>1.248E-2</v>
      </c>
      <c r="R320" s="146">
        <f>Q320*H320</f>
        <v>3.7440000000000001E-2</v>
      </c>
      <c r="S320" s="146">
        <v>0</v>
      </c>
      <c r="T320" s="147">
        <f>S320*H320</f>
        <v>0</v>
      </c>
      <c r="AR320" s="148" t="s">
        <v>156</v>
      </c>
      <c r="AT320" s="148" t="s">
        <v>210</v>
      </c>
      <c r="AU320" s="148" t="s">
        <v>91</v>
      </c>
      <c r="AY320" s="15" t="s">
        <v>209</v>
      </c>
      <c r="BE320" s="149">
        <f>IF(N320="základní",J320,0)</f>
        <v>0</v>
      </c>
      <c r="BF320" s="149">
        <f>IF(N320="snížená",J320,0)</f>
        <v>0</v>
      </c>
      <c r="BG320" s="149">
        <f>IF(N320="zákl. přenesená",J320,0)</f>
        <v>0</v>
      </c>
      <c r="BH320" s="149">
        <f>IF(N320="sníž. přenesená",J320,0)</f>
        <v>0</v>
      </c>
      <c r="BI320" s="149">
        <f>IF(N320="nulová",J320,0)</f>
        <v>0</v>
      </c>
      <c r="BJ320" s="15" t="s">
        <v>85</v>
      </c>
      <c r="BK320" s="149">
        <f>ROUND(I320*H320,2)</f>
        <v>0</v>
      </c>
      <c r="BL320" s="15" t="s">
        <v>156</v>
      </c>
      <c r="BM320" s="148" t="s">
        <v>1894</v>
      </c>
    </row>
    <row r="321" spans="2:65" s="1" customFormat="1" x14ac:dyDescent="0.2">
      <c r="B321" s="30"/>
      <c r="D321" s="150" t="s">
        <v>216</v>
      </c>
      <c r="F321" s="151" t="s">
        <v>821</v>
      </c>
      <c r="I321" s="152"/>
      <c r="L321" s="30"/>
      <c r="M321" s="153"/>
      <c r="T321" s="54"/>
      <c r="AT321" s="15" t="s">
        <v>216</v>
      </c>
      <c r="AU321" s="15" t="s">
        <v>91</v>
      </c>
    </row>
    <row r="322" spans="2:65" s="12" customFormat="1" x14ac:dyDescent="0.2">
      <c r="B322" s="154"/>
      <c r="D322" s="150" t="s">
        <v>292</v>
      </c>
      <c r="E322" s="155" t="s">
        <v>1</v>
      </c>
      <c r="F322" s="156" t="s">
        <v>148</v>
      </c>
      <c r="H322" s="157">
        <v>3</v>
      </c>
      <c r="I322" s="158"/>
      <c r="L322" s="154"/>
      <c r="M322" s="159"/>
      <c r="T322" s="160"/>
      <c r="AT322" s="155" t="s">
        <v>292</v>
      </c>
      <c r="AU322" s="155" t="s">
        <v>91</v>
      </c>
      <c r="AV322" s="12" t="s">
        <v>91</v>
      </c>
      <c r="AW322" s="12" t="s">
        <v>36</v>
      </c>
      <c r="AX322" s="12" t="s">
        <v>85</v>
      </c>
      <c r="AY322" s="155" t="s">
        <v>209</v>
      </c>
    </row>
    <row r="323" spans="2:65" s="1" customFormat="1" ht="24.2" customHeight="1" x14ac:dyDescent="0.2">
      <c r="B323" s="30"/>
      <c r="C323" s="171" t="s">
        <v>632</v>
      </c>
      <c r="D323" s="171" t="s">
        <v>449</v>
      </c>
      <c r="E323" s="172" t="s">
        <v>824</v>
      </c>
      <c r="F323" s="173" t="s">
        <v>825</v>
      </c>
      <c r="G323" s="174" t="s">
        <v>456</v>
      </c>
      <c r="H323" s="175">
        <v>3</v>
      </c>
      <c r="I323" s="176"/>
      <c r="J323" s="177">
        <f>ROUND(I323*H323,2)</f>
        <v>0</v>
      </c>
      <c r="K323" s="178"/>
      <c r="L323" s="179"/>
      <c r="M323" s="180" t="s">
        <v>1</v>
      </c>
      <c r="N323" s="181" t="s">
        <v>43</v>
      </c>
      <c r="P323" s="146">
        <f>O323*H323</f>
        <v>0</v>
      </c>
      <c r="Q323" s="146">
        <v>0.56999999999999995</v>
      </c>
      <c r="R323" s="146">
        <f>Q323*H323</f>
        <v>1.71</v>
      </c>
      <c r="S323" s="146">
        <v>0</v>
      </c>
      <c r="T323" s="147">
        <f>S323*H323</f>
        <v>0</v>
      </c>
      <c r="AR323" s="148" t="s">
        <v>244</v>
      </c>
      <c r="AT323" s="148" t="s">
        <v>449</v>
      </c>
      <c r="AU323" s="148" t="s">
        <v>91</v>
      </c>
      <c r="AY323" s="15" t="s">
        <v>209</v>
      </c>
      <c r="BE323" s="149">
        <f>IF(N323="základní",J323,0)</f>
        <v>0</v>
      </c>
      <c r="BF323" s="149">
        <f>IF(N323="snížená",J323,0)</f>
        <v>0</v>
      </c>
      <c r="BG323" s="149">
        <f>IF(N323="zákl. přenesená",J323,0)</f>
        <v>0</v>
      </c>
      <c r="BH323" s="149">
        <f>IF(N323="sníž. přenesená",J323,0)</f>
        <v>0</v>
      </c>
      <c r="BI323" s="149">
        <f>IF(N323="nulová",J323,0)</f>
        <v>0</v>
      </c>
      <c r="BJ323" s="15" t="s">
        <v>85</v>
      </c>
      <c r="BK323" s="149">
        <f>ROUND(I323*H323,2)</f>
        <v>0</v>
      </c>
      <c r="BL323" s="15" t="s">
        <v>156</v>
      </c>
      <c r="BM323" s="148" t="s">
        <v>1895</v>
      </c>
    </row>
    <row r="324" spans="2:65" s="1" customFormat="1" ht="19.5" x14ac:dyDescent="0.2">
      <c r="B324" s="30"/>
      <c r="D324" s="150" t="s">
        <v>216</v>
      </c>
      <c r="F324" s="151" t="s">
        <v>825</v>
      </c>
      <c r="I324" s="152"/>
      <c r="L324" s="30"/>
      <c r="M324" s="153"/>
      <c r="T324" s="54"/>
      <c r="AT324" s="15" t="s">
        <v>216</v>
      </c>
      <c r="AU324" s="15" t="s">
        <v>91</v>
      </c>
    </row>
    <row r="325" spans="2:65" s="12" customFormat="1" x14ac:dyDescent="0.2">
      <c r="B325" s="154"/>
      <c r="D325" s="150" t="s">
        <v>292</v>
      </c>
      <c r="E325" s="155" t="s">
        <v>1</v>
      </c>
      <c r="F325" s="156" t="s">
        <v>148</v>
      </c>
      <c r="H325" s="157">
        <v>3</v>
      </c>
      <c r="I325" s="158"/>
      <c r="L325" s="154"/>
      <c r="M325" s="159"/>
      <c r="T325" s="160"/>
      <c r="AT325" s="155" t="s">
        <v>292</v>
      </c>
      <c r="AU325" s="155" t="s">
        <v>91</v>
      </c>
      <c r="AV325" s="12" t="s">
        <v>91</v>
      </c>
      <c r="AW325" s="12" t="s">
        <v>36</v>
      </c>
      <c r="AX325" s="12" t="s">
        <v>85</v>
      </c>
      <c r="AY325" s="155" t="s">
        <v>209</v>
      </c>
    </row>
    <row r="326" spans="2:65" s="1" customFormat="1" ht="24.2" customHeight="1" x14ac:dyDescent="0.2">
      <c r="B326" s="30"/>
      <c r="C326" s="136" t="s">
        <v>638</v>
      </c>
      <c r="D326" s="136" t="s">
        <v>210</v>
      </c>
      <c r="E326" s="137" t="s">
        <v>828</v>
      </c>
      <c r="F326" s="138" t="s">
        <v>829</v>
      </c>
      <c r="G326" s="139" t="s">
        <v>456</v>
      </c>
      <c r="H326" s="140">
        <v>3</v>
      </c>
      <c r="I326" s="141"/>
      <c r="J326" s="142">
        <f>ROUND(I326*H326,2)</f>
        <v>0</v>
      </c>
      <c r="K326" s="143"/>
      <c r="L326" s="30"/>
      <c r="M326" s="144" t="s">
        <v>1</v>
      </c>
      <c r="N326" s="145" t="s">
        <v>43</v>
      </c>
      <c r="P326" s="146">
        <f>O326*H326</f>
        <v>0</v>
      </c>
      <c r="Q326" s="146">
        <v>2.8539999999999999E-2</v>
      </c>
      <c r="R326" s="146">
        <f>Q326*H326</f>
        <v>8.5620000000000002E-2</v>
      </c>
      <c r="S326" s="146">
        <v>0</v>
      </c>
      <c r="T326" s="147">
        <f>S326*H326</f>
        <v>0</v>
      </c>
      <c r="AR326" s="148" t="s">
        <v>156</v>
      </c>
      <c r="AT326" s="148" t="s">
        <v>210</v>
      </c>
      <c r="AU326" s="148" t="s">
        <v>91</v>
      </c>
      <c r="AY326" s="15" t="s">
        <v>209</v>
      </c>
      <c r="BE326" s="149">
        <f>IF(N326="základní",J326,0)</f>
        <v>0</v>
      </c>
      <c r="BF326" s="149">
        <f>IF(N326="snížená",J326,0)</f>
        <v>0</v>
      </c>
      <c r="BG326" s="149">
        <f>IF(N326="zákl. přenesená",J326,0)</f>
        <v>0</v>
      </c>
      <c r="BH326" s="149">
        <f>IF(N326="sníž. přenesená",J326,0)</f>
        <v>0</v>
      </c>
      <c r="BI326" s="149">
        <f>IF(N326="nulová",J326,0)</f>
        <v>0</v>
      </c>
      <c r="BJ326" s="15" t="s">
        <v>85</v>
      </c>
      <c r="BK326" s="149">
        <f>ROUND(I326*H326,2)</f>
        <v>0</v>
      </c>
      <c r="BL326" s="15" t="s">
        <v>156</v>
      </c>
      <c r="BM326" s="148" t="s">
        <v>1896</v>
      </c>
    </row>
    <row r="327" spans="2:65" s="1" customFormat="1" ht="19.5" x14ac:dyDescent="0.2">
      <c r="B327" s="30"/>
      <c r="D327" s="150" t="s">
        <v>216</v>
      </c>
      <c r="F327" s="151" t="s">
        <v>829</v>
      </c>
      <c r="I327" s="152"/>
      <c r="L327" s="30"/>
      <c r="M327" s="153"/>
      <c r="T327" s="54"/>
      <c r="AT327" s="15" t="s">
        <v>216</v>
      </c>
      <c r="AU327" s="15" t="s">
        <v>91</v>
      </c>
    </row>
    <row r="328" spans="2:65" s="12" customFormat="1" x14ac:dyDescent="0.2">
      <c r="B328" s="154"/>
      <c r="D328" s="150" t="s">
        <v>292</v>
      </c>
      <c r="E328" s="155" t="s">
        <v>1</v>
      </c>
      <c r="F328" s="156" t="s">
        <v>148</v>
      </c>
      <c r="H328" s="157">
        <v>3</v>
      </c>
      <c r="I328" s="158"/>
      <c r="L328" s="154"/>
      <c r="M328" s="159"/>
      <c r="T328" s="160"/>
      <c r="AT328" s="155" t="s">
        <v>292</v>
      </c>
      <c r="AU328" s="155" t="s">
        <v>91</v>
      </c>
      <c r="AV328" s="12" t="s">
        <v>91</v>
      </c>
      <c r="AW328" s="12" t="s">
        <v>36</v>
      </c>
      <c r="AX328" s="12" t="s">
        <v>85</v>
      </c>
      <c r="AY328" s="155" t="s">
        <v>209</v>
      </c>
    </row>
    <row r="329" spans="2:65" s="1" customFormat="1" ht="16.5" customHeight="1" x14ac:dyDescent="0.2">
      <c r="B329" s="30"/>
      <c r="C329" s="171" t="s">
        <v>643</v>
      </c>
      <c r="D329" s="171" t="s">
        <v>449</v>
      </c>
      <c r="E329" s="172" t="s">
        <v>832</v>
      </c>
      <c r="F329" s="173" t="s">
        <v>1111</v>
      </c>
      <c r="G329" s="174" t="s">
        <v>456</v>
      </c>
      <c r="H329" s="175">
        <v>3</v>
      </c>
      <c r="I329" s="176"/>
      <c r="J329" s="177">
        <f>ROUND(I329*H329,2)</f>
        <v>0</v>
      </c>
      <c r="K329" s="178"/>
      <c r="L329" s="179"/>
      <c r="M329" s="180" t="s">
        <v>1</v>
      </c>
      <c r="N329" s="181" t="s">
        <v>43</v>
      </c>
      <c r="P329" s="146">
        <f>O329*H329</f>
        <v>0</v>
      </c>
      <c r="Q329" s="146">
        <v>1.8169999999999999</v>
      </c>
      <c r="R329" s="146">
        <f>Q329*H329</f>
        <v>5.4509999999999996</v>
      </c>
      <c r="S329" s="146">
        <v>0</v>
      </c>
      <c r="T329" s="147">
        <f>S329*H329</f>
        <v>0</v>
      </c>
      <c r="AR329" s="148" t="s">
        <v>244</v>
      </c>
      <c r="AT329" s="148" t="s">
        <v>449</v>
      </c>
      <c r="AU329" s="148" t="s">
        <v>91</v>
      </c>
      <c r="AY329" s="15" t="s">
        <v>209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5" t="s">
        <v>85</v>
      </c>
      <c r="BK329" s="149">
        <f>ROUND(I329*H329,2)</f>
        <v>0</v>
      </c>
      <c r="BL329" s="15" t="s">
        <v>156</v>
      </c>
      <c r="BM329" s="148" t="s">
        <v>1897</v>
      </c>
    </row>
    <row r="330" spans="2:65" s="1" customFormat="1" x14ac:dyDescent="0.2">
      <c r="B330" s="30"/>
      <c r="D330" s="150" t="s">
        <v>216</v>
      </c>
      <c r="F330" s="151" t="s">
        <v>835</v>
      </c>
      <c r="I330" s="152"/>
      <c r="L330" s="30"/>
      <c r="M330" s="153"/>
      <c r="T330" s="54"/>
      <c r="AT330" s="15" t="s">
        <v>216</v>
      </c>
      <c r="AU330" s="15" t="s">
        <v>91</v>
      </c>
    </row>
    <row r="331" spans="2:65" s="12" customFormat="1" x14ac:dyDescent="0.2">
      <c r="B331" s="154"/>
      <c r="D331" s="150" t="s">
        <v>292</v>
      </c>
      <c r="E331" s="155" t="s">
        <v>1</v>
      </c>
      <c r="F331" s="156" t="s">
        <v>148</v>
      </c>
      <c r="H331" s="157">
        <v>3</v>
      </c>
      <c r="I331" s="158"/>
      <c r="L331" s="154"/>
      <c r="M331" s="159"/>
      <c r="T331" s="160"/>
      <c r="AT331" s="155" t="s">
        <v>292</v>
      </c>
      <c r="AU331" s="155" t="s">
        <v>91</v>
      </c>
      <c r="AV331" s="12" t="s">
        <v>91</v>
      </c>
      <c r="AW331" s="12" t="s">
        <v>36</v>
      </c>
      <c r="AX331" s="12" t="s">
        <v>85</v>
      </c>
      <c r="AY331" s="155" t="s">
        <v>209</v>
      </c>
    </row>
    <row r="332" spans="2:65" s="1" customFormat="1" ht="24.2" customHeight="1" x14ac:dyDescent="0.2">
      <c r="B332" s="30"/>
      <c r="C332" s="171" t="s">
        <v>649</v>
      </c>
      <c r="D332" s="171" t="s">
        <v>449</v>
      </c>
      <c r="E332" s="172" t="s">
        <v>847</v>
      </c>
      <c r="F332" s="173" t="s">
        <v>848</v>
      </c>
      <c r="G332" s="174" t="s">
        <v>456</v>
      </c>
      <c r="H332" s="175">
        <v>3</v>
      </c>
      <c r="I332" s="176"/>
      <c r="J332" s="177">
        <f>ROUND(I332*H332,2)</f>
        <v>0</v>
      </c>
      <c r="K332" s="178"/>
      <c r="L332" s="179"/>
      <c r="M332" s="180" t="s">
        <v>1</v>
      </c>
      <c r="N332" s="181" t="s">
        <v>43</v>
      </c>
      <c r="P332" s="146">
        <f>O332*H332</f>
        <v>0</v>
      </c>
      <c r="Q332" s="146">
        <v>5.4600000000000003E-2</v>
      </c>
      <c r="R332" s="146">
        <f>Q332*H332</f>
        <v>0.1638</v>
      </c>
      <c r="S332" s="146">
        <v>0</v>
      </c>
      <c r="T332" s="147">
        <f>S332*H332</f>
        <v>0</v>
      </c>
      <c r="AR332" s="148" t="s">
        <v>244</v>
      </c>
      <c r="AT332" s="148" t="s">
        <v>449</v>
      </c>
      <c r="AU332" s="148" t="s">
        <v>91</v>
      </c>
      <c r="AY332" s="15" t="s">
        <v>209</v>
      </c>
      <c r="BE332" s="149">
        <f>IF(N332="základní",J332,0)</f>
        <v>0</v>
      </c>
      <c r="BF332" s="149">
        <f>IF(N332="snížená",J332,0)</f>
        <v>0</v>
      </c>
      <c r="BG332" s="149">
        <f>IF(N332="zákl. přenesená",J332,0)</f>
        <v>0</v>
      </c>
      <c r="BH332" s="149">
        <f>IF(N332="sníž. přenesená",J332,0)</f>
        <v>0</v>
      </c>
      <c r="BI332" s="149">
        <f>IF(N332="nulová",J332,0)</f>
        <v>0</v>
      </c>
      <c r="BJ332" s="15" t="s">
        <v>85</v>
      </c>
      <c r="BK332" s="149">
        <f>ROUND(I332*H332,2)</f>
        <v>0</v>
      </c>
      <c r="BL332" s="15" t="s">
        <v>156</v>
      </c>
      <c r="BM332" s="148" t="s">
        <v>1898</v>
      </c>
    </row>
    <row r="333" spans="2:65" s="1" customFormat="1" ht="19.5" x14ac:dyDescent="0.2">
      <c r="B333" s="30"/>
      <c r="D333" s="150" t="s">
        <v>216</v>
      </c>
      <c r="F333" s="151" t="s">
        <v>848</v>
      </c>
      <c r="I333" s="152"/>
      <c r="L333" s="30"/>
      <c r="M333" s="153"/>
      <c r="T333" s="54"/>
      <c r="AT333" s="15" t="s">
        <v>216</v>
      </c>
      <c r="AU333" s="15" t="s">
        <v>91</v>
      </c>
    </row>
    <row r="334" spans="2:65" s="12" customFormat="1" x14ac:dyDescent="0.2">
      <c r="B334" s="154"/>
      <c r="D334" s="150" t="s">
        <v>292</v>
      </c>
      <c r="E334" s="155" t="s">
        <v>1</v>
      </c>
      <c r="F334" s="156" t="s">
        <v>148</v>
      </c>
      <c r="H334" s="157">
        <v>3</v>
      </c>
      <c r="I334" s="158"/>
      <c r="L334" s="154"/>
      <c r="M334" s="159"/>
      <c r="T334" s="160"/>
      <c r="AT334" s="155" t="s">
        <v>292</v>
      </c>
      <c r="AU334" s="155" t="s">
        <v>91</v>
      </c>
      <c r="AV334" s="12" t="s">
        <v>91</v>
      </c>
      <c r="AW334" s="12" t="s">
        <v>36</v>
      </c>
      <c r="AX334" s="12" t="s">
        <v>85</v>
      </c>
      <c r="AY334" s="155" t="s">
        <v>209</v>
      </c>
    </row>
    <row r="335" spans="2:65" s="1" customFormat="1" ht="24.2" customHeight="1" x14ac:dyDescent="0.2">
      <c r="B335" s="30"/>
      <c r="C335" s="136" t="s">
        <v>655</v>
      </c>
      <c r="D335" s="136" t="s">
        <v>210</v>
      </c>
      <c r="E335" s="137" t="s">
        <v>841</v>
      </c>
      <c r="F335" s="138" t="s">
        <v>842</v>
      </c>
      <c r="G335" s="139" t="s">
        <v>456</v>
      </c>
      <c r="H335" s="140">
        <v>3</v>
      </c>
      <c r="I335" s="141"/>
      <c r="J335" s="142">
        <f>ROUND(I335*H335,2)</f>
        <v>0</v>
      </c>
      <c r="K335" s="143"/>
      <c r="L335" s="30"/>
      <c r="M335" s="144" t="s">
        <v>1</v>
      </c>
      <c r="N335" s="145" t="s">
        <v>43</v>
      </c>
      <c r="P335" s="146">
        <f>O335*H335</f>
        <v>0</v>
      </c>
      <c r="Q335" s="146">
        <v>0.09</v>
      </c>
      <c r="R335" s="146">
        <f>Q335*H335</f>
        <v>0.27</v>
      </c>
      <c r="S335" s="146">
        <v>0</v>
      </c>
      <c r="T335" s="147">
        <f>S335*H335</f>
        <v>0</v>
      </c>
      <c r="AR335" s="148" t="s">
        <v>156</v>
      </c>
      <c r="AT335" s="148" t="s">
        <v>210</v>
      </c>
      <c r="AU335" s="148" t="s">
        <v>91</v>
      </c>
      <c r="AY335" s="15" t="s">
        <v>209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5" t="s">
        <v>85</v>
      </c>
      <c r="BK335" s="149">
        <f>ROUND(I335*H335,2)</f>
        <v>0</v>
      </c>
      <c r="BL335" s="15" t="s">
        <v>156</v>
      </c>
      <c r="BM335" s="148" t="s">
        <v>1899</v>
      </c>
    </row>
    <row r="336" spans="2:65" s="1" customFormat="1" ht="19.5" x14ac:dyDescent="0.2">
      <c r="B336" s="30"/>
      <c r="D336" s="150" t="s">
        <v>216</v>
      </c>
      <c r="F336" s="151" t="s">
        <v>844</v>
      </c>
      <c r="I336" s="152"/>
      <c r="L336" s="30"/>
      <c r="M336" s="153"/>
      <c r="T336" s="54"/>
      <c r="AT336" s="15" t="s">
        <v>216</v>
      </c>
      <c r="AU336" s="15" t="s">
        <v>91</v>
      </c>
    </row>
    <row r="337" spans="2:65" s="12" customFormat="1" x14ac:dyDescent="0.2">
      <c r="B337" s="154"/>
      <c r="D337" s="150" t="s">
        <v>292</v>
      </c>
      <c r="E337" s="155" t="s">
        <v>1</v>
      </c>
      <c r="F337" s="156" t="s">
        <v>148</v>
      </c>
      <c r="H337" s="157">
        <v>3</v>
      </c>
      <c r="I337" s="158"/>
      <c r="L337" s="154"/>
      <c r="M337" s="159"/>
      <c r="T337" s="160"/>
      <c r="AT337" s="155" t="s">
        <v>292</v>
      </c>
      <c r="AU337" s="155" t="s">
        <v>91</v>
      </c>
      <c r="AV337" s="12" t="s">
        <v>91</v>
      </c>
      <c r="AW337" s="12" t="s">
        <v>36</v>
      </c>
      <c r="AX337" s="12" t="s">
        <v>85</v>
      </c>
      <c r="AY337" s="155" t="s">
        <v>209</v>
      </c>
    </row>
    <row r="338" spans="2:65" s="1" customFormat="1" ht="24.2" customHeight="1" x14ac:dyDescent="0.2">
      <c r="B338" s="30"/>
      <c r="C338" s="136" t="s">
        <v>660</v>
      </c>
      <c r="D338" s="136" t="s">
        <v>210</v>
      </c>
      <c r="E338" s="137" t="s">
        <v>851</v>
      </c>
      <c r="F338" s="138" t="s">
        <v>852</v>
      </c>
      <c r="G338" s="139" t="s">
        <v>456</v>
      </c>
      <c r="H338" s="140">
        <v>3</v>
      </c>
      <c r="I338" s="141"/>
      <c r="J338" s="142">
        <f>ROUND(I338*H338,2)</f>
        <v>0</v>
      </c>
      <c r="K338" s="143"/>
      <c r="L338" s="30"/>
      <c r="M338" s="144" t="s">
        <v>1</v>
      </c>
      <c r="N338" s="145" t="s">
        <v>43</v>
      </c>
      <c r="P338" s="146">
        <f>O338*H338</f>
        <v>0</v>
      </c>
      <c r="Q338" s="146">
        <v>0.42080000000000001</v>
      </c>
      <c r="R338" s="146">
        <f>Q338*H338</f>
        <v>1.2624</v>
      </c>
      <c r="S338" s="146">
        <v>0</v>
      </c>
      <c r="T338" s="147">
        <f>S338*H338</f>
        <v>0</v>
      </c>
      <c r="AR338" s="148" t="s">
        <v>156</v>
      </c>
      <c r="AT338" s="148" t="s">
        <v>210</v>
      </c>
      <c r="AU338" s="148" t="s">
        <v>91</v>
      </c>
      <c r="AY338" s="15" t="s">
        <v>209</v>
      </c>
      <c r="BE338" s="149">
        <f>IF(N338="základní",J338,0)</f>
        <v>0</v>
      </c>
      <c r="BF338" s="149">
        <f>IF(N338="snížená",J338,0)</f>
        <v>0</v>
      </c>
      <c r="BG338" s="149">
        <f>IF(N338="zákl. přenesená",J338,0)</f>
        <v>0</v>
      </c>
      <c r="BH338" s="149">
        <f>IF(N338="sníž. přenesená",J338,0)</f>
        <v>0</v>
      </c>
      <c r="BI338" s="149">
        <f>IF(N338="nulová",J338,0)</f>
        <v>0</v>
      </c>
      <c r="BJ338" s="15" t="s">
        <v>85</v>
      </c>
      <c r="BK338" s="149">
        <f>ROUND(I338*H338,2)</f>
        <v>0</v>
      </c>
      <c r="BL338" s="15" t="s">
        <v>156</v>
      </c>
      <c r="BM338" s="148" t="s">
        <v>1900</v>
      </c>
    </row>
    <row r="339" spans="2:65" s="1" customFormat="1" ht="19.5" x14ac:dyDescent="0.2">
      <c r="B339" s="30"/>
      <c r="D339" s="150" t="s">
        <v>216</v>
      </c>
      <c r="F339" s="151" t="s">
        <v>854</v>
      </c>
      <c r="I339" s="152"/>
      <c r="L339" s="30"/>
      <c r="M339" s="153"/>
      <c r="T339" s="54"/>
      <c r="AT339" s="15" t="s">
        <v>216</v>
      </c>
      <c r="AU339" s="15" t="s">
        <v>91</v>
      </c>
    </row>
    <row r="340" spans="2:65" s="12" customFormat="1" x14ac:dyDescent="0.2">
      <c r="B340" s="154"/>
      <c r="D340" s="150" t="s">
        <v>292</v>
      </c>
      <c r="E340" s="155" t="s">
        <v>1</v>
      </c>
      <c r="F340" s="156" t="s">
        <v>148</v>
      </c>
      <c r="H340" s="157">
        <v>3</v>
      </c>
      <c r="I340" s="158"/>
      <c r="L340" s="154"/>
      <c r="M340" s="159"/>
      <c r="T340" s="160"/>
      <c r="AT340" s="155" t="s">
        <v>292</v>
      </c>
      <c r="AU340" s="155" t="s">
        <v>91</v>
      </c>
      <c r="AV340" s="12" t="s">
        <v>91</v>
      </c>
      <c r="AW340" s="12" t="s">
        <v>36</v>
      </c>
      <c r="AX340" s="12" t="s">
        <v>85</v>
      </c>
      <c r="AY340" s="155" t="s">
        <v>209</v>
      </c>
    </row>
    <row r="341" spans="2:65" s="1" customFormat="1" ht="21.75" customHeight="1" x14ac:dyDescent="0.2">
      <c r="B341" s="30"/>
      <c r="C341" s="136" t="s">
        <v>665</v>
      </c>
      <c r="D341" s="136" t="s">
        <v>210</v>
      </c>
      <c r="E341" s="137" t="s">
        <v>861</v>
      </c>
      <c r="F341" s="138" t="s">
        <v>862</v>
      </c>
      <c r="G341" s="139" t="s">
        <v>359</v>
      </c>
      <c r="H341" s="140">
        <v>107.5</v>
      </c>
      <c r="I341" s="141"/>
      <c r="J341" s="142">
        <f>ROUND(I341*H341,2)</f>
        <v>0</v>
      </c>
      <c r="K341" s="143"/>
      <c r="L341" s="30"/>
      <c r="M341" s="144" t="s">
        <v>1</v>
      </c>
      <c r="N341" s="145" t="s">
        <v>43</v>
      </c>
      <c r="P341" s="146">
        <f>O341*H341</f>
        <v>0</v>
      </c>
      <c r="Q341" s="146">
        <v>1.2999999999999999E-4</v>
      </c>
      <c r="R341" s="146">
        <f>Q341*H341</f>
        <v>1.3975E-2</v>
      </c>
      <c r="S341" s="146">
        <v>0</v>
      </c>
      <c r="T341" s="147">
        <f>S341*H341</f>
        <v>0</v>
      </c>
      <c r="AR341" s="148" t="s">
        <v>156</v>
      </c>
      <c r="AT341" s="148" t="s">
        <v>210</v>
      </c>
      <c r="AU341" s="148" t="s">
        <v>91</v>
      </c>
      <c r="AY341" s="15" t="s">
        <v>209</v>
      </c>
      <c r="BE341" s="149">
        <f>IF(N341="základní",J341,0)</f>
        <v>0</v>
      </c>
      <c r="BF341" s="149">
        <f>IF(N341="snížená",J341,0)</f>
        <v>0</v>
      </c>
      <c r="BG341" s="149">
        <f>IF(N341="zákl. přenesená",J341,0)</f>
        <v>0</v>
      </c>
      <c r="BH341" s="149">
        <f>IF(N341="sníž. přenesená",J341,0)</f>
        <v>0</v>
      </c>
      <c r="BI341" s="149">
        <f>IF(N341="nulová",J341,0)</f>
        <v>0</v>
      </c>
      <c r="BJ341" s="15" t="s">
        <v>85</v>
      </c>
      <c r="BK341" s="149">
        <f>ROUND(I341*H341,2)</f>
        <v>0</v>
      </c>
      <c r="BL341" s="15" t="s">
        <v>156</v>
      </c>
      <c r="BM341" s="148" t="s">
        <v>1901</v>
      </c>
    </row>
    <row r="342" spans="2:65" s="1" customFormat="1" x14ac:dyDescent="0.2">
      <c r="B342" s="30"/>
      <c r="D342" s="150" t="s">
        <v>216</v>
      </c>
      <c r="F342" s="151" t="s">
        <v>864</v>
      </c>
      <c r="I342" s="152"/>
      <c r="L342" s="30"/>
      <c r="M342" s="153"/>
      <c r="T342" s="54"/>
      <c r="AT342" s="15" t="s">
        <v>216</v>
      </c>
      <c r="AU342" s="15" t="s">
        <v>91</v>
      </c>
    </row>
    <row r="343" spans="2:65" s="12" customFormat="1" x14ac:dyDescent="0.2">
      <c r="B343" s="154"/>
      <c r="D343" s="150" t="s">
        <v>292</v>
      </c>
      <c r="E343" s="155" t="s">
        <v>1</v>
      </c>
      <c r="F343" s="156" t="s">
        <v>1867</v>
      </c>
      <c r="H343" s="157">
        <v>107.5</v>
      </c>
      <c r="I343" s="158"/>
      <c r="L343" s="154"/>
      <c r="M343" s="159"/>
      <c r="T343" s="160"/>
      <c r="AT343" s="155" t="s">
        <v>292</v>
      </c>
      <c r="AU343" s="155" t="s">
        <v>91</v>
      </c>
      <c r="AV343" s="12" t="s">
        <v>91</v>
      </c>
      <c r="AW343" s="12" t="s">
        <v>36</v>
      </c>
      <c r="AX343" s="12" t="s">
        <v>85</v>
      </c>
      <c r="AY343" s="155" t="s">
        <v>209</v>
      </c>
    </row>
    <row r="344" spans="2:65" s="11" customFormat="1" ht="22.9" customHeight="1" x14ac:dyDescent="0.2">
      <c r="B344" s="124"/>
      <c r="D344" s="125" t="s">
        <v>77</v>
      </c>
      <c r="E344" s="134" t="s">
        <v>249</v>
      </c>
      <c r="F344" s="134" t="s">
        <v>866</v>
      </c>
      <c r="I344" s="127"/>
      <c r="J344" s="135">
        <f>BK344</f>
        <v>0</v>
      </c>
      <c r="L344" s="124"/>
      <c r="M344" s="129"/>
      <c r="P344" s="130">
        <f>P345+SUM(P346:P354)</f>
        <v>0</v>
      </c>
      <c r="R344" s="130">
        <f>R345+SUM(R346:R354)</f>
        <v>8.8149999999999992E-2</v>
      </c>
      <c r="T344" s="131">
        <f>T345+SUM(T346:T354)</f>
        <v>4.3</v>
      </c>
      <c r="AR344" s="125" t="s">
        <v>85</v>
      </c>
      <c r="AT344" s="132" t="s">
        <v>77</v>
      </c>
      <c r="AU344" s="132" t="s">
        <v>85</v>
      </c>
      <c r="AY344" s="125" t="s">
        <v>209</v>
      </c>
      <c r="BK344" s="133">
        <f>BK345+SUM(BK346:BK354)</f>
        <v>0</v>
      </c>
    </row>
    <row r="345" spans="2:65" s="1" customFormat="1" ht="24.2" customHeight="1" x14ac:dyDescent="0.2">
      <c r="B345" s="30"/>
      <c r="C345" s="136" t="s">
        <v>671</v>
      </c>
      <c r="D345" s="136" t="s">
        <v>210</v>
      </c>
      <c r="E345" s="137" t="s">
        <v>867</v>
      </c>
      <c r="F345" s="138" t="s">
        <v>868</v>
      </c>
      <c r="G345" s="139" t="s">
        <v>359</v>
      </c>
      <c r="H345" s="140">
        <v>215</v>
      </c>
      <c r="I345" s="141"/>
      <c r="J345" s="142">
        <f>ROUND(I345*H345,2)</f>
        <v>0</v>
      </c>
      <c r="K345" s="143"/>
      <c r="L345" s="30"/>
      <c r="M345" s="144" t="s">
        <v>1</v>
      </c>
      <c r="N345" s="145" t="s">
        <v>43</v>
      </c>
      <c r="P345" s="146">
        <f>O345*H345</f>
        <v>0</v>
      </c>
      <c r="Q345" s="146">
        <v>4.0999999999999999E-4</v>
      </c>
      <c r="R345" s="146">
        <f>Q345*H345</f>
        <v>8.8149999999999992E-2</v>
      </c>
      <c r="S345" s="146">
        <v>0</v>
      </c>
      <c r="T345" s="147">
        <f>S345*H345</f>
        <v>0</v>
      </c>
      <c r="AR345" s="148" t="s">
        <v>156</v>
      </c>
      <c r="AT345" s="148" t="s">
        <v>210</v>
      </c>
      <c r="AU345" s="148" t="s">
        <v>91</v>
      </c>
      <c r="AY345" s="15" t="s">
        <v>209</v>
      </c>
      <c r="BE345" s="149">
        <f>IF(N345="základní",J345,0)</f>
        <v>0</v>
      </c>
      <c r="BF345" s="149">
        <f>IF(N345="snížená",J345,0)</f>
        <v>0</v>
      </c>
      <c r="BG345" s="149">
        <f>IF(N345="zákl. přenesená",J345,0)</f>
        <v>0</v>
      </c>
      <c r="BH345" s="149">
        <f>IF(N345="sníž. přenesená",J345,0)</f>
        <v>0</v>
      </c>
      <c r="BI345" s="149">
        <f>IF(N345="nulová",J345,0)</f>
        <v>0</v>
      </c>
      <c r="BJ345" s="15" t="s">
        <v>85</v>
      </c>
      <c r="BK345" s="149">
        <f>ROUND(I345*H345,2)</f>
        <v>0</v>
      </c>
      <c r="BL345" s="15" t="s">
        <v>156</v>
      </c>
      <c r="BM345" s="148" t="s">
        <v>1902</v>
      </c>
    </row>
    <row r="346" spans="2:65" s="1" customFormat="1" ht="19.5" x14ac:dyDescent="0.2">
      <c r="B346" s="30"/>
      <c r="D346" s="150" t="s">
        <v>216</v>
      </c>
      <c r="F346" s="151" t="s">
        <v>870</v>
      </c>
      <c r="I346" s="152"/>
      <c r="L346" s="30"/>
      <c r="M346" s="153"/>
      <c r="T346" s="54"/>
      <c r="AT346" s="15" t="s">
        <v>216</v>
      </c>
      <c r="AU346" s="15" t="s">
        <v>91</v>
      </c>
    </row>
    <row r="347" spans="2:65" s="12" customFormat="1" x14ac:dyDescent="0.2">
      <c r="B347" s="154"/>
      <c r="D347" s="150" t="s">
        <v>292</v>
      </c>
      <c r="E347" s="155" t="s">
        <v>1</v>
      </c>
      <c r="F347" s="156" t="s">
        <v>1903</v>
      </c>
      <c r="H347" s="157">
        <v>215</v>
      </c>
      <c r="I347" s="158"/>
      <c r="L347" s="154"/>
      <c r="M347" s="159"/>
      <c r="T347" s="160"/>
      <c r="AT347" s="155" t="s">
        <v>292</v>
      </c>
      <c r="AU347" s="155" t="s">
        <v>91</v>
      </c>
      <c r="AV347" s="12" t="s">
        <v>91</v>
      </c>
      <c r="AW347" s="12" t="s">
        <v>36</v>
      </c>
      <c r="AX347" s="12" t="s">
        <v>85</v>
      </c>
      <c r="AY347" s="155" t="s">
        <v>209</v>
      </c>
    </row>
    <row r="348" spans="2:65" s="1" customFormat="1" ht="24.2" customHeight="1" x14ac:dyDescent="0.2">
      <c r="B348" s="30"/>
      <c r="C348" s="136" t="s">
        <v>677</v>
      </c>
      <c r="D348" s="136" t="s">
        <v>210</v>
      </c>
      <c r="E348" s="137" t="s">
        <v>873</v>
      </c>
      <c r="F348" s="138" t="s">
        <v>874</v>
      </c>
      <c r="G348" s="139" t="s">
        <v>359</v>
      </c>
      <c r="H348" s="140">
        <v>215</v>
      </c>
      <c r="I348" s="141"/>
      <c r="J348" s="142">
        <f>ROUND(I348*H348,2)</f>
        <v>0</v>
      </c>
      <c r="K348" s="143"/>
      <c r="L348" s="30"/>
      <c r="M348" s="144" t="s">
        <v>1</v>
      </c>
      <c r="N348" s="145" t="s">
        <v>43</v>
      </c>
      <c r="P348" s="146">
        <f>O348*H348</f>
        <v>0</v>
      </c>
      <c r="Q348" s="146">
        <v>0</v>
      </c>
      <c r="R348" s="146">
        <f>Q348*H348</f>
        <v>0</v>
      </c>
      <c r="S348" s="146">
        <v>0</v>
      </c>
      <c r="T348" s="147">
        <f>S348*H348</f>
        <v>0</v>
      </c>
      <c r="AR348" s="148" t="s">
        <v>156</v>
      </c>
      <c r="AT348" s="148" t="s">
        <v>210</v>
      </c>
      <c r="AU348" s="148" t="s">
        <v>91</v>
      </c>
      <c r="AY348" s="15" t="s">
        <v>209</v>
      </c>
      <c r="BE348" s="149">
        <f>IF(N348="základní",J348,0)</f>
        <v>0</v>
      </c>
      <c r="BF348" s="149">
        <f>IF(N348="snížená",J348,0)</f>
        <v>0</v>
      </c>
      <c r="BG348" s="149">
        <f>IF(N348="zákl. přenesená",J348,0)</f>
        <v>0</v>
      </c>
      <c r="BH348" s="149">
        <f>IF(N348="sníž. přenesená",J348,0)</f>
        <v>0</v>
      </c>
      <c r="BI348" s="149">
        <f>IF(N348="nulová",J348,0)</f>
        <v>0</v>
      </c>
      <c r="BJ348" s="15" t="s">
        <v>85</v>
      </c>
      <c r="BK348" s="149">
        <f>ROUND(I348*H348,2)</f>
        <v>0</v>
      </c>
      <c r="BL348" s="15" t="s">
        <v>156</v>
      </c>
      <c r="BM348" s="148" t="s">
        <v>1904</v>
      </c>
    </row>
    <row r="349" spans="2:65" s="1" customFormat="1" ht="19.5" x14ac:dyDescent="0.2">
      <c r="B349" s="30"/>
      <c r="D349" s="150" t="s">
        <v>216</v>
      </c>
      <c r="F349" s="151" t="s">
        <v>876</v>
      </c>
      <c r="I349" s="152"/>
      <c r="L349" s="30"/>
      <c r="M349" s="153"/>
      <c r="T349" s="54"/>
      <c r="AT349" s="15" t="s">
        <v>216</v>
      </c>
      <c r="AU349" s="15" t="s">
        <v>91</v>
      </c>
    </row>
    <row r="350" spans="2:65" s="12" customFormat="1" x14ac:dyDescent="0.2">
      <c r="B350" s="154"/>
      <c r="D350" s="150" t="s">
        <v>292</v>
      </c>
      <c r="E350" s="155" t="s">
        <v>1</v>
      </c>
      <c r="F350" s="156" t="s">
        <v>1903</v>
      </c>
      <c r="H350" s="157">
        <v>215</v>
      </c>
      <c r="I350" s="158"/>
      <c r="L350" s="154"/>
      <c r="M350" s="159"/>
      <c r="T350" s="160"/>
      <c r="AT350" s="155" t="s">
        <v>292</v>
      </c>
      <c r="AU350" s="155" t="s">
        <v>91</v>
      </c>
      <c r="AV350" s="12" t="s">
        <v>91</v>
      </c>
      <c r="AW350" s="12" t="s">
        <v>36</v>
      </c>
      <c r="AX350" s="12" t="s">
        <v>85</v>
      </c>
      <c r="AY350" s="155" t="s">
        <v>209</v>
      </c>
    </row>
    <row r="351" spans="2:65" s="1" customFormat="1" ht="16.5" customHeight="1" x14ac:dyDescent="0.2">
      <c r="B351" s="30"/>
      <c r="C351" s="136" t="s">
        <v>724</v>
      </c>
      <c r="D351" s="136" t="s">
        <v>210</v>
      </c>
      <c r="E351" s="137" t="s">
        <v>888</v>
      </c>
      <c r="F351" s="138" t="s">
        <v>889</v>
      </c>
      <c r="G351" s="139" t="s">
        <v>342</v>
      </c>
      <c r="H351" s="140">
        <v>430</v>
      </c>
      <c r="I351" s="141"/>
      <c r="J351" s="142">
        <f>ROUND(I351*H351,2)</f>
        <v>0</v>
      </c>
      <c r="K351" s="143"/>
      <c r="L351" s="30"/>
      <c r="M351" s="144" t="s">
        <v>1</v>
      </c>
      <c r="N351" s="145" t="s">
        <v>43</v>
      </c>
      <c r="P351" s="146">
        <f>O351*H351</f>
        <v>0</v>
      </c>
      <c r="Q351" s="146">
        <v>0</v>
      </c>
      <c r="R351" s="146">
        <f>Q351*H351</f>
        <v>0</v>
      </c>
      <c r="S351" s="146">
        <v>0.01</v>
      </c>
      <c r="T351" s="147">
        <f>S351*H351</f>
        <v>4.3</v>
      </c>
      <c r="AR351" s="148" t="s">
        <v>156</v>
      </c>
      <c r="AT351" s="148" t="s">
        <v>210</v>
      </c>
      <c r="AU351" s="148" t="s">
        <v>91</v>
      </c>
      <c r="AY351" s="15" t="s">
        <v>209</v>
      </c>
      <c r="BE351" s="149">
        <f>IF(N351="základní",J351,0)</f>
        <v>0</v>
      </c>
      <c r="BF351" s="149">
        <f>IF(N351="snížená",J351,0)</f>
        <v>0</v>
      </c>
      <c r="BG351" s="149">
        <f>IF(N351="zákl. přenesená",J351,0)</f>
        <v>0</v>
      </c>
      <c r="BH351" s="149">
        <f>IF(N351="sníž. přenesená",J351,0)</f>
        <v>0</v>
      </c>
      <c r="BI351" s="149">
        <f>IF(N351="nulová",J351,0)</f>
        <v>0</v>
      </c>
      <c r="BJ351" s="15" t="s">
        <v>85</v>
      </c>
      <c r="BK351" s="149">
        <f>ROUND(I351*H351,2)</f>
        <v>0</v>
      </c>
      <c r="BL351" s="15" t="s">
        <v>156</v>
      </c>
      <c r="BM351" s="148" t="s">
        <v>1905</v>
      </c>
    </row>
    <row r="352" spans="2:65" s="1" customFormat="1" ht="19.5" x14ac:dyDescent="0.2">
      <c r="B352" s="30"/>
      <c r="D352" s="150" t="s">
        <v>216</v>
      </c>
      <c r="F352" s="151" t="s">
        <v>891</v>
      </c>
      <c r="I352" s="152"/>
      <c r="L352" s="30"/>
      <c r="M352" s="153"/>
      <c r="T352" s="54"/>
      <c r="AT352" s="15" t="s">
        <v>216</v>
      </c>
      <c r="AU352" s="15" t="s">
        <v>91</v>
      </c>
    </row>
    <row r="353" spans="2:65" s="12" customFormat="1" x14ac:dyDescent="0.2">
      <c r="B353" s="154"/>
      <c r="D353" s="150" t="s">
        <v>292</v>
      </c>
      <c r="E353" s="155" t="s">
        <v>1</v>
      </c>
      <c r="F353" s="156" t="s">
        <v>1906</v>
      </c>
      <c r="H353" s="157">
        <v>430</v>
      </c>
      <c r="I353" s="158"/>
      <c r="L353" s="154"/>
      <c r="M353" s="159"/>
      <c r="T353" s="160"/>
      <c r="AT353" s="155" t="s">
        <v>292</v>
      </c>
      <c r="AU353" s="155" t="s">
        <v>91</v>
      </c>
      <c r="AV353" s="12" t="s">
        <v>91</v>
      </c>
      <c r="AW353" s="12" t="s">
        <v>36</v>
      </c>
      <c r="AX353" s="12" t="s">
        <v>85</v>
      </c>
      <c r="AY353" s="155" t="s">
        <v>209</v>
      </c>
    </row>
    <row r="354" spans="2:65" s="11" customFormat="1" ht="20.85" customHeight="1" x14ac:dyDescent="0.2">
      <c r="B354" s="124"/>
      <c r="D354" s="125" t="s">
        <v>77</v>
      </c>
      <c r="E354" s="134" t="s">
        <v>860</v>
      </c>
      <c r="F354" s="134" t="s">
        <v>893</v>
      </c>
      <c r="I354" s="127"/>
      <c r="J354" s="135">
        <f>BK354</f>
        <v>0</v>
      </c>
      <c r="L354" s="124"/>
      <c r="M354" s="129"/>
      <c r="P354" s="130">
        <f>SUM(P355:P372)</f>
        <v>0</v>
      </c>
      <c r="R354" s="130">
        <f>SUM(R355:R372)</f>
        <v>0</v>
      </c>
      <c r="T354" s="131">
        <f>SUM(T355:T372)</f>
        <v>0</v>
      </c>
      <c r="AR354" s="125" t="s">
        <v>85</v>
      </c>
      <c r="AT354" s="132" t="s">
        <v>77</v>
      </c>
      <c r="AU354" s="132" t="s">
        <v>91</v>
      </c>
      <c r="AY354" s="125" t="s">
        <v>209</v>
      </c>
      <c r="BK354" s="133">
        <f>SUM(BK355:BK372)</f>
        <v>0</v>
      </c>
    </row>
    <row r="355" spans="2:65" s="1" customFormat="1" ht="24.2" customHeight="1" x14ac:dyDescent="0.2">
      <c r="B355" s="30"/>
      <c r="C355" s="136" t="s">
        <v>421</v>
      </c>
      <c r="D355" s="136" t="s">
        <v>210</v>
      </c>
      <c r="E355" s="137" t="s">
        <v>900</v>
      </c>
      <c r="F355" s="138" t="s">
        <v>901</v>
      </c>
      <c r="G355" s="139" t="s">
        <v>554</v>
      </c>
      <c r="H355" s="140">
        <v>6</v>
      </c>
      <c r="I355" s="141"/>
      <c r="J355" s="142">
        <f>ROUND(I355*H355,2)</f>
        <v>0</v>
      </c>
      <c r="K355" s="143"/>
      <c r="L355" s="30"/>
      <c r="M355" s="144" t="s">
        <v>1</v>
      </c>
      <c r="N355" s="145" t="s">
        <v>43</v>
      </c>
      <c r="P355" s="146">
        <f>O355*H355</f>
        <v>0</v>
      </c>
      <c r="Q355" s="146">
        <v>0</v>
      </c>
      <c r="R355" s="146">
        <f>Q355*H355</f>
        <v>0</v>
      </c>
      <c r="S355" s="146">
        <v>0</v>
      </c>
      <c r="T355" s="147">
        <f>S355*H355</f>
        <v>0</v>
      </c>
      <c r="AR355" s="148" t="s">
        <v>156</v>
      </c>
      <c r="AT355" s="148" t="s">
        <v>210</v>
      </c>
      <c r="AU355" s="148" t="s">
        <v>148</v>
      </c>
      <c r="AY355" s="15" t="s">
        <v>209</v>
      </c>
      <c r="BE355" s="149">
        <f>IF(N355="základní",J355,0)</f>
        <v>0</v>
      </c>
      <c r="BF355" s="149">
        <f>IF(N355="snížená",J355,0)</f>
        <v>0</v>
      </c>
      <c r="BG355" s="149">
        <f>IF(N355="zákl. přenesená",J355,0)</f>
        <v>0</v>
      </c>
      <c r="BH355" s="149">
        <f>IF(N355="sníž. přenesená",J355,0)</f>
        <v>0</v>
      </c>
      <c r="BI355" s="149">
        <f>IF(N355="nulová",J355,0)</f>
        <v>0</v>
      </c>
      <c r="BJ355" s="15" t="s">
        <v>85</v>
      </c>
      <c r="BK355" s="149">
        <f>ROUND(I355*H355,2)</f>
        <v>0</v>
      </c>
      <c r="BL355" s="15" t="s">
        <v>156</v>
      </c>
      <c r="BM355" s="148" t="s">
        <v>1907</v>
      </c>
    </row>
    <row r="356" spans="2:65" s="1" customFormat="1" ht="19.5" x14ac:dyDescent="0.2">
      <c r="B356" s="30"/>
      <c r="D356" s="150" t="s">
        <v>216</v>
      </c>
      <c r="F356" s="151" t="s">
        <v>903</v>
      </c>
      <c r="I356" s="152"/>
      <c r="L356" s="30"/>
      <c r="M356" s="153"/>
      <c r="T356" s="54"/>
      <c r="AT356" s="15" t="s">
        <v>216</v>
      </c>
      <c r="AU356" s="15" t="s">
        <v>148</v>
      </c>
    </row>
    <row r="357" spans="2:65" s="12" customFormat="1" x14ac:dyDescent="0.2">
      <c r="B357" s="154"/>
      <c r="D357" s="150" t="s">
        <v>292</v>
      </c>
      <c r="E357" s="155" t="s">
        <v>1</v>
      </c>
      <c r="F357" s="156" t="s">
        <v>1908</v>
      </c>
      <c r="H357" s="157">
        <v>6</v>
      </c>
      <c r="I357" s="158"/>
      <c r="L357" s="154"/>
      <c r="M357" s="159"/>
      <c r="T357" s="160"/>
      <c r="AT357" s="155" t="s">
        <v>292</v>
      </c>
      <c r="AU357" s="155" t="s">
        <v>148</v>
      </c>
      <c r="AV357" s="12" t="s">
        <v>91</v>
      </c>
      <c r="AW357" s="12" t="s">
        <v>36</v>
      </c>
      <c r="AX357" s="12" t="s">
        <v>78</v>
      </c>
      <c r="AY357" s="155" t="s">
        <v>209</v>
      </c>
    </row>
    <row r="358" spans="2:65" s="13" customFormat="1" x14ac:dyDescent="0.2">
      <c r="B358" s="164"/>
      <c r="D358" s="150" t="s">
        <v>292</v>
      </c>
      <c r="E358" s="165" t="s">
        <v>1</v>
      </c>
      <c r="F358" s="166" t="s">
        <v>351</v>
      </c>
      <c r="H358" s="167">
        <v>6</v>
      </c>
      <c r="I358" s="168"/>
      <c r="L358" s="164"/>
      <c r="M358" s="169"/>
      <c r="T358" s="170"/>
      <c r="AT358" s="165" t="s">
        <v>292</v>
      </c>
      <c r="AU358" s="165" t="s">
        <v>148</v>
      </c>
      <c r="AV358" s="13" t="s">
        <v>156</v>
      </c>
      <c r="AW358" s="13" t="s">
        <v>4</v>
      </c>
      <c r="AX358" s="13" t="s">
        <v>85</v>
      </c>
      <c r="AY358" s="165" t="s">
        <v>209</v>
      </c>
    </row>
    <row r="359" spans="2:65" s="1" customFormat="1" ht="24.2" customHeight="1" x14ac:dyDescent="0.2">
      <c r="B359" s="30"/>
      <c r="C359" s="136" t="s">
        <v>689</v>
      </c>
      <c r="D359" s="136" t="s">
        <v>210</v>
      </c>
      <c r="E359" s="137" t="s">
        <v>907</v>
      </c>
      <c r="F359" s="138" t="s">
        <v>908</v>
      </c>
      <c r="G359" s="139" t="s">
        <v>554</v>
      </c>
      <c r="H359" s="140">
        <v>42</v>
      </c>
      <c r="I359" s="141"/>
      <c r="J359" s="142">
        <f>ROUND(I359*H359,2)</f>
        <v>0</v>
      </c>
      <c r="K359" s="143"/>
      <c r="L359" s="30"/>
      <c r="M359" s="144" t="s">
        <v>1</v>
      </c>
      <c r="N359" s="145" t="s">
        <v>43</v>
      </c>
      <c r="P359" s="146">
        <f>O359*H359</f>
        <v>0</v>
      </c>
      <c r="Q359" s="146">
        <v>0</v>
      </c>
      <c r="R359" s="146">
        <f>Q359*H359</f>
        <v>0</v>
      </c>
      <c r="S359" s="146">
        <v>0</v>
      </c>
      <c r="T359" s="147">
        <f>S359*H359</f>
        <v>0</v>
      </c>
      <c r="AR359" s="148" t="s">
        <v>156</v>
      </c>
      <c r="AT359" s="148" t="s">
        <v>210</v>
      </c>
      <c r="AU359" s="148" t="s">
        <v>148</v>
      </c>
      <c r="AY359" s="15" t="s">
        <v>209</v>
      </c>
      <c r="BE359" s="149">
        <f>IF(N359="základní",J359,0)</f>
        <v>0</v>
      </c>
      <c r="BF359" s="149">
        <f>IF(N359="snížená",J359,0)</f>
        <v>0</v>
      </c>
      <c r="BG359" s="149">
        <f>IF(N359="zákl. přenesená",J359,0)</f>
        <v>0</v>
      </c>
      <c r="BH359" s="149">
        <f>IF(N359="sníž. přenesená",J359,0)</f>
        <v>0</v>
      </c>
      <c r="BI359" s="149">
        <f>IF(N359="nulová",J359,0)</f>
        <v>0</v>
      </c>
      <c r="BJ359" s="15" t="s">
        <v>85</v>
      </c>
      <c r="BK359" s="149">
        <f>ROUND(I359*H359,2)</f>
        <v>0</v>
      </c>
      <c r="BL359" s="15" t="s">
        <v>156</v>
      </c>
      <c r="BM359" s="148" t="s">
        <v>1909</v>
      </c>
    </row>
    <row r="360" spans="2:65" s="1" customFormat="1" ht="19.5" x14ac:dyDescent="0.2">
      <c r="B360" s="30"/>
      <c r="D360" s="150" t="s">
        <v>216</v>
      </c>
      <c r="F360" s="151" t="s">
        <v>908</v>
      </c>
      <c r="I360" s="152"/>
      <c r="L360" s="30"/>
      <c r="M360" s="153"/>
      <c r="T360" s="54"/>
      <c r="AT360" s="15" t="s">
        <v>216</v>
      </c>
      <c r="AU360" s="15" t="s">
        <v>148</v>
      </c>
    </row>
    <row r="361" spans="2:65" s="12" customFormat="1" x14ac:dyDescent="0.2">
      <c r="B361" s="154"/>
      <c r="D361" s="150" t="s">
        <v>292</v>
      </c>
      <c r="E361" s="155" t="s">
        <v>1</v>
      </c>
      <c r="F361" s="156" t="s">
        <v>1910</v>
      </c>
      <c r="H361" s="157">
        <v>42</v>
      </c>
      <c r="I361" s="158"/>
      <c r="L361" s="154"/>
      <c r="M361" s="159"/>
      <c r="T361" s="160"/>
      <c r="AT361" s="155" t="s">
        <v>292</v>
      </c>
      <c r="AU361" s="155" t="s">
        <v>148</v>
      </c>
      <c r="AV361" s="12" t="s">
        <v>91</v>
      </c>
      <c r="AW361" s="12" t="s">
        <v>36</v>
      </c>
      <c r="AX361" s="12" t="s">
        <v>78</v>
      </c>
      <c r="AY361" s="155" t="s">
        <v>209</v>
      </c>
    </row>
    <row r="362" spans="2:65" s="13" customFormat="1" x14ac:dyDescent="0.2">
      <c r="B362" s="164"/>
      <c r="D362" s="150" t="s">
        <v>292</v>
      </c>
      <c r="E362" s="165" t="s">
        <v>1</v>
      </c>
      <c r="F362" s="166" t="s">
        <v>351</v>
      </c>
      <c r="H362" s="167">
        <v>42</v>
      </c>
      <c r="I362" s="168"/>
      <c r="L362" s="164"/>
      <c r="M362" s="169"/>
      <c r="T362" s="170"/>
      <c r="AT362" s="165" t="s">
        <v>292</v>
      </c>
      <c r="AU362" s="165" t="s">
        <v>148</v>
      </c>
      <c r="AV362" s="13" t="s">
        <v>156</v>
      </c>
      <c r="AW362" s="13" t="s">
        <v>4</v>
      </c>
      <c r="AX362" s="13" t="s">
        <v>85</v>
      </c>
      <c r="AY362" s="165" t="s">
        <v>209</v>
      </c>
    </row>
    <row r="363" spans="2:65" s="1" customFormat="1" ht="24.2" customHeight="1" x14ac:dyDescent="0.2">
      <c r="B363" s="30"/>
      <c r="C363" s="136" t="s">
        <v>695</v>
      </c>
      <c r="D363" s="136" t="s">
        <v>210</v>
      </c>
      <c r="E363" s="137" t="s">
        <v>912</v>
      </c>
      <c r="F363" s="138" t="s">
        <v>913</v>
      </c>
      <c r="G363" s="139" t="s">
        <v>554</v>
      </c>
      <c r="H363" s="140">
        <v>6</v>
      </c>
      <c r="I363" s="141"/>
      <c r="J363" s="142">
        <f>ROUND(I363*H363,2)</f>
        <v>0</v>
      </c>
      <c r="K363" s="143"/>
      <c r="L363" s="30"/>
      <c r="M363" s="144" t="s">
        <v>1</v>
      </c>
      <c r="N363" s="145" t="s">
        <v>43</v>
      </c>
      <c r="P363" s="146">
        <f>O363*H363</f>
        <v>0</v>
      </c>
      <c r="Q363" s="146">
        <v>0</v>
      </c>
      <c r="R363" s="146">
        <f>Q363*H363</f>
        <v>0</v>
      </c>
      <c r="S363" s="146">
        <v>0</v>
      </c>
      <c r="T363" s="147">
        <f>S363*H363</f>
        <v>0</v>
      </c>
      <c r="AR363" s="148" t="s">
        <v>156</v>
      </c>
      <c r="AT363" s="148" t="s">
        <v>210</v>
      </c>
      <c r="AU363" s="148" t="s">
        <v>148</v>
      </c>
      <c r="AY363" s="15" t="s">
        <v>209</v>
      </c>
      <c r="BE363" s="149">
        <f>IF(N363="základní",J363,0)</f>
        <v>0</v>
      </c>
      <c r="BF363" s="149">
        <f>IF(N363="snížená",J363,0)</f>
        <v>0</v>
      </c>
      <c r="BG363" s="149">
        <f>IF(N363="zákl. přenesená",J363,0)</f>
        <v>0</v>
      </c>
      <c r="BH363" s="149">
        <f>IF(N363="sníž. přenesená",J363,0)</f>
        <v>0</v>
      </c>
      <c r="BI363" s="149">
        <f>IF(N363="nulová",J363,0)</f>
        <v>0</v>
      </c>
      <c r="BJ363" s="15" t="s">
        <v>85</v>
      </c>
      <c r="BK363" s="149">
        <f>ROUND(I363*H363,2)</f>
        <v>0</v>
      </c>
      <c r="BL363" s="15" t="s">
        <v>156</v>
      </c>
      <c r="BM363" s="148" t="s">
        <v>1911</v>
      </c>
    </row>
    <row r="364" spans="2:65" s="1" customFormat="1" ht="19.5" x14ac:dyDescent="0.2">
      <c r="B364" s="30"/>
      <c r="D364" s="150" t="s">
        <v>216</v>
      </c>
      <c r="F364" s="151" t="s">
        <v>915</v>
      </c>
      <c r="I364" s="152"/>
      <c r="L364" s="30"/>
      <c r="M364" s="153"/>
      <c r="T364" s="54"/>
      <c r="AT364" s="15" t="s">
        <v>216</v>
      </c>
      <c r="AU364" s="15" t="s">
        <v>148</v>
      </c>
    </row>
    <row r="365" spans="2:65" s="12" customFormat="1" x14ac:dyDescent="0.2">
      <c r="B365" s="154"/>
      <c r="D365" s="150" t="s">
        <v>292</v>
      </c>
      <c r="E365" s="155" t="s">
        <v>1</v>
      </c>
      <c r="F365" s="156" t="s">
        <v>1908</v>
      </c>
      <c r="H365" s="157">
        <v>6</v>
      </c>
      <c r="I365" s="158"/>
      <c r="L365" s="154"/>
      <c r="M365" s="159"/>
      <c r="T365" s="160"/>
      <c r="AT365" s="155" t="s">
        <v>292</v>
      </c>
      <c r="AU365" s="155" t="s">
        <v>148</v>
      </c>
      <c r="AV365" s="12" t="s">
        <v>91</v>
      </c>
      <c r="AW365" s="12" t="s">
        <v>36</v>
      </c>
      <c r="AX365" s="12" t="s">
        <v>78</v>
      </c>
      <c r="AY365" s="155" t="s">
        <v>209</v>
      </c>
    </row>
    <row r="366" spans="2:65" s="13" customFormat="1" x14ac:dyDescent="0.2">
      <c r="B366" s="164"/>
      <c r="D366" s="150" t="s">
        <v>292</v>
      </c>
      <c r="E366" s="165" t="s">
        <v>1</v>
      </c>
      <c r="F366" s="166" t="s">
        <v>351</v>
      </c>
      <c r="H366" s="167">
        <v>6</v>
      </c>
      <c r="I366" s="168"/>
      <c r="L366" s="164"/>
      <c r="M366" s="169"/>
      <c r="T366" s="170"/>
      <c r="AT366" s="165" t="s">
        <v>292</v>
      </c>
      <c r="AU366" s="165" t="s">
        <v>148</v>
      </c>
      <c r="AV366" s="13" t="s">
        <v>156</v>
      </c>
      <c r="AW366" s="13" t="s">
        <v>4</v>
      </c>
      <c r="AX366" s="13" t="s">
        <v>85</v>
      </c>
      <c r="AY366" s="165" t="s">
        <v>209</v>
      </c>
    </row>
    <row r="367" spans="2:65" s="1" customFormat="1" ht="24.2" customHeight="1" x14ac:dyDescent="0.2">
      <c r="B367" s="30"/>
      <c r="C367" s="136" t="s">
        <v>699</v>
      </c>
      <c r="D367" s="136" t="s">
        <v>210</v>
      </c>
      <c r="E367" s="137" t="s">
        <v>923</v>
      </c>
      <c r="F367" s="138" t="s">
        <v>924</v>
      </c>
      <c r="G367" s="139" t="s">
        <v>554</v>
      </c>
      <c r="H367" s="140">
        <v>9</v>
      </c>
      <c r="I367" s="141"/>
      <c r="J367" s="142">
        <f>ROUND(I367*H367,2)</f>
        <v>0</v>
      </c>
      <c r="K367" s="143"/>
      <c r="L367" s="30"/>
      <c r="M367" s="144" t="s">
        <v>1</v>
      </c>
      <c r="N367" s="145" t="s">
        <v>43</v>
      </c>
      <c r="P367" s="146">
        <f>O367*H367</f>
        <v>0</v>
      </c>
      <c r="Q367" s="146">
        <v>0</v>
      </c>
      <c r="R367" s="146">
        <f>Q367*H367</f>
        <v>0</v>
      </c>
      <c r="S367" s="146">
        <v>0</v>
      </c>
      <c r="T367" s="147">
        <f>S367*H367</f>
        <v>0</v>
      </c>
      <c r="AR367" s="148" t="s">
        <v>156</v>
      </c>
      <c r="AT367" s="148" t="s">
        <v>210</v>
      </c>
      <c r="AU367" s="148" t="s">
        <v>148</v>
      </c>
      <c r="AY367" s="15" t="s">
        <v>209</v>
      </c>
      <c r="BE367" s="149">
        <f>IF(N367="základní",J367,0)</f>
        <v>0</v>
      </c>
      <c r="BF367" s="149">
        <f>IF(N367="snížená",J367,0)</f>
        <v>0</v>
      </c>
      <c r="BG367" s="149">
        <f>IF(N367="zákl. přenesená",J367,0)</f>
        <v>0</v>
      </c>
      <c r="BH367" s="149">
        <f>IF(N367="sníž. přenesená",J367,0)</f>
        <v>0</v>
      </c>
      <c r="BI367" s="149">
        <f>IF(N367="nulová",J367,0)</f>
        <v>0</v>
      </c>
      <c r="BJ367" s="15" t="s">
        <v>85</v>
      </c>
      <c r="BK367" s="149">
        <f>ROUND(I367*H367,2)</f>
        <v>0</v>
      </c>
      <c r="BL367" s="15" t="s">
        <v>156</v>
      </c>
      <c r="BM367" s="148" t="s">
        <v>1912</v>
      </c>
    </row>
    <row r="368" spans="2:65" s="1" customFormat="1" ht="29.25" x14ac:dyDescent="0.2">
      <c r="B368" s="30"/>
      <c r="D368" s="150" t="s">
        <v>216</v>
      </c>
      <c r="F368" s="151" t="s">
        <v>926</v>
      </c>
      <c r="I368" s="152"/>
      <c r="L368" s="30"/>
      <c r="M368" s="153"/>
      <c r="T368" s="54"/>
      <c r="AT368" s="15" t="s">
        <v>216</v>
      </c>
      <c r="AU368" s="15" t="s">
        <v>148</v>
      </c>
    </row>
    <row r="369" spans="2:65" s="12" customFormat="1" x14ac:dyDescent="0.2">
      <c r="B369" s="154"/>
      <c r="D369" s="150" t="s">
        <v>292</v>
      </c>
      <c r="E369" s="155" t="s">
        <v>1</v>
      </c>
      <c r="F369" s="156" t="s">
        <v>1913</v>
      </c>
      <c r="H369" s="157">
        <v>9</v>
      </c>
      <c r="I369" s="158"/>
      <c r="L369" s="154"/>
      <c r="M369" s="159"/>
      <c r="T369" s="160"/>
      <c r="AT369" s="155" t="s">
        <v>292</v>
      </c>
      <c r="AU369" s="155" t="s">
        <v>148</v>
      </c>
      <c r="AV369" s="12" t="s">
        <v>91</v>
      </c>
      <c r="AW369" s="12" t="s">
        <v>36</v>
      </c>
      <c r="AX369" s="12" t="s">
        <v>85</v>
      </c>
      <c r="AY369" s="155" t="s">
        <v>209</v>
      </c>
    </row>
    <row r="370" spans="2:65" s="1" customFormat="1" ht="24.2" customHeight="1" x14ac:dyDescent="0.2">
      <c r="B370" s="30"/>
      <c r="C370" s="136" t="s">
        <v>705</v>
      </c>
      <c r="D370" s="136" t="s">
        <v>210</v>
      </c>
      <c r="E370" s="137" t="s">
        <v>1795</v>
      </c>
      <c r="F370" s="138" t="s">
        <v>1796</v>
      </c>
      <c r="G370" s="139" t="s">
        <v>554</v>
      </c>
      <c r="H370" s="140">
        <v>10.5</v>
      </c>
      <c r="I370" s="141"/>
      <c r="J370" s="142">
        <f>ROUND(I370*H370,2)</f>
        <v>0</v>
      </c>
      <c r="K370" s="143"/>
      <c r="L370" s="30"/>
      <c r="M370" s="144" t="s">
        <v>1</v>
      </c>
      <c r="N370" s="145" t="s">
        <v>43</v>
      </c>
      <c r="P370" s="146">
        <f>O370*H370</f>
        <v>0</v>
      </c>
      <c r="Q370" s="146">
        <v>0</v>
      </c>
      <c r="R370" s="146">
        <f>Q370*H370</f>
        <v>0</v>
      </c>
      <c r="S370" s="146">
        <v>0</v>
      </c>
      <c r="T370" s="147">
        <f>S370*H370</f>
        <v>0</v>
      </c>
      <c r="AR370" s="148" t="s">
        <v>156</v>
      </c>
      <c r="AT370" s="148" t="s">
        <v>210</v>
      </c>
      <c r="AU370" s="148" t="s">
        <v>148</v>
      </c>
      <c r="AY370" s="15" t="s">
        <v>209</v>
      </c>
      <c r="BE370" s="149">
        <f>IF(N370="základní",J370,0)</f>
        <v>0</v>
      </c>
      <c r="BF370" s="149">
        <f>IF(N370="snížená",J370,0)</f>
        <v>0</v>
      </c>
      <c r="BG370" s="149">
        <f>IF(N370="zákl. přenesená",J370,0)</f>
        <v>0</v>
      </c>
      <c r="BH370" s="149">
        <f>IF(N370="sníž. přenesená",J370,0)</f>
        <v>0</v>
      </c>
      <c r="BI370" s="149">
        <f>IF(N370="nulová",J370,0)</f>
        <v>0</v>
      </c>
      <c r="BJ370" s="15" t="s">
        <v>85</v>
      </c>
      <c r="BK370" s="149">
        <f>ROUND(I370*H370,2)</f>
        <v>0</v>
      </c>
      <c r="BL370" s="15" t="s">
        <v>156</v>
      </c>
      <c r="BM370" s="148" t="s">
        <v>1914</v>
      </c>
    </row>
    <row r="371" spans="2:65" s="1" customFormat="1" ht="29.25" x14ac:dyDescent="0.2">
      <c r="B371" s="30"/>
      <c r="D371" s="150" t="s">
        <v>216</v>
      </c>
      <c r="F371" s="151" t="s">
        <v>1798</v>
      </c>
      <c r="I371" s="152"/>
      <c r="L371" s="30"/>
      <c r="M371" s="153"/>
      <c r="T371" s="54"/>
      <c r="AT371" s="15" t="s">
        <v>216</v>
      </c>
      <c r="AU371" s="15" t="s">
        <v>148</v>
      </c>
    </row>
    <row r="372" spans="2:65" s="12" customFormat="1" x14ac:dyDescent="0.2">
      <c r="B372" s="154"/>
      <c r="D372" s="150" t="s">
        <v>292</v>
      </c>
      <c r="E372" s="155" t="s">
        <v>1</v>
      </c>
      <c r="F372" s="156" t="s">
        <v>1915</v>
      </c>
      <c r="H372" s="157">
        <v>10.5</v>
      </c>
      <c r="I372" s="158"/>
      <c r="L372" s="154"/>
      <c r="M372" s="159"/>
      <c r="T372" s="160"/>
      <c r="AT372" s="155" t="s">
        <v>292</v>
      </c>
      <c r="AU372" s="155" t="s">
        <v>148</v>
      </c>
      <c r="AV372" s="12" t="s">
        <v>91</v>
      </c>
      <c r="AW372" s="12" t="s">
        <v>36</v>
      </c>
      <c r="AX372" s="12" t="s">
        <v>85</v>
      </c>
      <c r="AY372" s="155" t="s">
        <v>209</v>
      </c>
    </row>
    <row r="373" spans="2:65" s="11" customFormat="1" ht="22.9" customHeight="1" x14ac:dyDescent="0.2">
      <c r="B373" s="124"/>
      <c r="D373" s="125" t="s">
        <v>77</v>
      </c>
      <c r="E373" s="134" t="s">
        <v>928</v>
      </c>
      <c r="F373" s="134" t="s">
        <v>929</v>
      </c>
      <c r="I373" s="127"/>
      <c r="J373" s="135">
        <f>BK373</f>
        <v>0</v>
      </c>
      <c r="L373" s="124"/>
      <c r="M373" s="129"/>
      <c r="P373" s="130">
        <f>SUM(P374:P376)</f>
        <v>0</v>
      </c>
      <c r="R373" s="130">
        <f>SUM(R374:R376)</f>
        <v>0</v>
      </c>
      <c r="T373" s="131">
        <f>SUM(T374:T376)</f>
        <v>0</v>
      </c>
      <c r="AR373" s="125" t="s">
        <v>85</v>
      </c>
      <c r="AT373" s="132" t="s">
        <v>77</v>
      </c>
      <c r="AU373" s="132" t="s">
        <v>85</v>
      </c>
      <c r="AY373" s="125" t="s">
        <v>209</v>
      </c>
      <c r="BK373" s="133">
        <f>SUM(BK374:BK376)</f>
        <v>0</v>
      </c>
    </row>
    <row r="374" spans="2:65" s="1" customFormat="1" ht="44.25" customHeight="1" x14ac:dyDescent="0.2">
      <c r="B374" s="30"/>
      <c r="C374" s="136" t="s">
        <v>711</v>
      </c>
      <c r="D374" s="136" t="s">
        <v>210</v>
      </c>
      <c r="E374" s="137" t="s">
        <v>936</v>
      </c>
      <c r="F374" s="138" t="s">
        <v>937</v>
      </c>
      <c r="G374" s="139" t="s">
        <v>554</v>
      </c>
      <c r="H374" s="140">
        <v>6</v>
      </c>
      <c r="I374" s="141"/>
      <c r="J374" s="142">
        <f>ROUND(I374*H374,2)</f>
        <v>0</v>
      </c>
      <c r="K374" s="143"/>
      <c r="L374" s="30"/>
      <c r="M374" s="144" t="s">
        <v>1</v>
      </c>
      <c r="N374" s="145" t="s">
        <v>43</v>
      </c>
      <c r="P374" s="146">
        <f>O374*H374</f>
        <v>0</v>
      </c>
      <c r="Q374" s="146">
        <v>0</v>
      </c>
      <c r="R374" s="146">
        <f>Q374*H374</f>
        <v>0</v>
      </c>
      <c r="S374" s="146">
        <v>0</v>
      </c>
      <c r="T374" s="147">
        <f>S374*H374</f>
        <v>0</v>
      </c>
      <c r="AR374" s="148" t="s">
        <v>156</v>
      </c>
      <c r="AT374" s="148" t="s">
        <v>210</v>
      </c>
      <c r="AU374" s="148" t="s">
        <v>91</v>
      </c>
      <c r="AY374" s="15" t="s">
        <v>209</v>
      </c>
      <c r="BE374" s="149">
        <f>IF(N374="základní",J374,0)</f>
        <v>0</v>
      </c>
      <c r="BF374" s="149">
        <f>IF(N374="snížená",J374,0)</f>
        <v>0</v>
      </c>
      <c r="BG374" s="149">
        <f>IF(N374="zákl. přenesená",J374,0)</f>
        <v>0</v>
      </c>
      <c r="BH374" s="149">
        <f>IF(N374="sníž. přenesená",J374,0)</f>
        <v>0</v>
      </c>
      <c r="BI374" s="149">
        <f>IF(N374="nulová",J374,0)</f>
        <v>0</v>
      </c>
      <c r="BJ374" s="15" t="s">
        <v>85</v>
      </c>
      <c r="BK374" s="149">
        <f>ROUND(I374*H374,2)</f>
        <v>0</v>
      </c>
      <c r="BL374" s="15" t="s">
        <v>156</v>
      </c>
      <c r="BM374" s="148" t="s">
        <v>1916</v>
      </c>
    </row>
    <row r="375" spans="2:65" s="1" customFormat="1" ht="29.25" x14ac:dyDescent="0.2">
      <c r="B375" s="30"/>
      <c r="D375" s="150" t="s">
        <v>216</v>
      </c>
      <c r="F375" s="151" t="s">
        <v>937</v>
      </c>
      <c r="I375" s="152"/>
      <c r="L375" s="30"/>
      <c r="M375" s="153"/>
      <c r="T375" s="54"/>
      <c r="AT375" s="15" t="s">
        <v>216</v>
      </c>
      <c r="AU375" s="15" t="s">
        <v>91</v>
      </c>
    </row>
    <row r="376" spans="2:65" s="12" customFormat="1" x14ac:dyDescent="0.2">
      <c r="B376" s="154"/>
      <c r="D376" s="150" t="s">
        <v>292</v>
      </c>
      <c r="E376" s="155" t="s">
        <v>1</v>
      </c>
      <c r="F376" s="156" t="s">
        <v>1908</v>
      </c>
      <c r="H376" s="157">
        <v>6</v>
      </c>
      <c r="I376" s="158"/>
      <c r="L376" s="154"/>
      <c r="M376" s="159"/>
      <c r="T376" s="160"/>
      <c r="AT376" s="155" t="s">
        <v>292</v>
      </c>
      <c r="AU376" s="155" t="s">
        <v>91</v>
      </c>
      <c r="AV376" s="12" t="s">
        <v>91</v>
      </c>
      <c r="AW376" s="12" t="s">
        <v>36</v>
      </c>
      <c r="AX376" s="12" t="s">
        <v>85</v>
      </c>
      <c r="AY376" s="155" t="s">
        <v>209</v>
      </c>
    </row>
    <row r="377" spans="2:65" s="11" customFormat="1" ht="25.9" customHeight="1" x14ac:dyDescent="0.2">
      <c r="B377" s="124"/>
      <c r="D377" s="125" t="s">
        <v>77</v>
      </c>
      <c r="E377" s="126" t="s">
        <v>946</v>
      </c>
      <c r="F377" s="126" t="s">
        <v>947</v>
      </c>
      <c r="I377" s="127"/>
      <c r="J377" s="128">
        <f>BK377</f>
        <v>0</v>
      </c>
      <c r="L377" s="124"/>
      <c r="M377" s="129"/>
      <c r="P377" s="130">
        <f>P378</f>
        <v>0</v>
      </c>
      <c r="R377" s="130">
        <f>R378</f>
        <v>0</v>
      </c>
      <c r="T377" s="131">
        <f>T378</f>
        <v>0</v>
      </c>
      <c r="AR377" s="125" t="s">
        <v>91</v>
      </c>
      <c r="AT377" s="132" t="s">
        <v>77</v>
      </c>
      <c r="AU377" s="132" t="s">
        <v>78</v>
      </c>
      <c r="AY377" s="125" t="s">
        <v>209</v>
      </c>
      <c r="BK377" s="133">
        <f>BK378</f>
        <v>0</v>
      </c>
    </row>
    <row r="378" spans="2:65" s="11" customFormat="1" ht="22.9" customHeight="1" x14ac:dyDescent="0.2">
      <c r="B378" s="124"/>
      <c r="D378" s="125" t="s">
        <v>77</v>
      </c>
      <c r="E378" s="134" t="s">
        <v>948</v>
      </c>
      <c r="F378" s="134" t="s">
        <v>949</v>
      </c>
      <c r="I378" s="127"/>
      <c r="J378" s="135">
        <f>BK378</f>
        <v>0</v>
      </c>
      <c r="L378" s="124"/>
      <c r="M378" s="129"/>
      <c r="P378" s="130">
        <f>SUM(P379:P381)</f>
        <v>0</v>
      </c>
      <c r="R378" s="130">
        <f>SUM(R379:R381)</f>
        <v>0</v>
      </c>
      <c r="T378" s="131">
        <f>SUM(T379:T381)</f>
        <v>0</v>
      </c>
      <c r="AR378" s="125" t="s">
        <v>91</v>
      </c>
      <c r="AT378" s="132" t="s">
        <v>77</v>
      </c>
      <c r="AU378" s="132" t="s">
        <v>85</v>
      </c>
      <c r="AY378" s="125" t="s">
        <v>209</v>
      </c>
      <c r="BK378" s="133">
        <f>SUM(BK379:BK381)</f>
        <v>0</v>
      </c>
    </row>
    <row r="379" spans="2:65" s="1" customFormat="1" ht="24.2" customHeight="1" x14ac:dyDescent="0.2">
      <c r="B379" s="30"/>
      <c r="C379" s="136" t="s">
        <v>716</v>
      </c>
      <c r="D379" s="136" t="s">
        <v>210</v>
      </c>
      <c r="E379" s="137" t="s">
        <v>951</v>
      </c>
      <c r="F379" s="138" t="s">
        <v>952</v>
      </c>
      <c r="G379" s="139" t="s">
        <v>359</v>
      </c>
      <c r="H379" s="140">
        <v>107.5</v>
      </c>
      <c r="I379" s="141"/>
      <c r="J379" s="142">
        <f>ROUND(I379*H379,2)</f>
        <v>0</v>
      </c>
      <c r="K379" s="143"/>
      <c r="L379" s="30"/>
      <c r="M379" s="144" t="s">
        <v>1</v>
      </c>
      <c r="N379" s="145" t="s">
        <v>43</v>
      </c>
      <c r="P379" s="146">
        <f>O379*H379</f>
        <v>0</v>
      </c>
      <c r="Q379" s="146">
        <v>0</v>
      </c>
      <c r="R379" s="146">
        <f>Q379*H379</f>
        <v>0</v>
      </c>
      <c r="S379" s="146">
        <v>0</v>
      </c>
      <c r="T379" s="147">
        <f>S379*H379</f>
        <v>0</v>
      </c>
      <c r="AR379" s="148" t="s">
        <v>287</v>
      </c>
      <c r="AT379" s="148" t="s">
        <v>210</v>
      </c>
      <c r="AU379" s="148" t="s">
        <v>91</v>
      </c>
      <c r="AY379" s="15" t="s">
        <v>209</v>
      </c>
      <c r="BE379" s="149">
        <f>IF(N379="základní",J379,0)</f>
        <v>0</v>
      </c>
      <c r="BF379" s="149">
        <f>IF(N379="snížená",J379,0)</f>
        <v>0</v>
      </c>
      <c r="BG379" s="149">
        <f>IF(N379="zákl. přenesená",J379,0)</f>
        <v>0</v>
      </c>
      <c r="BH379" s="149">
        <f>IF(N379="sníž. přenesená",J379,0)</f>
        <v>0</v>
      </c>
      <c r="BI379" s="149">
        <f>IF(N379="nulová",J379,0)</f>
        <v>0</v>
      </c>
      <c r="BJ379" s="15" t="s">
        <v>85</v>
      </c>
      <c r="BK379" s="149">
        <f>ROUND(I379*H379,2)</f>
        <v>0</v>
      </c>
      <c r="BL379" s="15" t="s">
        <v>287</v>
      </c>
      <c r="BM379" s="148" t="s">
        <v>1917</v>
      </c>
    </row>
    <row r="380" spans="2:65" s="1" customFormat="1" ht="19.5" x14ac:dyDescent="0.2">
      <c r="B380" s="30"/>
      <c r="D380" s="150" t="s">
        <v>216</v>
      </c>
      <c r="F380" s="151" t="s">
        <v>952</v>
      </c>
      <c r="I380" s="152"/>
      <c r="L380" s="30"/>
      <c r="M380" s="153"/>
      <c r="T380" s="54"/>
      <c r="AT380" s="15" t="s">
        <v>216</v>
      </c>
      <c r="AU380" s="15" t="s">
        <v>91</v>
      </c>
    </row>
    <row r="381" spans="2:65" s="12" customFormat="1" x14ac:dyDescent="0.2">
      <c r="B381" s="154"/>
      <c r="D381" s="150" t="s">
        <v>292</v>
      </c>
      <c r="E381" s="155" t="s">
        <v>1</v>
      </c>
      <c r="F381" s="156" t="s">
        <v>1867</v>
      </c>
      <c r="H381" s="157">
        <v>107.5</v>
      </c>
      <c r="I381" s="158"/>
      <c r="L381" s="154"/>
      <c r="M381" s="182"/>
      <c r="N381" s="183"/>
      <c r="O381" s="183"/>
      <c r="P381" s="183"/>
      <c r="Q381" s="183"/>
      <c r="R381" s="183"/>
      <c r="S381" s="183"/>
      <c r="T381" s="184"/>
      <c r="AT381" s="155" t="s">
        <v>292</v>
      </c>
      <c r="AU381" s="155" t="s">
        <v>91</v>
      </c>
      <c r="AV381" s="12" t="s">
        <v>91</v>
      </c>
      <c r="AW381" s="12" t="s">
        <v>36</v>
      </c>
      <c r="AX381" s="12" t="s">
        <v>85</v>
      </c>
      <c r="AY381" s="155" t="s">
        <v>209</v>
      </c>
    </row>
    <row r="382" spans="2:65" s="1" customFormat="1" ht="6.95" customHeight="1" x14ac:dyDescent="0.2">
      <c r="B382" s="42"/>
      <c r="C382" s="43"/>
      <c r="D382" s="43"/>
      <c r="E382" s="43"/>
      <c r="F382" s="43"/>
      <c r="G382" s="43"/>
      <c r="H382" s="43"/>
      <c r="I382" s="43"/>
      <c r="J382" s="43"/>
      <c r="K382" s="43"/>
      <c r="L382" s="30"/>
    </row>
  </sheetData>
  <sheetProtection algorithmName="SHA-512" hashValue="INJjqKcALlOVpcpdl5lxREy6xT0B5q27/BTL/ps0F7ha88j5LdZjt8KOBLcQ8RzmxTJK1GXbhH7Lrg149y165w==" saltValue="/JRHTxoK7sDFvy/LR30wr0Bb4A2yG+kufEE9GzpPyBy1oLkIYgnk9DoYJ/bnER2Umz8GWBKF3YqmXZJRPpETjA==" spinCount="100000" sheet="1" objects="1" scenarios="1" formatColumns="0" formatRows="0" autoFilter="0"/>
  <autoFilter ref="C131:K381" xr:uid="{00000000-0009-0000-0000-000009000000}"/>
  <mergeCells count="12">
    <mergeCell ref="E124:H124"/>
    <mergeCell ref="L2:V2"/>
    <mergeCell ref="E84:H84"/>
    <mergeCell ref="E86:H86"/>
    <mergeCell ref="E88:H88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408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5" t="s">
        <v>120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" customHeight="1" x14ac:dyDescent="0.2">
      <c r="B8" s="18"/>
      <c r="D8" s="25" t="s">
        <v>168</v>
      </c>
      <c r="L8" s="18"/>
    </row>
    <row r="9" spans="2:46" s="1" customFormat="1" ht="16.5" customHeight="1" x14ac:dyDescent="0.2">
      <c r="B9" s="30"/>
      <c r="E9" s="241" t="s">
        <v>169</v>
      </c>
      <c r="F9" s="240"/>
      <c r="G9" s="240"/>
      <c r="H9" s="240"/>
      <c r="L9" s="30"/>
    </row>
    <row r="10" spans="2:46" s="1" customFormat="1" ht="12" customHeight="1" x14ac:dyDescent="0.2">
      <c r="B10" s="30"/>
      <c r="D10" s="25" t="s">
        <v>170</v>
      </c>
      <c r="L10" s="30"/>
    </row>
    <row r="11" spans="2:46" s="1" customFormat="1" ht="16.5" customHeight="1" x14ac:dyDescent="0.2">
      <c r="B11" s="30"/>
      <c r="E11" s="207" t="s">
        <v>1918</v>
      </c>
      <c r="F11" s="240"/>
      <c r="G11" s="240"/>
      <c r="H11" s="240"/>
      <c r="L11" s="30"/>
    </row>
    <row r="12" spans="2:46" s="1" customFormat="1" x14ac:dyDescent="0.2">
      <c r="B12" s="30"/>
      <c r="L12" s="30"/>
    </row>
    <row r="13" spans="2:46" s="1" customFormat="1" ht="12" customHeight="1" x14ac:dyDescent="0.2">
      <c r="B13" s="30"/>
      <c r="D13" s="25" t="s">
        <v>18</v>
      </c>
      <c r="F13" s="23" t="s">
        <v>93</v>
      </c>
      <c r="I13" s="25" t="s">
        <v>19</v>
      </c>
      <c r="J13" s="23" t="s">
        <v>319</v>
      </c>
      <c r="L13" s="30"/>
    </row>
    <row r="14" spans="2:46" s="1" customFormat="1" ht="12" customHeight="1" x14ac:dyDescent="0.2">
      <c r="B14" s="30"/>
      <c r="D14" s="25" t="s">
        <v>20</v>
      </c>
      <c r="F14" s="23" t="s">
        <v>173</v>
      </c>
      <c r="I14" s="25" t="s">
        <v>22</v>
      </c>
      <c r="J14" s="50" t="str">
        <f>'Rekapitulace stavby'!AN8</f>
        <v>2. 4. 2025</v>
      </c>
      <c r="L14" s="30"/>
    </row>
    <row r="15" spans="2:46" s="1" customFormat="1" ht="21.75" customHeight="1" x14ac:dyDescent="0.2">
      <c r="B15" s="30"/>
      <c r="D15" s="22" t="s">
        <v>174</v>
      </c>
      <c r="F15" s="92" t="s">
        <v>175</v>
      </c>
      <c r="I15" s="22" t="s">
        <v>176</v>
      </c>
      <c r="J15" s="92" t="s">
        <v>177</v>
      </c>
      <c r="L15" s="30"/>
    </row>
    <row r="16" spans="2:46" s="1" customFormat="1" ht="12" customHeight="1" x14ac:dyDescent="0.2">
      <c r="B16" s="30"/>
      <c r="D16" s="25" t="s">
        <v>24</v>
      </c>
      <c r="I16" s="25" t="s">
        <v>25</v>
      </c>
      <c r="J16" s="23" t="s">
        <v>26</v>
      </c>
      <c r="L16" s="30"/>
    </row>
    <row r="17" spans="2:12" s="1" customFormat="1" ht="18" customHeight="1" x14ac:dyDescent="0.2">
      <c r="B17" s="30"/>
      <c r="E17" s="23" t="s">
        <v>27</v>
      </c>
      <c r="I17" s="25" t="s">
        <v>28</v>
      </c>
      <c r="J17" s="23" t="s">
        <v>1</v>
      </c>
      <c r="L17" s="30"/>
    </row>
    <row r="18" spans="2:12" s="1" customFormat="1" ht="6.95" customHeight="1" x14ac:dyDescent="0.2">
      <c r="B18" s="30"/>
      <c r="L18" s="30"/>
    </row>
    <row r="19" spans="2:12" s="1" customFormat="1" ht="12" customHeight="1" x14ac:dyDescent="0.2">
      <c r="B19" s="30"/>
      <c r="D19" s="25" t="s">
        <v>29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 x14ac:dyDescent="0.2">
      <c r="B20" s="30"/>
      <c r="E20" s="243" t="str">
        <f>'Rekapitulace stavby'!E14</f>
        <v>Vyplň údaj</v>
      </c>
      <c r="F20" s="232"/>
      <c r="G20" s="232"/>
      <c r="H20" s="232"/>
      <c r="I20" s="25" t="s">
        <v>28</v>
      </c>
      <c r="J20" s="26" t="str">
        <f>'Rekapitulace stavby'!AN14</f>
        <v>Vyplň údaj</v>
      </c>
      <c r="L20" s="30"/>
    </row>
    <row r="21" spans="2:12" s="1" customFormat="1" ht="6.95" customHeight="1" x14ac:dyDescent="0.2">
      <c r="B21" s="30"/>
      <c r="L21" s="30"/>
    </row>
    <row r="22" spans="2:12" s="1" customFormat="1" ht="12" customHeight="1" x14ac:dyDescent="0.2">
      <c r="B22" s="30"/>
      <c r="D22" s="25" t="s">
        <v>31</v>
      </c>
      <c r="I22" s="25" t="s">
        <v>25</v>
      </c>
      <c r="J22" s="23" t="s">
        <v>32</v>
      </c>
      <c r="L22" s="30"/>
    </row>
    <row r="23" spans="2:12" s="1" customFormat="1" ht="18" customHeight="1" x14ac:dyDescent="0.2">
      <c r="B23" s="30"/>
      <c r="E23" s="23" t="s">
        <v>320</v>
      </c>
      <c r="I23" s="25" t="s">
        <v>28</v>
      </c>
      <c r="J23" s="23" t="s">
        <v>180</v>
      </c>
      <c r="L23" s="30"/>
    </row>
    <row r="24" spans="2:12" s="1" customFormat="1" ht="6.95" customHeight="1" x14ac:dyDescent="0.2">
      <c r="B24" s="30"/>
      <c r="L24" s="30"/>
    </row>
    <row r="25" spans="2:12" s="1" customFormat="1" ht="12" customHeight="1" x14ac:dyDescent="0.2">
      <c r="B25" s="30"/>
      <c r="D25" s="25" t="s">
        <v>34</v>
      </c>
      <c r="I25" s="25" t="s">
        <v>25</v>
      </c>
      <c r="J25" s="23" t="s">
        <v>1</v>
      </c>
      <c r="L25" s="30"/>
    </row>
    <row r="26" spans="2:12" s="1" customFormat="1" ht="18" customHeight="1" x14ac:dyDescent="0.2">
      <c r="B26" s="30"/>
      <c r="E26" s="23" t="s">
        <v>181</v>
      </c>
      <c r="I26" s="25" t="s">
        <v>28</v>
      </c>
      <c r="J26" s="23" t="s">
        <v>1</v>
      </c>
      <c r="L26" s="30"/>
    </row>
    <row r="27" spans="2:12" s="1" customFormat="1" ht="6.95" customHeight="1" x14ac:dyDescent="0.2">
      <c r="B27" s="30"/>
      <c r="L27" s="30"/>
    </row>
    <row r="28" spans="2:12" s="1" customFormat="1" ht="12" customHeight="1" x14ac:dyDescent="0.2">
      <c r="B28" s="30"/>
      <c r="D28" s="25" t="s">
        <v>37</v>
      </c>
      <c r="L28" s="30"/>
    </row>
    <row r="29" spans="2:12" s="7" customFormat="1" ht="16.5" customHeight="1" x14ac:dyDescent="0.2">
      <c r="B29" s="93"/>
      <c r="E29" s="236" t="s">
        <v>1</v>
      </c>
      <c r="F29" s="236"/>
      <c r="G29" s="236"/>
      <c r="H29" s="236"/>
      <c r="L29" s="93"/>
    </row>
    <row r="30" spans="2:12" s="1" customFormat="1" ht="6.95" customHeight="1" x14ac:dyDescent="0.2">
      <c r="B30" s="30"/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 x14ac:dyDescent="0.2">
      <c r="B32" s="30"/>
      <c r="D32" s="94" t="s">
        <v>38</v>
      </c>
      <c r="J32" s="64">
        <f>ROUND(J133, 2)</f>
        <v>0</v>
      </c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 x14ac:dyDescent="0.2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 x14ac:dyDescent="0.2">
      <c r="B35" s="30"/>
      <c r="D35" s="53" t="s">
        <v>42</v>
      </c>
      <c r="E35" s="25" t="s">
        <v>43</v>
      </c>
      <c r="F35" s="84">
        <f>ROUND((SUM(BE133:BE407)),  2)</f>
        <v>0</v>
      </c>
      <c r="I35" s="95">
        <v>0.21</v>
      </c>
      <c r="J35" s="84">
        <f>ROUND(((SUM(BE133:BE407))*I35),  2)</f>
        <v>0</v>
      </c>
      <c r="L35" s="30"/>
    </row>
    <row r="36" spans="2:12" s="1" customFormat="1" ht="14.45" customHeight="1" x14ac:dyDescent="0.2">
      <c r="B36" s="30"/>
      <c r="E36" s="25" t="s">
        <v>44</v>
      </c>
      <c r="F36" s="84">
        <f>ROUND((SUM(BF133:BF407)),  2)</f>
        <v>0</v>
      </c>
      <c r="I36" s="95">
        <v>0.12</v>
      </c>
      <c r="J36" s="84">
        <f>ROUND(((SUM(BF133:BF407))*I36),  2)</f>
        <v>0</v>
      </c>
      <c r="L36" s="30"/>
    </row>
    <row r="37" spans="2:12" s="1" customFormat="1" ht="14.45" hidden="1" customHeight="1" x14ac:dyDescent="0.2">
      <c r="B37" s="30"/>
      <c r="E37" s="25" t="s">
        <v>45</v>
      </c>
      <c r="F37" s="84">
        <f>ROUND((SUM(BG133:BG407)),  2)</f>
        <v>0</v>
      </c>
      <c r="I37" s="95">
        <v>0.21</v>
      </c>
      <c r="J37" s="84">
        <f>0</f>
        <v>0</v>
      </c>
      <c r="L37" s="30"/>
    </row>
    <row r="38" spans="2:12" s="1" customFormat="1" ht="14.45" hidden="1" customHeight="1" x14ac:dyDescent="0.2">
      <c r="B38" s="30"/>
      <c r="E38" s="25" t="s">
        <v>46</v>
      </c>
      <c r="F38" s="84">
        <f>ROUND((SUM(BH133:BH407)),  2)</f>
        <v>0</v>
      </c>
      <c r="I38" s="95">
        <v>0.12</v>
      </c>
      <c r="J38" s="84">
        <f>0</f>
        <v>0</v>
      </c>
      <c r="L38" s="30"/>
    </row>
    <row r="39" spans="2:12" s="1" customFormat="1" ht="14.45" hidden="1" customHeight="1" x14ac:dyDescent="0.2">
      <c r="B39" s="30"/>
      <c r="E39" s="25" t="s">
        <v>47</v>
      </c>
      <c r="F39" s="84">
        <f>ROUND((SUM(BI133:BI407)),  2)</f>
        <v>0</v>
      </c>
      <c r="I39" s="95">
        <v>0</v>
      </c>
      <c r="J39" s="8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6"/>
      <c r="D41" s="97" t="s">
        <v>48</v>
      </c>
      <c r="E41" s="55"/>
      <c r="F41" s="55"/>
      <c r="G41" s="98" t="s">
        <v>49</v>
      </c>
      <c r="H41" s="99" t="s">
        <v>50</v>
      </c>
      <c r="I41" s="55"/>
      <c r="J41" s="100">
        <f>SUM(J32:J39)</f>
        <v>0</v>
      </c>
      <c r="K41" s="101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s="1" customFormat="1" ht="16.5" customHeight="1" x14ac:dyDescent="0.2">
      <c r="B86" s="30"/>
      <c r="E86" s="241" t="s">
        <v>169</v>
      </c>
      <c r="F86" s="240"/>
      <c r="G86" s="240"/>
      <c r="H86" s="240"/>
      <c r="L86" s="30"/>
    </row>
    <row r="87" spans="2:12" s="1" customFormat="1" ht="12" customHeight="1" x14ac:dyDescent="0.2">
      <c r="B87" s="30"/>
      <c r="C87" s="25" t="s">
        <v>170</v>
      </c>
      <c r="L87" s="30"/>
    </row>
    <row r="88" spans="2:12" s="1" customFormat="1" ht="16.5" customHeight="1" x14ac:dyDescent="0.2">
      <c r="B88" s="30"/>
      <c r="E88" s="207" t="str">
        <f>E11</f>
        <v>2022_4.9 - IO 06.1  Stoka F</v>
      </c>
      <c r="F88" s="240"/>
      <c r="G88" s="240"/>
      <c r="H88" s="240"/>
      <c r="L88" s="30"/>
    </row>
    <row r="89" spans="2:12" s="1" customFormat="1" ht="6.95" customHeight="1" x14ac:dyDescent="0.2">
      <c r="B89" s="30"/>
      <c r="L89" s="30"/>
    </row>
    <row r="90" spans="2:12" s="1" customFormat="1" ht="12" customHeight="1" x14ac:dyDescent="0.2">
      <c r="B90" s="30"/>
      <c r="C90" s="25" t="s">
        <v>20</v>
      </c>
      <c r="F90" s="23" t="str">
        <f>F14</f>
        <v>Česká Lípa</v>
      </c>
      <c r="I90" s="25" t="s">
        <v>22</v>
      </c>
      <c r="J90" s="50" t="str">
        <f>IF(J14="","",J14)</f>
        <v>2. 4. 2025</v>
      </c>
      <c r="L90" s="30"/>
    </row>
    <row r="91" spans="2:12" s="1" customFormat="1" ht="6.95" customHeight="1" x14ac:dyDescent="0.2">
      <c r="B91" s="30"/>
      <c r="L91" s="30"/>
    </row>
    <row r="92" spans="2:12" s="1" customFormat="1" ht="25.7" customHeight="1" x14ac:dyDescent="0.2">
      <c r="B92" s="30"/>
      <c r="C92" s="25" t="s">
        <v>24</v>
      </c>
      <c r="F92" s="23" t="str">
        <f>E17</f>
        <v>Město Česká Lípa</v>
      </c>
      <c r="I92" s="25" t="s">
        <v>31</v>
      </c>
      <c r="J92" s="28" t="str">
        <f>E23</f>
        <v>Vodohospodářský rozvoj a výstavba a.s.</v>
      </c>
      <c r="L92" s="30"/>
    </row>
    <row r="93" spans="2:12" s="1" customFormat="1" ht="15.2" customHeight="1" x14ac:dyDescent="0.2">
      <c r="B93" s="30"/>
      <c r="C93" s="25" t="s">
        <v>29</v>
      </c>
      <c r="F93" s="23" t="str">
        <f>IF(E20="","",E20)</f>
        <v>Vyplň údaj</v>
      </c>
      <c r="I93" s="25" t="s">
        <v>34</v>
      </c>
      <c r="J93" s="28" t="str">
        <f>E26</f>
        <v>Dvořák</v>
      </c>
      <c r="L93" s="30"/>
    </row>
    <row r="94" spans="2:12" s="1" customFormat="1" ht="10.35" customHeight="1" x14ac:dyDescent="0.2">
      <c r="B94" s="30"/>
      <c r="L94" s="30"/>
    </row>
    <row r="95" spans="2:12" s="1" customFormat="1" ht="29.25" customHeight="1" x14ac:dyDescent="0.2">
      <c r="B95" s="30"/>
      <c r="C95" s="104" t="s">
        <v>183</v>
      </c>
      <c r="D95" s="96"/>
      <c r="E95" s="96"/>
      <c r="F95" s="96"/>
      <c r="G95" s="96"/>
      <c r="H95" s="96"/>
      <c r="I95" s="96"/>
      <c r="J95" s="105" t="s">
        <v>184</v>
      </c>
      <c r="K95" s="96"/>
      <c r="L95" s="30"/>
    </row>
    <row r="96" spans="2:12" s="1" customFormat="1" ht="10.35" customHeight="1" x14ac:dyDescent="0.2">
      <c r="B96" s="30"/>
      <c r="L96" s="30"/>
    </row>
    <row r="97" spans="2:47" s="1" customFormat="1" ht="22.9" customHeight="1" x14ac:dyDescent="0.2">
      <c r="B97" s="30"/>
      <c r="C97" s="106" t="s">
        <v>185</v>
      </c>
      <c r="J97" s="64">
        <f>J133</f>
        <v>0</v>
      </c>
      <c r="L97" s="30"/>
      <c r="AU97" s="15" t="s">
        <v>186</v>
      </c>
    </row>
    <row r="98" spans="2:47" s="8" customFormat="1" ht="24.95" customHeight="1" x14ac:dyDescent="0.2">
      <c r="B98" s="107"/>
      <c r="D98" s="108" t="s">
        <v>321</v>
      </c>
      <c r="E98" s="109"/>
      <c r="F98" s="109"/>
      <c r="G98" s="109"/>
      <c r="H98" s="109"/>
      <c r="I98" s="109"/>
      <c r="J98" s="110">
        <f>J134</f>
        <v>0</v>
      </c>
      <c r="L98" s="107"/>
    </row>
    <row r="99" spans="2:47" s="9" customFormat="1" ht="19.899999999999999" customHeight="1" x14ac:dyDescent="0.2">
      <c r="B99" s="111"/>
      <c r="D99" s="112" t="s">
        <v>322</v>
      </c>
      <c r="E99" s="113"/>
      <c r="F99" s="113"/>
      <c r="G99" s="113"/>
      <c r="H99" s="113"/>
      <c r="I99" s="113"/>
      <c r="J99" s="114">
        <f>J135</f>
        <v>0</v>
      </c>
      <c r="L99" s="111"/>
    </row>
    <row r="100" spans="2:47" s="9" customFormat="1" ht="19.899999999999999" customHeight="1" x14ac:dyDescent="0.2">
      <c r="B100" s="111"/>
      <c r="D100" s="112" t="s">
        <v>323</v>
      </c>
      <c r="E100" s="113"/>
      <c r="F100" s="113"/>
      <c r="G100" s="113"/>
      <c r="H100" s="113"/>
      <c r="I100" s="113"/>
      <c r="J100" s="114">
        <f>J247</f>
        <v>0</v>
      </c>
      <c r="L100" s="111"/>
    </row>
    <row r="101" spans="2:47" s="9" customFormat="1" ht="19.899999999999999" customHeight="1" x14ac:dyDescent="0.2">
      <c r="B101" s="111"/>
      <c r="D101" s="112" t="s">
        <v>324</v>
      </c>
      <c r="E101" s="113"/>
      <c r="F101" s="113"/>
      <c r="G101" s="113"/>
      <c r="H101" s="113"/>
      <c r="I101" s="113"/>
      <c r="J101" s="114">
        <f>J251</f>
        <v>0</v>
      </c>
      <c r="L101" s="111"/>
    </row>
    <row r="102" spans="2:47" s="9" customFormat="1" ht="19.899999999999999" customHeight="1" x14ac:dyDescent="0.2">
      <c r="B102" s="111"/>
      <c r="D102" s="112" t="s">
        <v>325</v>
      </c>
      <c r="E102" s="113"/>
      <c r="F102" s="113"/>
      <c r="G102" s="113"/>
      <c r="H102" s="113"/>
      <c r="I102" s="113"/>
      <c r="J102" s="114">
        <f>J255</f>
        <v>0</v>
      </c>
      <c r="L102" s="111"/>
    </row>
    <row r="103" spans="2:47" s="9" customFormat="1" ht="19.899999999999999" customHeight="1" x14ac:dyDescent="0.2">
      <c r="B103" s="111"/>
      <c r="D103" s="112" t="s">
        <v>326</v>
      </c>
      <c r="E103" s="113"/>
      <c r="F103" s="113"/>
      <c r="G103" s="113"/>
      <c r="H103" s="113"/>
      <c r="I103" s="113"/>
      <c r="J103" s="114">
        <f>J259</f>
        <v>0</v>
      </c>
      <c r="L103" s="111"/>
    </row>
    <row r="104" spans="2:47" s="9" customFormat="1" ht="19.899999999999999" customHeight="1" x14ac:dyDescent="0.2">
      <c r="B104" s="111"/>
      <c r="D104" s="112" t="s">
        <v>327</v>
      </c>
      <c r="E104" s="113"/>
      <c r="F104" s="113"/>
      <c r="G104" s="113"/>
      <c r="H104" s="113"/>
      <c r="I104" s="113"/>
      <c r="J104" s="114">
        <f>J269</f>
        <v>0</v>
      </c>
      <c r="L104" s="111"/>
    </row>
    <row r="105" spans="2:47" s="9" customFormat="1" ht="19.899999999999999" customHeight="1" x14ac:dyDescent="0.2">
      <c r="B105" s="111"/>
      <c r="D105" s="112" t="s">
        <v>1142</v>
      </c>
      <c r="E105" s="113"/>
      <c r="F105" s="113"/>
      <c r="G105" s="113"/>
      <c r="H105" s="113"/>
      <c r="I105" s="113"/>
      <c r="J105" s="114">
        <f>J273</f>
        <v>0</v>
      </c>
      <c r="L105" s="111"/>
    </row>
    <row r="106" spans="2:47" s="9" customFormat="1" ht="19.899999999999999" customHeight="1" x14ac:dyDescent="0.2">
      <c r="B106" s="111"/>
      <c r="D106" s="112" t="s">
        <v>329</v>
      </c>
      <c r="E106" s="113"/>
      <c r="F106" s="113"/>
      <c r="G106" s="113"/>
      <c r="H106" s="113"/>
      <c r="I106" s="113"/>
      <c r="J106" s="114">
        <f>J362</f>
        <v>0</v>
      </c>
      <c r="L106" s="111"/>
    </row>
    <row r="107" spans="2:47" s="9" customFormat="1" ht="19.899999999999999" customHeight="1" x14ac:dyDescent="0.2">
      <c r="B107" s="111"/>
      <c r="D107" s="112" t="s">
        <v>331</v>
      </c>
      <c r="E107" s="113"/>
      <c r="F107" s="113"/>
      <c r="G107" s="113"/>
      <c r="H107" s="113"/>
      <c r="I107" s="113"/>
      <c r="J107" s="114">
        <f>J372</f>
        <v>0</v>
      </c>
      <c r="L107" s="111"/>
    </row>
    <row r="108" spans="2:47" s="9" customFormat="1" ht="19.899999999999999" customHeight="1" x14ac:dyDescent="0.2">
      <c r="B108" s="111"/>
      <c r="D108" s="112" t="s">
        <v>332</v>
      </c>
      <c r="E108" s="113"/>
      <c r="F108" s="113"/>
      <c r="G108" s="113"/>
      <c r="H108" s="113"/>
      <c r="I108" s="113"/>
      <c r="J108" s="114">
        <f>J376</f>
        <v>0</v>
      </c>
      <c r="L108" s="111"/>
    </row>
    <row r="109" spans="2:47" s="8" customFormat="1" ht="24.95" customHeight="1" x14ac:dyDescent="0.2">
      <c r="B109" s="107"/>
      <c r="D109" s="108" t="s">
        <v>333</v>
      </c>
      <c r="E109" s="109"/>
      <c r="F109" s="109"/>
      <c r="G109" s="109"/>
      <c r="H109" s="109"/>
      <c r="I109" s="109"/>
      <c r="J109" s="110">
        <f>J380</f>
        <v>0</v>
      </c>
      <c r="L109" s="107"/>
    </row>
    <row r="110" spans="2:47" s="9" customFormat="1" ht="19.899999999999999" customHeight="1" x14ac:dyDescent="0.2">
      <c r="B110" s="111"/>
      <c r="D110" s="112" t="s">
        <v>334</v>
      </c>
      <c r="E110" s="113"/>
      <c r="F110" s="113"/>
      <c r="G110" s="113"/>
      <c r="H110" s="113"/>
      <c r="I110" s="113"/>
      <c r="J110" s="114">
        <f>J381</f>
        <v>0</v>
      </c>
      <c r="L110" s="111"/>
    </row>
    <row r="111" spans="2:47" s="9" customFormat="1" ht="14.85" customHeight="1" x14ac:dyDescent="0.2">
      <c r="B111" s="111"/>
      <c r="D111" s="112" t="s">
        <v>330</v>
      </c>
      <c r="E111" s="113"/>
      <c r="F111" s="113"/>
      <c r="G111" s="113"/>
      <c r="H111" s="113"/>
      <c r="I111" s="113"/>
      <c r="J111" s="114">
        <f>J385</f>
        <v>0</v>
      </c>
      <c r="L111" s="111"/>
    </row>
    <row r="112" spans="2:47" s="1" customFormat="1" ht="21.75" customHeight="1" x14ac:dyDescent="0.2">
      <c r="B112" s="30"/>
      <c r="L112" s="30"/>
    </row>
    <row r="113" spans="2:12" s="1" customFormat="1" ht="6.95" customHeight="1" x14ac:dyDescent="0.2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30"/>
    </row>
    <row r="117" spans="2:12" s="1" customFormat="1" ht="6.95" customHeight="1" x14ac:dyDescent="0.2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30"/>
    </row>
    <row r="118" spans="2:12" s="1" customFormat="1" ht="24.95" customHeight="1" x14ac:dyDescent="0.2">
      <c r="B118" s="30"/>
      <c r="C118" s="19" t="s">
        <v>193</v>
      </c>
      <c r="L118" s="30"/>
    </row>
    <row r="119" spans="2:12" s="1" customFormat="1" ht="6.95" customHeight="1" x14ac:dyDescent="0.2">
      <c r="B119" s="30"/>
      <c r="L119" s="30"/>
    </row>
    <row r="120" spans="2:12" s="1" customFormat="1" ht="12" customHeight="1" x14ac:dyDescent="0.2">
      <c r="B120" s="30"/>
      <c r="C120" s="25" t="s">
        <v>16</v>
      </c>
      <c r="L120" s="30"/>
    </row>
    <row r="121" spans="2:12" s="1" customFormat="1" ht="16.5" customHeight="1" x14ac:dyDescent="0.2">
      <c r="B121" s="30"/>
      <c r="E121" s="241" t="str">
        <f>E7</f>
        <v>Splašková kanalizace Lada</v>
      </c>
      <c r="F121" s="242"/>
      <c r="G121" s="242"/>
      <c r="H121" s="242"/>
      <c r="L121" s="30"/>
    </row>
    <row r="122" spans="2:12" ht="12" customHeight="1" x14ac:dyDescent="0.2">
      <c r="B122" s="18"/>
      <c r="C122" s="25" t="s">
        <v>168</v>
      </c>
      <c r="L122" s="18"/>
    </row>
    <row r="123" spans="2:12" s="1" customFormat="1" ht="16.5" customHeight="1" x14ac:dyDescent="0.2">
      <c r="B123" s="30"/>
      <c r="E123" s="241" t="s">
        <v>169</v>
      </c>
      <c r="F123" s="240"/>
      <c r="G123" s="240"/>
      <c r="H123" s="240"/>
      <c r="L123" s="30"/>
    </row>
    <row r="124" spans="2:12" s="1" customFormat="1" ht="12" customHeight="1" x14ac:dyDescent="0.2">
      <c r="B124" s="30"/>
      <c r="C124" s="25" t="s">
        <v>170</v>
      </c>
      <c r="L124" s="30"/>
    </row>
    <row r="125" spans="2:12" s="1" customFormat="1" ht="16.5" customHeight="1" x14ac:dyDescent="0.2">
      <c r="B125" s="30"/>
      <c r="E125" s="207" t="str">
        <f>E11</f>
        <v>2022_4.9 - IO 06.1  Stoka F</v>
      </c>
      <c r="F125" s="240"/>
      <c r="G125" s="240"/>
      <c r="H125" s="240"/>
      <c r="L125" s="30"/>
    </row>
    <row r="126" spans="2:12" s="1" customFormat="1" ht="6.95" customHeight="1" x14ac:dyDescent="0.2">
      <c r="B126" s="30"/>
      <c r="L126" s="30"/>
    </row>
    <row r="127" spans="2:12" s="1" customFormat="1" ht="12" customHeight="1" x14ac:dyDescent="0.2">
      <c r="B127" s="30"/>
      <c r="C127" s="25" t="s">
        <v>20</v>
      </c>
      <c r="F127" s="23" t="str">
        <f>F14</f>
        <v>Česká Lípa</v>
      </c>
      <c r="I127" s="25" t="s">
        <v>22</v>
      </c>
      <c r="J127" s="50" t="str">
        <f>IF(J14="","",J14)</f>
        <v>2. 4. 2025</v>
      </c>
      <c r="L127" s="30"/>
    </row>
    <row r="128" spans="2:12" s="1" customFormat="1" ht="6.95" customHeight="1" x14ac:dyDescent="0.2">
      <c r="B128" s="30"/>
      <c r="L128" s="30"/>
    </row>
    <row r="129" spans="2:65" s="1" customFormat="1" ht="25.7" customHeight="1" x14ac:dyDescent="0.2">
      <c r="B129" s="30"/>
      <c r="C129" s="25" t="s">
        <v>24</v>
      </c>
      <c r="F129" s="23" t="str">
        <f>E17</f>
        <v>Město Česká Lípa</v>
      </c>
      <c r="I129" s="25" t="s">
        <v>31</v>
      </c>
      <c r="J129" s="28" t="str">
        <f>E23</f>
        <v>Vodohospodářský rozvoj a výstavba a.s.</v>
      </c>
      <c r="L129" s="30"/>
    </row>
    <row r="130" spans="2:65" s="1" customFormat="1" ht="15.2" customHeight="1" x14ac:dyDescent="0.2">
      <c r="B130" s="30"/>
      <c r="C130" s="25" t="s">
        <v>29</v>
      </c>
      <c r="F130" s="23" t="str">
        <f>IF(E20="","",E20)</f>
        <v>Vyplň údaj</v>
      </c>
      <c r="I130" s="25" t="s">
        <v>34</v>
      </c>
      <c r="J130" s="28" t="str">
        <f>E26</f>
        <v>Dvořák</v>
      </c>
      <c r="L130" s="30"/>
    </row>
    <row r="131" spans="2:65" s="1" customFormat="1" ht="10.35" customHeight="1" x14ac:dyDescent="0.2">
      <c r="B131" s="30"/>
      <c r="L131" s="30"/>
    </row>
    <row r="132" spans="2:65" s="10" customFormat="1" ht="29.25" customHeight="1" x14ac:dyDescent="0.2">
      <c r="B132" s="115"/>
      <c r="C132" s="116" t="s">
        <v>194</v>
      </c>
      <c r="D132" s="117" t="s">
        <v>63</v>
      </c>
      <c r="E132" s="117" t="s">
        <v>59</v>
      </c>
      <c r="F132" s="117" t="s">
        <v>60</v>
      </c>
      <c r="G132" s="117" t="s">
        <v>195</v>
      </c>
      <c r="H132" s="117" t="s">
        <v>196</v>
      </c>
      <c r="I132" s="117" t="s">
        <v>197</v>
      </c>
      <c r="J132" s="118" t="s">
        <v>184</v>
      </c>
      <c r="K132" s="119" t="s">
        <v>198</v>
      </c>
      <c r="L132" s="115"/>
      <c r="M132" s="57" t="s">
        <v>1</v>
      </c>
      <c r="N132" s="58" t="s">
        <v>42</v>
      </c>
      <c r="O132" s="58" t="s">
        <v>199</v>
      </c>
      <c r="P132" s="58" t="s">
        <v>200</v>
      </c>
      <c r="Q132" s="58" t="s">
        <v>201</v>
      </c>
      <c r="R132" s="58" t="s">
        <v>202</v>
      </c>
      <c r="S132" s="58" t="s">
        <v>203</v>
      </c>
      <c r="T132" s="59" t="s">
        <v>204</v>
      </c>
    </row>
    <row r="133" spans="2:65" s="1" customFormat="1" ht="22.9" customHeight="1" x14ac:dyDescent="0.25">
      <c r="B133" s="30"/>
      <c r="C133" s="62" t="s">
        <v>205</v>
      </c>
      <c r="J133" s="120">
        <f>BK133</f>
        <v>0</v>
      </c>
      <c r="L133" s="30"/>
      <c r="M133" s="60"/>
      <c r="N133" s="51"/>
      <c r="O133" s="51"/>
      <c r="P133" s="121">
        <f>P134+P380</f>
        <v>0</v>
      </c>
      <c r="Q133" s="51"/>
      <c r="R133" s="121">
        <f>R134+R380</f>
        <v>93.995695000000012</v>
      </c>
      <c r="S133" s="51"/>
      <c r="T133" s="122">
        <f>T134+T380</f>
        <v>23.48</v>
      </c>
      <c r="AT133" s="15" t="s">
        <v>77</v>
      </c>
      <c r="AU133" s="15" t="s">
        <v>186</v>
      </c>
      <c r="BK133" s="123">
        <f>BK134+BK380</f>
        <v>0</v>
      </c>
    </row>
    <row r="134" spans="2:65" s="11" customFormat="1" ht="25.9" customHeight="1" x14ac:dyDescent="0.2">
      <c r="B134" s="124"/>
      <c r="D134" s="125" t="s">
        <v>77</v>
      </c>
      <c r="E134" s="126" t="s">
        <v>337</v>
      </c>
      <c r="F134" s="126" t="s">
        <v>338</v>
      </c>
      <c r="I134" s="127"/>
      <c r="J134" s="128">
        <f>BK134</f>
        <v>0</v>
      </c>
      <c r="L134" s="124"/>
      <c r="M134" s="129"/>
      <c r="P134" s="130">
        <f>P135+P247+P251+P255+P259+P269+P273+P362+P372+P376</f>
        <v>0</v>
      </c>
      <c r="R134" s="130">
        <f>R135+R247+R251+R255+R259+R269+R273+R362+R372+R376</f>
        <v>93.995695000000012</v>
      </c>
      <c r="T134" s="131">
        <f>T135+T247+T251+T255+T259+T269+T273+T362+T372+T376</f>
        <v>23.48</v>
      </c>
      <c r="AR134" s="125" t="s">
        <v>85</v>
      </c>
      <c r="AT134" s="132" t="s">
        <v>77</v>
      </c>
      <c r="AU134" s="132" t="s">
        <v>78</v>
      </c>
      <c r="AY134" s="125" t="s">
        <v>209</v>
      </c>
      <c r="BK134" s="133">
        <f>BK135+BK247+BK251+BK255+BK259+BK269+BK273+BK362+BK372+BK376</f>
        <v>0</v>
      </c>
    </row>
    <row r="135" spans="2:65" s="11" customFormat="1" ht="22.9" customHeight="1" x14ac:dyDescent="0.2">
      <c r="B135" s="124"/>
      <c r="D135" s="125" t="s">
        <v>77</v>
      </c>
      <c r="E135" s="134" t="s">
        <v>85</v>
      </c>
      <c r="F135" s="134" t="s">
        <v>339</v>
      </c>
      <c r="I135" s="127"/>
      <c r="J135" s="135">
        <f>BK135</f>
        <v>0</v>
      </c>
      <c r="L135" s="124"/>
      <c r="M135" s="129"/>
      <c r="P135" s="130">
        <f>SUM(P136:P246)</f>
        <v>0</v>
      </c>
      <c r="R135" s="130">
        <f>SUM(R136:R246)</f>
        <v>63.966550000000005</v>
      </c>
      <c r="T135" s="131">
        <f>SUM(T136:T246)</f>
        <v>20.88</v>
      </c>
      <c r="AR135" s="125" t="s">
        <v>85</v>
      </c>
      <c r="AT135" s="132" t="s">
        <v>77</v>
      </c>
      <c r="AU135" s="132" t="s">
        <v>85</v>
      </c>
      <c r="AY135" s="125" t="s">
        <v>209</v>
      </c>
      <c r="BK135" s="133">
        <f>SUM(BK136:BK246)</f>
        <v>0</v>
      </c>
    </row>
    <row r="136" spans="2:65" s="1" customFormat="1" ht="24.2" customHeight="1" x14ac:dyDescent="0.2">
      <c r="B136" s="30"/>
      <c r="C136" s="136" t="s">
        <v>85</v>
      </c>
      <c r="D136" s="136" t="s">
        <v>210</v>
      </c>
      <c r="E136" s="137" t="s">
        <v>340</v>
      </c>
      <c r="F136" s="138" t="s">
        <v>341</v>
      </c>
      <c r="G136" s="139" t="s">
        <v>342</v>
      </c>
      <c r="H136" s="140">
        <v>72</v>
      </c>
      <c r="I136" s="141"/>
      <c r="J136" s="142">
        <f>ROUND(I136*H136,2)</f>
        <v>0</v>
      </c>
      <c r="K136" s="143"/>
      <c r="L136" s="30"/>
      <c r="M136" s="144" t="s">
        <v>1</v>
      </c>
      <c r="N136" s="145" t="s">
        <v>43</v>
      </c>
      <c r="P136" s="146">
        <f>O136*H136</f>
        <v>0</v>
      </c>
      <c r="Q136" s="146">
        <v>0</v>
      </c>
      <c r="R136" s="146">
        <f>Q136*H136</f>
        <v>0</v>
      </c>
      <c r="S136" s="146">
        <v>0.28999999999999998</v>
      </c>
      <c r="T136" s="147">
        <f>S136*H136</f>
        <v>20.88</v>
      </c>
      <c r="AR136" s="148" t="s">
        <v>156</v>
      </c>
      <c r="AT136" s="148" t="s">
        <v>210</v>
      </c>
      <c r="AU136" s="148" t="s">
        <v>91</v>
      </c>
      <c r="AY136" s="15" t="s">
        <v>209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5" t="s">
        <v>85</v>
      </c>
      <c r="BK136" s="149">
        <f>ROUND(I136*H136,2)</f>
        <v>0</v>
      </c>
      <c r="BL136" s="15" t="s">
        <v>156</v>
      </c>
      <c r="BM136" s="148" t="s">
        <v>1919</v>
      </c>
    </row>
    <row r="137" spans="2:65" s="1" customFormat="1" ht="39" x14ac:dyDescent="0.2">
      <c r="B137" s="30"/>
      <c r="D137" s="150" t="s">
        <v>216</v>
      </c>
      <c r="F137" s="151" t="s">
        <v>344</v>
      </c>
      <c r="I137" s="152"/>
      <c r="L137" s="30"/>
      <c r="M137" s="153"/>
      <c r="T137" s="54"/>
      <c r="AT137" s="15" t="s">
        <v>216</v>
      </c>
      <c r="AU137" s="15" t="s">
        <v>91</v>
      </c>
    </row>
    <row r="138" spans="2:65" s="12" customFormat="1" x14ac:dyDescent="0.2">
      <c r="B138" s="154"/>
      <c r="D138" s="150" t="s">
        <v>292</v>
      </c>
      <c r="E138" s="155" t="s">
        <v>1</v>
      </c>
      <c r="F138" s="156" t="s">
        <v>1920</v>
      </c>
      <c r="H138" s="157">
        <v>72</v>
      </c>
      <c r="I138" s="158"/>
      <c r="L138" s="154"/>
      <c r="M138" s="159"/>
      <c r="T138" s="160"/>
      <c r="AT138" s="155" t="s">
        <v>292</v>
      </c>
      <c r="AU138" s="155" t="s">
        <v>91</v>
      </c>
      <c r="AV138" s="12" t="s">
        <v>91</v>
      </c>
      <c r="AW138" s="12" t="s">
        <v>36</v>
      </c>
      <c r="AX138" s="12" t="s">
        <v>85</v>
      </c>
      <c r="AY138" s="155" t="s">
        <v>209</v>
      </c>
    </row>
    <row r="139" spans="2:65" s="1" customFormat="1" ht="16.5" customHeight="1" x14ac:dyDescent="0.2">
      <c r="B139" s="30"/>
      <c r="C139" s="136" t="s">
        <v>91</v>
      </c>
      <c r="D139" s="136" t="s">
        <v>210</v>
      </c>
      <c r="E139" s="137" t="s">
        <v>357</v>
      </c>
      <c r="F139" s="138" t="s">
        <v>358</v>
      </c>
      <c r="G139" s="139" t="s">
        <v>359</v>
      </c>
      <c r="H139" s="140">
        <v>20</v>
      </c>
      <c r="I139" s="141"/>
      <c r="J139" s="142">
        <f>ROUND(I139*H139,2)</f>
        <v>0</v>
      </c>
      <c r="K139" s="143"/>
      <c r="L139" s="30"/>
      <c r="M139" s="144" t="s">
        <v>1</v>
      </c>
      <c r="N139" s="145" t="s">
        <v>43</v>
      </c>
      <c r="P139" s="146">
        <f>O139*H139</f>
        <v>0</v>
      </c>
      <c r="Q139" s="146">
        <v>7.1900000000000002E-3</v>
      </c>
      <c r="R139" s="146">
        <f>Q139*H139</f>
        <v>0.14380000000000001</v>
      </c>
      <c r="S139" s="146">
        <v>0</v>
      </c>
      <c r="T139" s="147">
        <f>S139*H139</f>
        <v>0</v>
      </c>
      <c r="AR139" s="148" t="s">
        <v>156</v>
      </c>
      <c r="AT139" s="148" t="s">
        <v>210</v>
      </c>
      <c r="AU139" s="148" t="s">
        <v>91</v>
      </c>
      <c r="AY139" s="15" t="s">
        <v>209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5" t="s">
        <v>85</v>
      </c>
      <c r="BK139" s="149">
        <f>ROUND(I139*H139,2)</f>
        <v>0</v>
      </c>
      <c r="BL139" s="15" t="s">
        <v>156</v>
      </c>
      <c r="BM139" s="148" t="s">
        <v>1921</v>
      </c>
    </row>
    <row r="140" spans="2:65" s="1" customFormat="1" x14ac:dyDescent="0.2">
      <c r="B140" s="30"/>
      <c r="D140" s="150" t="s">
        <v>216</v>
      </c>
      <c r="F140" s="151" t="s">
        <v>361</v>
      </c>
      <c r="I140" s="152"/>
      <c r="L140" s="30"/>
      <c r="M140" s="153"/>
      <c r="T140" s="54"/>
      <c r="AT140" s="15" t="s">
        <v>216</v>
      </c>
      <c r="AU140" s="15" t="s">
        <v>91</v>
      </c>
    </row>
    <row r="141" spans="2:65" s="12" customFormat="1" x14ac:dyDescent="0.2">
      <c r="B141" s="154"/>
      <c r="D141" s="150" t="s">
        <v>292</v>
      </c>
      <c r="E141" s="155" t="s">
        <v>1</v>
      </c>
      <c r="F141" s="156" t="s">
        <v>312</v>
      </c>
      <c r="H141" s="157">
        <v>20</v>
      </c>
      <c r="I141" s="158"/>
      <c r="L141" s="154"/>
      <c r="M141" s="159"/>
      <c r="T141" s="160"/>
      <c r="AT141" s="155" t="s">
        <v>292</v>
      </c>
      <c r="AU141" s="155" t="s">
        <v>91</v>
      </c>
      <c r="AV141" s="12" t="s">
        <v>91</v>
      </c>
      <c r="AW141" s="12" t="s">
        <v>36</v>
      </c>
      <c r="AX141" s="12" t="s">
        <v>85</v>
      </c>
      <c r="AY141" s="155" t="s">
        <v>209</v>
      </c>
    </row>
    <row r="142" spans="2:65" s="1" customFormat="1" ht="24.2" customHeight="1" x14ac:dyDescent="0.2">
      <c r="B142" s="30"/>
      <c r="C142" s="136" t="s">
        <v>148</v>
      </c>
      <c r="D142" s="136" t="s">
        <v>210</v>
      </c>
      <c r="E142" s="137" t="s">
        <v>363</v>
      </c>
      <c r="F142" s="138" t="s">
        <v>364</v>
      </c>
      <c r="G142" s="139" t="s">
        <v>365</v>
      </c>
      <c r="H142" s="140">
        <v>40</v>
      </c>
      <c r="I142" s="141"/>
      <c r="J142" s="142">
        <f>ROUND(I142*H142,2)</f>
        <v>0</v>
      </c>
      <c r="K142" s="143"/>
      <c r="L142" s="30"/>
      <c r="M142" s="144" t="s">
        <v>1</v>
      </c>
      <c r="N142" s="145" t="s">
        <v>43</v>
      </c>
      <c r="P142" s="146">
        <f>O142*H142</f>
        <v>0</v>
      </c>
      <c r="Q142" s="146">
        <v>4.0000000000000003E-5</v>
      </c>
      <c r="R142" s="146">
        <f>Q142*H142</f>
        <v>1.6000000000000001E-3</v>
      </c>
      <c r="S142" s="146">
        <v>0</v>
      </c>
      <c r="T142" s="147">
        <f>S142*H142</f>
        <v>0</v>
      </c>
      <c r="AR142" s="148" t="s">
        <v>156</v>
      </c>
      <c r="AT142" s="148" t="s">
        <v>210</v>
      </c>
      <c r="AU142" s="148" t="s">
        <v>91</v>
      </c>
      <c r="AY142" s="15" t="s">
        <v>209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5" t="s">
        <v>85</v>
      </c>
      <c r="BK142" s="149">
        <f>ROUND(I142*H142,2)</f>
        <v>0</v>
      </c>
      <c r="BL142" s="15" t="s">
        <v>156</v>
      </c>
      <c r="BM142" s="148" t="s">
        <v>1922</v>
      </c>
    </row>
    <row r="143" spans="2:65" s="1" customFormat="1" ht="19.5" x14ac:dyDescent="0.2">
      <c r="B143" s="30"/>
      <c r="D143" s="150" t="s">
        <v>216</v>
      </c>
      <c r="F143" s="151" t="s">
        <v>367</v>
      </c>
      <c r="I143" s="152"/>
      <c r="L143" s="30"/>
      <c r="M143" s="153"/>
      <c r="T143" s="54"/>
      <c r="AT143" s="15" t="s">
        <v>216</v>
      </c>
      <c r="AU143" s="15" t="s">
        <v>91</v>
      </c>
    </row>
    <row r="144" spans="2:65" s="12" customFormat="1" x14ac:dyDescent="0.2">
      <c r="B144" s="154"/>
      <c r="D144" s="150" t="s">
        <v>292</v>
      </c>
      <c r="E144" s="155" t="s">
        <v>1</v>
      </c>
      <c r="F144" s="156" t="s">
        <v>1151</v>
      </c>
      <c r="H144" s="157">
        <v>40</v>
      </c>
      <c r="I144" s="158"/>
      <c r="L144" s="154"/>
      <c r="M144" s="159"/>
      <c r="T144" s="160"/>
      <c r="AT144" s="155" t="s">
        <v>292</v>
      </c>
      <c r="AU144" s="155" t="s">
        <v>91</v>
      </c>
      <c r="AV144" s="12" t="s">
        <v>91</v>
      </c>
      <c r="AW144" s="12" t="s">
        <v>36</v>
      </c>
      <c r="AX144" s="12" t="s">
        <v>85</v>
      </c>
      <c r="AY144" s="155" t="s">
        <v>209</v>
      </c>
    </row>
    <row r="145" spans="2:65" s="1" customFormat="1" ht="24.2" customHeight="1" x14ac:dyDescent="0.2">
      <c r="B145" s="30"/>
      <c r="C145" s="136" t="s">
        <v>156</v>
      </c>
      <c r="D145" s="136" t="s">
        <v>210</v>
      </c>
      <c r="E145" s="137" t="s">
        <v>369</v>
      </c>
      <c r="F145" s="138" t="s">
        <v>370</v>
      </c>
      <c r="G145" s="139" t="s">
        <v>371</v>
      </c>
      <c r="H145" s="140">
        <v>5</v>
      </c>
      <c r="I145" s="141"/>
      <c r="J145" s="142">
        <f>ROUND(I145*H145,2)</f>
        <v>0</v>
      </c>
      <c r="K145" s="143"/>
      <c r="L145" s="30"/>
      <c r="M145" s="144" t="s">
        <v>1</v>
      </c>
      <c r="N145" s="145" t="s">
        <v>43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156</v>
      </c>
      <c r="AT145" s="148" t="s">
        <v>210</v>
      </c>
      <c r="AU145" s="148" t="s">
        <v>91</v>
      </c>
      <c r="AY145" s="15" t="s">
        <v>209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5" t="s">
        <v>85</v>
      </c>
      <c r="BK145" s="149">
        <f>ROUND(I145*H145,2)</f>
        <v>0</v>
      </c>
      <c r="BL145" s="15" t="s">
        <v>156</v>
      </c>
      <c r="BM145" s="148" t="s">
        <v>1923</v>
      </c>
    </row>
    <row r="146" spans="2:65" s="1" customFormat="1" ht="19.5" x14ac:dyDescent="0.2">
      <c r="B146" s="30"/>
      <c r="D146" s="150" t="s">
        <v>216</v>
      </c>
      <c r="F146" s="151" t="s">
        <v>373</v>
      </c>
      <c r="I146" s="152"/>
      <c r="L146" s="30"/>
      <c r="M146" s="153"/>
      <c r="T146" s="54"/>
      <c r="AT146" s="15" t="s">
        <v>216</v>
      </c>
      <c r="AU146" s="15" t="s">
        <v>91</v>
      </c>
    </row>
    <row r="147" spans="2:65" s="12" customFormat="1" x14ac:dyDescent="0.2">
      <c r="B147" s="154"/>
      <c r="D147" s="150" t="s">
        <v>292</v>
      </c>
      <c r="E147" s="155" t="s">
        <v>1</v>
      </c>
      <c r="F147" s="156" t="s">
        <v>208</v>
      </c>
      <c r="H147" s="157">
        <v>5</v>
      </c>
      <c r="I147" s="158"/>
      <c r="L147" s="154"/>
      <c r="M147" s="159"/>
      <c r="T147" s="160"/>
      <c r="AT147" s="155" t="s">
        <v>292</v>
      </c>
      <c r="AU147" s="155" t="s">
        <v>91</v>
      </c>
      <c r="AV147" s="12" t="s">
        <v>91</v>
      </c>
      <c r="AW147" s="12" t="s">
        <v>36</v>
      </c>
      <c r="AX147" s="12" t="s">
        <v>85</v>
      </c>
      <c r="AY147" s="155" t="s">
        <v>209</v>
      </c>
    </row>
    <row r="148" spans="2:65" s="1" customFormat="1" ht="24.2" customHeight="1" x14ac:dyDescent="0.2">
      <c r="B148" s="30"/>
      <c r="C148" s="136" t="s">
        <v>208</v>
      </c>
      <c r="D148" s="136" t="s">
        <v>210</v>
      </c>
      <c r="E148" s="137" t="s">
        <v>375</v>
      </c>
      <c r="F148" s="138" t="s">
        <v>376</v>
      </c>
      <c r="G148" s="139" t="s">
        <v>359</v>
      </c>
      <c r="H148" s="140">
        <v>3</v>
      </c>
      <c r="I148" s="141"/>
      <c r="J148" s="142">
        <f>ROUND(I148*H148,2)</f>
        <v>0</v>
      </c>
      <c r="K148" s="143"/>
      <c r="L148" s="30"/>
      <c r="M148" s="144" t="s">
        <v>1</v>
      </c>
      <c r="N148" s="145" t="s">
        <v>43</v>
      </c>
      <c r="P148" s="146">
        <f>O148*H148</f>
        <v>0</v>
      </c>
      <c r="Q148" s="146">
        <v>8.6800000000000002E-3</v>
      </c>
      <c r="R148" s="146">
        <f>Q148*H148</f>
        <v>2.6040000000000001E-2</v>
      </c>
      <c r="S148" s="146">
        <v>0</v>
      </c>
      <c r="T148" s="147">
        <f>S148*H148</f>
        <v>0</v>
      </c>
      <c r="AR148" s="148" t="s">
        <v>156</v>
      </c>
      <c r="AT148" s="148" t="s">
        <v>210</v>
      </c>
      <c r="AU148" s="148" t="s">
        <v>91</v>
      </c>
      <c r="AY148" s="15" t="s">
        <v>209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5" t="s">
        <v>85</v>
      </c>
      <c r="BK148" s="149">
        <f>ROUND(I148*H148,2)</f>
        <v>0</v>
      </c>
      <c r="BL148" s="15" t="s">
        <v>156</v>
      </c>
      <c r="BM148" s="148" t="s">
        <v>1924</v>
      </c>
    </row>
    <row r="149" spans="2:65" s="1" customFormat="1" ht="58.5" x14ac:dyDescent="0.2">
      <c r="B149" s="30"/>
      <c r="D149" s="150" t="s">
        <v>216</v>
      </c>
      <c r="F149" s="151" t="s">
        <v>378</v>
      </c>
      <c r="I149" s="152"/>
      <c r="L149" s="30"/>
      <c r="M149" s="153"/>
      <c r="T149" s="54"/>
      <c r="AT149" s="15" t="s">
        <v>216</v>
      </c>
      <c r="AU149" s="15" t="s">
        <v>91</v>
      </c>
    </row>
    <row r="150" spans="2:65" s="12" customFormat="1" x14ac:dyDescent="0.2">
      <c r="B150" s="154"/>
      <c r="D150" s="150" t="s">
        <v>292</v>
      </c>
      <c r="E150" s="155" t="s">
        <v>1</v>
      </c>
      <c r="F150" s="156" t="s">
        <v>148</v>
      </c>
      <c r="H150" s="157">
        <v>3</v>
      </c>
      <c r="I150" s="158"/>
      <c r="L150" s="154"/>
      <c r="M150" s="159"/>
      <c r="T150" s="160"/>
      <c r="AT150" s="155" t="s">
        <v>292</v>
      </c>
      <c r="AU150" s="155" t="s">
        <v>91</v>
      </c>
      <c r="AV150" s="12" t="s">
        <v>91</v>
      </c>
      <c r="AW150" s="12" t="s">
        <v>36</v>
      </c>
      <c r="AX150" s="12" t="s">
        <v>85</v>
      </c>
      <c r="AY150" s="155" t="s">
        <v>209</v>
      </c>
    </row>
    <row r="151" spans="2:65" s="1" customFormat="1" ht="24.2" customHeight="1" x14ac:dyDescent="0.2">
      <c r="B151" s="30"/>
      <c r="C151" s="136" t="s">
        <v>234</v>
      </c>
      <c r="D151" s="136" t="s">
        <v>210</v>
      </c>
      <c r="E151" s="137" t="s">
        <v>380</v>
      </c>
      <c r="F151" s="138" t="s">
        <v>381</v>
      </c>
      <c r="G151" s="139" t="s">
        <v>359</v>
      </c>
      <c r="H151" s="140">
        <v>30</v>
      </c>
      <c r="I151" s="141"/>
      <c r="J151" s="142">
        <f>ROUND(I151*H151,2)</f>
        <v>0</v>
      </c>
      <c r="K151" s="143"/>
      <c r="L151" s="30"/>
      <c r="M151" s="144" t="s">
        <v>1</v>
      </c>
      <c r="N151" s="145" t="s">
        <v>43</v>
      </c>
      <c r="P151" s="146">
        <f>O151*H151</f>
        <v>0</v>
      </c>
      <c r="Q151" s="146">
        <v>3.6900000000000002E-2</v>
      </c>
      <c r="R151" s="146">
        <f>Q151*H151</f>
        <v>1.107</v>
      </c>
      <c r="S151" s="146">
        <v>0</v>
      </c>
      <c r="T151" s="147">
        <f>S151*H151</f>
        <v>0</v>
      </c>
      <c r="AR151" s="148" t="s">
        <v>156</v>
      </c>
      <c r="AT151" s="148" t="s">
        <v>210</v>
      </c>
      <c r="AU151" s="148" t="s">
        <v>91</v>
      </c>
      <c r="AY151" s="15" t="s">
        <v>209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5" t="s">
        <v>85</v>
      </c>
      <c r="BK151" s="149">
        <f>ROUND(I151*H151,2)</f>
        <v>0</v>
      </c>
      <c r="BL151" s="15" t="s">
        <v>156</v>
      </c>
      <c r="BM151" s="148" t="s">
        <v>1925</v>
      </c>
    </row>
    <row r="152" spans="2:65" s="1" customFormat="1" ht="58.5" x14ac:dyDescent="0.2">
      <c r="B152" s="30"/>
      <c r="D152" s="150" t="s">
        <v>216</v>
      </c>
      <c r="F152" s="151" t="s">
        <v>383</v>
      </c>
      <c r="I152" s="152"/>
      <c r="L152" s="30"/>
      <c r="M152" s="153"/>
      <c r="T152" s="54"/>
      <c r="AT152" s="15" t="s">
        <v>216</v>
      </c>
      <c r="AU152" s="15" t="s">
        <v>91</v>
      </c>
    </row>
    <row r="153" spans="2:65" s="12" customFormat="1" x14ac:dyDescent="0.2">
      <c r="B153" s="154"/>
      <c r="D153" s="150" t="s">
        <v>292</v>
      </c>
      <c r="E153" s="155" t="s">
        <v>1</v>
      </c>
      <c r="F153" s="156" t="s">
        <v>374</v>
      </c>
      <c r="H153" s="157">
        <v>30</v>
      </c>
      <c r="I153" s="158"/>
      <c r="L153" s="154"/>
      <c r="M153" s="159"/>
      <c r="T153" s="160"/>
      <c r="AT153" s="155" t="s">
        <v>292</v>
      </c>
      <c r="AU153" s="155" t="s">
        <v>91</v>
      </c>
      <c r="AV153" s="12" t="s">
        <v>91</v>
      </c>
      <c r="AW153" s="12" t="s">
        <v>36</v>
      </c>
      <c r="AX153" s="12" t="s">
        <v>85</v>
      </c>
      <c r="AY153" s="155" t="s">
        <v>209</v>
      </c>
    </row>
    <row r="154" spans="2:65" s="1" customFormat="1" ht="24.2" customHeight="1" x14ac:dyDescent="0.2">
      <c r="B154" s="30"/>
      <c r="C154" s="136" t="s">
        <v>239</v>
      </c>
      <c r="D154" s="136" t="s">
        <v>210</v>
      </c>
      <c r="E154" s="137" t="s">
        <v>385</v>
      </c>
      <c r="F154" s="138" t="s">
        <v>386</v>
      </c>
      <c r="G154" s="139" t="s">
        <v>387</v>
      </c>
      <c r="H154" s="140">
        <v>40</v>
      </c>
      <c r="I154" s="141"/>
      <c r="J154" s="142">
        <f>ROUND(I154*H154,2)</f>
        <v>0</v>
      </c>
      <c r="K154" s="143"/>
      <c r="L154" s="30"/>
      <c r="M154" s="144" t="s">
        <v>1</v>
      </c>
      <c r="N154" s="145" t="s">
        <v>43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156</v>
      </c>
      <c r="AT154" s="148" t="s">
        <v>210</v>
      </c>
      <c r="AU154" s="148" t="s">
        <v>91</v>
      </c>
      <c r="AY154" s="15" t="s">
        <v>209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5" t="s">
        <v>85</v>
      </c>
      <c r="BK154" s="149">
        <f>ROUND(I154*H154,2)</f>
        <v>0</v>
      </c>
      <c r="BL154" s="15" t="s">
        <v>156</v>
      </c>
      <c r="BM154" s="148" t="s">
        <v>1926</v>
      </c>
    </row>
    <row r="155" spans="2:65" s="1" customFormat="1" ht="19.5" x14ac:dyDescent="0.2">
      <c r="B155" s="30"/>
      <c r="D155" s="150" t="s">
        <v>216</v>
      </c>
      <c r="F155" s="151" t="s">
        <v>389</v>
      </c>
      <c r="I155" s="152"/>
      <c r="L155" s="30"/>
      <c r="M155" s="153"/>
      <c r="T155" s="54"/>
      <c r="AT155" s="15" t="s">
        <v>216</v>
      </c>
      <c r="AU155" s="15" t="s">
        <v>91</v>
      </c>
    </row>
    <row r="156" spans="2:65" s="12" customFormat="1" x14ac:dyDescent="0.2">
      <c r="B156" s="154"/>
      <c r="D156" s="150" t="s">
        <v>292</v>
      </c>
      <c r="E156" s="155" t="s">
        <v>1</v>
      </c>
      <c r="F156" s="156" t="s">
        <v>1927</v>
      </c>
      <c r="H156" s="157">
        <v>40</v>
      </c>
      <c r="I156" s="158"/>
      <c r="L156" s="154"/>
      <c r="M156" s="159"/>
      <c r="T156" s="160"/>
      <c r="AT156" s="155" t="s">
        <v>292</v>
      </c>
      <c r="AU156" s="155" t="s">
        <v>91</v>
      </c>
      <c r="AV156" s="12" t="s">
        <v>91</v>
      </c>
      <c r="AW156" s="12" t="s">
        <v>36</v>
      </c>
      <c r="AX156" s="12" t="s">
        <v>85</v>
      </c>
      <c r="AY156" s="155" t="s">
        <v>209</v>
      </c>
    </row>
    <row r="157" spans="2:65" s="1" customFormat="1" ht="33" customHeight="1" x14ac:dyDescent="0.2">
      <c r="B157" s="30"/>
      <c r="C157" s="136" t="s">
        <v>244</v>
      </c>
      <c r="D157" s="136" t="s">
        <v>210</v>
      </c>
      <c r="E157" s="137" t="s">
        <v>1157</v>
      </c>
      <c r="F157" s="138" t="s">
        <v>1158</v>
      </c>
      <c r="G157" s="139" t="s">
        <v>387</v>
      </c>
      <c r="H157" s="140">
        <v>54.143999999999998</v>
      </c>
      <c r="I157" s="141"/>
      <c r="J157" s="142">
        <f>ROUND(I157*H157,2)</f>
        <v>0</v>
      </c>
      <c r="K157" s="143"/>
      <c r="L157" s="30"/>
      <c r="M157" s="144" t="s">
        <v>1</v>
      </c>
      <c r="N157" s="145" t="s">
        <v>43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AR157" s="148" t="s">
        <v>156</v>
      </c>
      <c r="AT157" s="148" t="s">
        <v>210</v>
      </c>
      <c r="AU157" s="148" t="s">
        <v>91</v>
      </c>
      <c r="AY157" s="15" t="s">
        <v>209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5" t="s">
        <v>85</v>
      </c>
      <c r="BK157" s="149">
        <f>ROUND(I157*H157,2)</f>
        <v>0</v>
      </c>
      <c r="BL157" s="15" t="s">
        <v>156</v>
      </c>
      <c r="BM157" s="148" t="s">
        <v>1928</v>
      </c>
    </row>
    <row r="158" spans="2:65" s="1" customFormat="1" ht="29.25" x14ac:dyDescent="0.2">
      <c r="B158" s="30"/>
      <c r="D158" s="150" t="s">
        <v>216</v>
      </c>
      <c r="F158" s="151" t="s">
        <v>1160</v>
      </c>
      <c r="I158" s="152"/>
      <c r="L158" s="30"/>
      <c r="M158" s="153"/>
      <c r="T158" s="54"/>
      <c r="AT158" s="15" t="s">
        <v>216</v>
      </c>
      <c r="AU158" s="15" t="s">
        <v>91</v>
      </c>
    </row>
    <row r="159" spans="2:65" s="12" customFormat="1" ht="22.5" x14ac:dyDescent="0.2">
      <c r="B159" s="154"/>
      <c r="D159" s="150" t="s">
        <v>292</v>
      </c>
      <c r="E159" s="155" t="s">
        <v>1</v>
      </c>
      <c r="F159" s="156" t="s">
        <v>1929</v>
      </c>
      <c r="H159" s="157">
        <v>61.920000000000009</v>
      </c>
      <c r="I159" s="158"/>
      <c r="L159" s="154"/>
      <c r="M159" s="159"/>
      <c r="T159" s="160"/>
      <c r="AT159" s="155" t="s">
        <v>292</v>
      </c>
      <c r="AU159" s="155" t="s">
        <v>91</v>
      </c>
      <c r="AV159" s="12" t="s">
        <v>91</v>
      </c>
      <c r="AW159" s="12" t="s">
        <v>36</v>
      </c>
      <c r="AX159" s="12" t="s">
        <v>78</v>
      </c>
      <c r="AY159" s="155" t="s">
        <v>209</v>
      </c>
    </row>
    <row r="160" spans="2:65" s="12" customFormat="1" x14ac:dyDescent="0.2">
      <c r="B160" s="154"/>
      <c r="D160" s="150" t="s">
        <v>292</v>
      </c>
      <c r="E160" s="155" t="s">
        <v>1</v>
      </c>
      <c r="F160" s="156" t="s">
        <v>1930</v>
      </c>
      <c r="H160" s="157">
        <v>-7.7759999999999998</v>
      </c>
      <c r="I160" s="158"/>
      <c r="L160" s="154"/>
      <c r="M160" s="159"/>
      <c r="T160" s="160"/>
      <c r="AT160" s="155" t="s">
        <v>292</v>
      </c>
      <c r="AU160" s="155" t="s">
        <v>91</v>
      </c>
      <c r="AV160" s="12" t="s">
        <v>91</v>
      </c>
      <c r="AW160" s="12" t="s">
        <v>36</v>
      </c>
      <c r="AX160" s="12" t="s">
        <v>78</v>
      </c>
      <c r="AY160" s="155" t="s">
        <v>209</v>
      </c>
    </row>
    <row r="161" spans="2:65" s="13" customFormat="1" x14ac:dyDescent="0.2">
      <c r="B161" s="164"/>
      <c r="D161" s="150" t="s">
        <v>292</v>
      </c>
      <c r="E161" s="165" t="s">
        <v>1</v>
      </c>
      <c r="F161" s="166" t="s">
        <v>351</v>
      </c>
      <c r="H161" s="167">
        <v>54.144000000000005</v>
      </c>
      <c r="I161" s="168"/>
      <c r="L161" s="164"/>
      <c r="M161" s="169"/>
      <c r="T161" s="170"/>
      <c r="AT161" s="165" t="s">
        <v>292</v>
      </c>
      <c r="AU161" s="165" t="s">
        <v>91</v>
      </c>
      <c r="AV161" s="13" t="s">
        <v>156</v>
      </c>
      <c r="AW161" s="13" t="s">
        <v>4</v>
      </c>
      <c r="AX161" s="13" t="s">
        <v>85</v>
      </c>
      <c r="AY161" s="165" t="s">
        <v>209</v>
      </c>
    </row>
    <row r="162" spans="2:65" s="1" customFormat="1" ht="37.9" customHeight="1" x14ac:dyDescent="0.2">
      <c r="B162" s="30"/>
      <c r="C162" s="136" t="s">
        <v>249</v>
      </c>
      <c r="D162" s="136" t="s">
        <v>210</v>
      </c>
      <c r="E162" s="137" t="s">
        <v>417</v>
      </c>
      <c r="F162" s="138" t="s">
        <v>418</v>
      </c>
      <c r="G162" s="139" t="s">
        <v>387</v>
      </c>
      <c r="H162" s="140">
        <v>15</v>
      </c>
      <c r="I162" s="141"/>
      <c r="J162" s="142">
        <f>ROUND(I162*H162,2)</f>
        <v>0</v>
      </c>
      <c r="K162" s="143"/>
      <c r="L162" s="30"/>
      <c r="M162" s="144" t="s">
        <v>1</v>
      </c>
      <c r="N162" s="145" t="s">
        <v>43</v>
      </c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AR162" s="148" t="s">
        <v>156</v>
      </c>
      <c r="AT162" s="148" t="s">
        <v>210</v>
      </c>
      <c r="AU162" s="148" t="s">
        <v>91</v>
      </c>
      <c r="AY162" s="15" t="s">
        <v>209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5" t="s">
        <v>85</v>
      </c>
      <c r="BK162" s="149">
        <f>ROUND(I162*H162,2)</f>
        <v>0</v>
      </c>
      <c r="BL162" s="15" t="s">
        <v>156</v>
      </c>
      <c r="BM162" s="148" t="s">
        <v>1931</v>
      </c>
    </row>
    <row r="163" spans="2:65" s="1" customFormat="1" ht="39" x14ac:dyDescent="0.2">
      <c r="B163" s="30"/>
      <c r="D163" s="150" t="s">
        <v>216</v>
      </c>
      <c r="F163" s="151" t="s">
        <v>420</v>
      </c>
      <c r="I163" s="152"/>
      <c r="L163" s="30"/>
      <c r="M163" s="153"/>
      <c r="T163" s="54"/>
      <c r="AT163" s="15" t="s">
        <v>216</v>
      </c>
      <c r="AU163" s="15" t="s">
        <v>91</v>
      </c>
    </row>
    <row r="164" spans="2:65" s="12" customFormat="1" x14ac:dyDescent="0.2">
      <c r="B164" s="154"/>
      <c r="D164" s="150" t="s">
        <v>292</v>
      </c>
      <c r="E164" s="155" t="s">
        <v>1</v>
      </c>
      <c r="F164" s="156" t="s">
        <v>280</v>
      </c>
      <c r="H164" s="157">
        <v>15</v>
      </c>
      <c r="I164" s="158"/>
      <c r="L164" s="154"/>
      <c r="M164" s="159"/>
      <c r="T164" s="160"/>
      <c r="AT164" s="155" t="s">
        <v>292</v>
      </c>
      <c r="AU164" s="155" t="s">
        <v>91</v>
      </c>
      <c r="AV164" s="12" t="s">
        <v>91</v>
      </c>
      <c r="AW164" s="12" t="s">
        <v>36</v>
      </c>
      <c r="AX164" s="12" t="s">
        <v>85</v>
      </c>
      <c r="AY164" s="155" t="s">
        <v>209</v>
      </c>
    </row>
    <row r="165" spans="2:65" s="1" customFormat="1" ht="33" customHeight="1" x14ac:dyDescent="0.2">
      <c r="B165" s="30"/>
      <c r="C165" s="136" t="s">
        <v>254</v>
      </c>
      <c r="D165" s="136" t="s">
        <v>210</v>
      </c>
      <c r="E165" s="137" t="s">
        <v>1164</v>
      </c>
      <c r="F165" s="138" t="s">
        <v>1165</v>
      </c>
      <c r="G165" s="139" t="s">
        <v>387</v>
      </c>
      <c r="H165" s="140">
        <v>52.68</v>
      </c>
      <c r="I165" s="141"/>
      <c r="J165" s="142">
        <f>ROUND(I165*H165,2)</f>
        <v>0</v>
      </c>
      <c r="K165" s="143"/>
      <c r="L165" s="30"/>
      <c r="M165" s="144" t="s">
        <v>1</v>
      </c>
      <c r="N165" s="145" t="s">
        <v>43</v>
      </c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AR165" s="148" t="s">
        <v>156</v>
      </c>
      <c r="AT165" s="148" t="s">
        <v>210</v>
      </c>
      <c r="AU165" s="148" t="s">
        <v>91</v>
      </c>
      <c r="AY165" s="15" t="s">
        <v>209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5" t="s">
        <v>85</v>
      </c>
      <c r="BK165" s="149">
        <f>ROUND(I165*H165,2)</f>
        <v>0</v>
      </c>
      <c r="BL165" s="15" t="s">
        <v>156</v>
      </c>
      <c r="BM165" s="148" t="s">
        <v>1932</v>
      </c>
    </row>
    <row r="166" spans="2:65" s="1" customFormat="1" ht="29.25" x14ac:dyDescent="0.2">
      <c r="B166" s="30"/>
      <c r="D166" s="150" t="s">
        <v>216</v>
      </c>
      <c r="F166" s="151" t="s">
        <v>1167</v>
      </c>
      <c r="I166" s="152"/>
      <c r="L166" s="30"/>
      <c r="M166" s="153"/>
      <c r="T166" s="54"/>
      <c r="AT166" s="15" t="s">
        <v>216</v>
      </c>
      <c r="AU166" s="15" t="s">
        <v>91</v>
      </c>
    </row>
    <row r="167" spans="2:65" s="12" customFormat="1" ht="22.5" x14ac:dyDescent="0.2">
      <c r="B167" s="154"/>
      <c r="D167" s="150" t="s">
        <v>292</v>
      </c>
      <c r="E167" s="155" t="s">
        <v>1</v>
      </c>
      <c r="F167" s="156" t="s">
        <v>1933</v>
      </c>
      <c r="H167" s="157">
        <v>62.400000000000006</v>
      </c>
      <c r="I167" s="158"/>
      <c r="L167" s="154"/>
      <c r="M167" s="159"/>
      <c r="T167" s="160"/>
      <c r="AT167" s="155" t="s">
        <v>292</v>
      </c>
      <c r="AU167" s="155" t="s">
        <v>91</v>
      </c>
      <c r="AV167" s="12" t="s">
        <v>91</v>
      </c>
      <c r="AW167" s="12" t="s">
        <v>36</v>
      </c>
      <c r="AX167" s="12" t="s">
        <v>78</v>
      </c>
      <c r="AY167" s="155" t="s">
        <v>209</v>
      </c>
    </row>
    <row r="168" spans="2:65" s="12" customFormat="1" x14ac:dyDescent="0.2">
      <c r="B168" s="154"/>
      <c r="D168" s="150" t="s">
        <v>292</v>
      </c>
      <c r="E168" s="155" t="s">
        <v>1</v>
      </c>
      <c r="F168" s="156" t="s">
        <v>1934</v>
      </c>
      <c r="H168" s="157">
        <v>-9.7199999999999989</v>
      </c>
      <c r="I168" s="158"/>
      <c r="L168" s="154"/>
      <c r="M168" s="159"/>
      <c r="T168" s="160"/>
      <c r="AT168" s="155" t="s">
        <v>292</v>
      </c>
      <c r="AU168" s="155" t="s">
        <v>91</v>
      </c>
      <c r="AV168" s="12" t="s">
        <v>91</v>
      </c>
      <c r="AW168" s="12" t="s">
        <v>36</v>
      </c>
      <c r="AX168" s="12" t="s">
        <v>78</v>
      </c>
      <c r="AY168" s="155" t="s">
        <v>209</v>
      </c>
    </row>
    <row r="169" spans="2:65" s="13" customFormat="1" x14ac:dyDescent="0.2">
      <c r="B169" s="164"/>
      <c r="D169" s="150" t="s">
        <v>292</v>
      </c>
      <c r="E169" s="165" t="s">
        <v>1</v>
      </c>
      <c r="F169" s="166" t="s">
        <v>351</v>
      </c>
      <c r="H169" s="167">
        <v>52.680000000000007</v>
      </c>
      <c r="I169" s="168"/>
      <c r="L169" s="164"/>
      <c r="M169" s="169"/>
      <c r="T169" s="170"/>
      <c r="AT169" s="165" t="s">
        <v>292</v>
      </c>
      <c r="AU169" s="165" t="s">
        <v>91</v>
      </c>
      <c r="AV169" s="13" t="s">
        <v>156</v>
      </c>
      <c r="AW169" s="13" t="s">
        <v>4</v>
      </c>
      <c r="AX169" s="13" t="s">
        <v>85</v>
      </c>
      <c r="AY169" s="165" t="s">
        <v>209</v>
      </c>
    </row>
    <row r="170" spans="2:65" s="1" customFormat="1" ht="33" customHeight="1" x14ac:dyDescent="0.2">
      <c r="B170" s="30"/>
      <c r="C170" s="136" t="s">
        <v>259</v>
      </c>
      <c r="D170" s="136" t="s">
        <v>210</v>
      </c>
      <c r="E170" s="137" t="s">
        <v>433</v>
      </c>
      <c r="F170" s="138" t="s">
        <v>434</v>
      </c>
      <c r="G170" s="139" t="s">
        <v>387</v>
      </c>
      <c r="H170" s="140">
        <v>8.5679999999999996</v>
      </c>
      <c r="I170" s="141"/>
      <c r="J170" s="142">
        <f>ROUND(I170*H170,2)</f>
        <v>0</v>
      </c>
      <c r="K170" s="143"/>
      <c r="L170" s="30"/>
      <c r="M170" s="144" t="s">
        <v>1</v>
      </c>
      <c r="N170" s="145" t="s">
        <v>43</v>
      </c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AR170" s="148" t="s">
        <v>156</v>
      </c>
      <c r="AT170" s="148" t="s">
        <v>210</v>
      </c>
      <c r="AU170" s="148" t="s">
        <v>91</v>
      </c>
      <c r="AY170" s="15" t="s">
        <v>209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5" t="s">
        <v>85</v>
      </c>
      <c r="BK170" s="149">
        <f>ROUND(I170*H170,2)</f>
        <v>0</v>
      </c>
      <c r="BL170" s="15" t="s">
        <v>156</v>
      </c>
      <c r="BM170" s="148" t="s">
        <v>1935</v>
      </c>
    </row>
    <row r="171" spans="2:65" s="1" customFormat="1" ht="29.25" x14ac:dyDescent="0.2">
      <c r="B171" s="30"/>
      <c r="D171" s="150" t="s">
        <v>216</v>
      </c>
      <c r="F171" s="151" t="s">
        <v>436</v>
      </c>
      <c r="I171" s="152"/>
      <c r="L171" s="30"/>
      <c r="M171" s="153"/>
      <c r="T171" s="54"/>
      <c r="AT171" s="15" t="s">
        <v>216</v>
      </c>
      <c r="AU171" s="15" t="s">
        <v>91</v>
      </c>
    </row>
    <row r="172" spans="2:65" s="12" customFormat="1" ht="22.5" x14ac:dyDescent="0.2">
      <c r="B172" s="154"/>
      <c r="D172" s="150" t="s">
        <v>292</v>
      </c>
      <c r="E172" s="155" t="s">
        <v>1</v>
      </c>
      <c r="F172" s="156" t="s">
        <v>1936</v>
      </c>
      <c r="H172" s="157">
        <v>9.5400000000000009</v>
      </c>
      <c r="I172" s="158"/>
      <c r="L172" s="154"/>
      <c r="M172" s="159"/>
      <c r="T172" s="160"/>
      <c r="AT172" s="155" t="s">
        <v>292</v>
      </c>
      <c r="AU172" s="155" t="s">
        <v>91</v>
      </c>
      <c r="AV172" s="12" t="s">
        <v>91</v>
      </c>
      <c r="AW172" s="12" t="s">
        <v>36</v>
      </c>
      <c r="AX172" s="12" t="s">
        <v>78</v>
      </c>
      <c r="AY172" s="155" t="s">
        <v>209</v>
      </c>
    </row>
    <row r="173" spans="2:65" s="12" customFormat="1" x14ac:dyDescent="0.2">
      <c r="B173" s="154"/>
      <c r="D173" s="150" t="s">
        <v>292</v>
      </c>
      <c r="E173" s="155" t="s">
        <v>1</v>
      </c>
      <c r="F173" s="156" t="s">
        <v>1937</v>
      </c>
      <c r="H173" s="157">
        <v>-0.97199999999999998</v>
      </c>
      <c r="I173" s="158"/>
      <c r="L173" s="154"/>
      <c r="M173" s="159"/>
      <c r="T173" s="160"/>
      <c r="AT173" s="155" t="s">
        <v>292</v>
      </c>
      <c r="AU173" s="155" t="s">
        <v>91</v>
      </c>
      <c r="AV173" s="12" t="s">
        <v>91</v>
      </c>
      <c r="AW173" s="12" t="s">
        <v>36</v>
      </c>
      <c r="AX173" s="12" t="s">
        <v>78</v>
      </c>
      <c r="AY173" s="155" t="s">
        <v>209</v>
      </c>
    </row>
    <row r="174" spans="2:65" s="13" customFormat="1" x14ac:dyDescent="0.2">
      <c r="B174" s="164"/>
      <c r="D174" s="150" t="s">
        <v>292</v>
      </c>
      <c r="E174" s="165" t="s">
        <v>1</v>
      </c>
      <c r="F174" s="166" t="s">
        <v>351</v>
      </c>
      <c r="H174" s="167">
        <v>8.5680000000000014</v>
      </c>
      <c r="I174" s="168"/>
      <c r="L174" s="164"/>
      <c r="M174" s="169"/>
      <c r="T174" s="170"/>
      <c r="AT174" s="165" t="s">
        <v>292</v>
      </c>
      <c r="AU174" s="165" t="s">
        <v>91</v>
      </c>
      <c r="AV174" s="13" t="s">
        <v>156</v>
      </c>
      <c r="AW174" s="13" t="s">
        <v>4</v>
      </c>
      <c r="AX174" s="13" t="s">
        <v>85</v>
      </c>
      <c r="AY174" s="165" t="s">
        <v>209</v>
      </c>
    </row>
    <row r="175" spans="2:65" s="1" customFormat="1" ht="33" customHeight="1" x14ac:dyDescent="0.2">
      <c r="B175" s="30"/>
      <c r="C175" s="136" t="s">
        <v>8</v>
      </c>
      <c r="D175" s="136" t="s">
        <v>210</v>
      </c>
      <c r="E175" s="137" t="s">
        <v>439</v>
      </c>
      <c r="F175" s="138" t="s">
        <v>440</v>
      </c>
      <c r="G175" s="139" t="s">
        <v>387</v>
      </c>
      <c r="H175" s="140">
        <v>6.7679999999999998</v>
      </c>
      <c r="I175" s="141"/>
      <c r="J175" s="142">
        <f>ROUND(I175*H175,2)</f>
        <v>0</v>
      </c>
      <c r="K175" s="143"/>
      <c r="L175" s="30"/>
      <c r="M175" s="144" t="s">
        <v>1</v>
      </c>
      <c r="N175" s="145" t="s">
        <v>43</v>
      </c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AR175" s="148" t="s">
        <v>156</v>
      </c>
      <c r="AT175" s="148" t="s">
        <v>210</v>
      </c>
      <c r="AU175" s="148" t="s">
        <v>91</v>
      </c>
      <c r="AY175" s="15" t="s">
        <v>209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5" t="s">
        <v>85</v>
      </c>
      <c r="BK175" s="149">
        <f>ROUND(I175*H175,2)</f>
        <v>0</v>
      </c>
      <c r="BL175" s="15" t="s">
        <v>156</v>
      </c>
      <c r="BM175" s="148" t="s">
        <v>1938</v>
      </c>
    </row>
    <row r="176" spans="2:65" s="1" customFormat="1" ht="29.25" x14ac:dyDescent="0.2">
      <c r="B176" s="30"/>
      <c r="D176" s="150" t="s">
        <v>216</v>
      </c>
      <c r="F176" s="151" t="s">
        <v>442</v>
      </c>
      <c r="I176" s="152"/>
      <c r="L176" s="30"/>
      <c r="M176" s="153"/>
      <c r="T176" s="54"/>
      <c r="AT176" s="15" t="s">
        <v>216</v>
      </c>
      <c r="AU176" s="15" t="s">
        <v>91</v>
      </c>
    </row>
    <row r="177" spans="2:65" s="12" customFormat="1" ht="22.5" x14ac:dyDescent="0.2">
      <c r="B177" s="154"/>
      <c r="D177" s="150" t="s">
        <v>292</v>
      </c>
      <c r="E177" s="155" t="s">
        <v>1</v>
      </c>
      <c r="F177" s="156" t="s">
        <v>1939</v>
      </c>
      <c r="H177" s="157">
        <v>7.7400000000000011</v>
      </c>
      <c r="I177" s="158"/>
      <c r="L177" s="154"/>
      <c r="M177" s="159"/>
      <c r="T177" s="160"/>
      <c r="AT177" s="155" t="s">
        <v>292</v>
      </c>
      <c r="AU177" s="155" t="s">
        <v>91</v>
      </c>
      <c r="AV177" s="12" t="s">
        <v>91</v>
      </c>
      <c r="AW177" s="12" t="s">
        <v>36</v>
      </c>
      <c r="AX177" s="12" t="s">
        <v>78</v>
      </c>
      <c r="AY177" s="155" t="s">
        <v>209</v>
      </c>
    </row>
    <row r="178" spans="2:65" s="12" customFormat="1" x14ac:dyDescent="0.2">
      <c r="B178" s="154"/>
      <c r="D178" s="150" t="s">
        <v>292</v>
      </c>
      <c r="E178" s="155" t="s">
        <v>1</v>
      </c>
      <c r="F178" s="156" t="s">
        <v>1937</v>
      </c>
      <c r="H178" s="157">
        <v>-0.97199999999999998</v>
      </c>
      <c r="I178" s="158"/>
      <c r="L178" s="154"/>
      <c r="M178" s="159"/>
      <c r="T178" s="160"/>
      <c r="AT178" s="155" t="s">
        <v>292</v>
      </c>
      <c r="AU178" s="155" t="s">
        <v>91</v>
      </c>
      <c r="AV178" s="12" t="s">
        <v>91</v>
      </c>
      <c r="AW178" s="12" t="s">
        <v>36</v>
      </c>
      <c r="AX178" s="12" t="s">
        <v>78</v>
      </c>
      <c r="AY178" s="155" t="s">
        <v>209</v>
      </c>
    </row>
    <row r="179" spans="2:65" s="13" customFormat="1" x14ac:dyDescent="0.2">
      <c r="B179" s="164"/>
      <c r="D179" s="150" t="s">
        <v>292</v>
      </c>
      <c r="E179" s="165" t="s">
        <v>1</v>
      </c>
      <c r="F179" s="166" t="s">
        <v>351</v>
      </c>
      <c r="H179" s="167">
        <v>6.7680000000000007</v>
      </c>
      <c r="I179" s="168"/>
      <c r="L179" s="164"/>
      <c r="M179" s="169"/>
      <c r="T179" s="170"/>
      <c r="AT179" s="165" t="s">
        <v>292</v>
      </c>
      <c r="AU179" s="165" t="s">
        <v>91</v>
      </c>
      <c r="AV179" s="13" t="s">
        <v>156</v>
      </c>
      <c r="AW179" s="13" t="s">
        <v>4</v>
      </c>
      <c r="AX179" s="13" t="s">
        <v>85</v>
      </c>
      <c r="AY179" s="165" t="s">
        <v>209</v>
      </c>
    </row>
    <row r="180" spans="2:65" s="1" customFormat="1" ht="21.75" customHeight="1" x14ac:dyDescent="0.2">
      <c r="B180" s="30"/>
      <c r="C180" s="136" t="s">
        <v>268</v>
      </c>
      <c r="D180" s="136" t="s">
        <v>210</v>
      </c>
      <c r="E180" s="137" t="s">
        <v>492</v>
      </c>
      <c r="F180" s="138" t="s">
        <v>493</v>
      </c>
      <c r="G180" s="139" t="s">
        <v>342</v>
      </c>
      <c r="H180" s="140">
        <v>279.5</v>
      </c>
      <c r="I180" s="141"/>
      <c r="J180" s="142">
        <f>ROUND(I180*H180,2)</f>
        <v>0</v>
      </c>
      <c r="K180" s="143"/>
      <c r="L180" s="30"/>
      <c r="M180" s="144" t="s">
        <v>1</v>
      </c>
      <c r="N180" s="145" t="s">
        <v>43</v>
      </c>
      <c r="P180" s="146">
        <f>O180*H180</f>
        <v>0</v>
      </c>
      <c r="Q180" s="146">
        <v>5.8E-4</v>
      </c>
      <c r="R180" s="146">
        <f>Q180*H180</f>
        <v>0.16211</v>
      </c>
      <c r="S180" s="146">
        <v>0</v>
      </c>
      <c r="T180" s="147">
        <f>S180*H180</f>
        <v>0</v>
      </c>
      <c r="AR180" s="148" t="s">
        <v>156</v>
      </c>
      <c r="AT180" s="148" t="s">
        <v>210</v>
      </c>
      <c r="AU180" s="148" t="s">
        <v>91</v>
      </c>
      <c r="AY180" s="15" t="s">
        <v>209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5" t="s">
        <v>85</v>
      </c>
      <c r="BK180" s="149">
        <f>ROUND(I180*H180,2)</f>
        <v>0</v>
      </c>
      <c r="BL180" s="15" t="s">
        <v>156</v>
      </c>
      <c r="BM180" s="148" t="s">
        <v>1940</v>
      </c>
    </row>
    <row r="181" spans="2:65" s="1" customFormat="1" ht="19.5" x14ac:dyDescent="0.2">
      <c r="B181" s="30"/>
      <c r="D181" s="150" t="s">
        <v>216</v>
      </c>
      <c r="F181" s="151" t="s">
        <v>495</v>
      </c>
      <c r="I181" s="152"/>
      <c r="L181" s="30"/>
      <c r="M181" s="153"/>
      <c r="T181" s="54"/>
      <c r="AT181" s="15" t="s">
        <v>216</v>
      </c>
      <c r="AU181" s="15" t="s">
        <v>91</v>
      </c>
    </row>
    <row r="182" spans="2:65" s="12" customFormat="1" x14ac:dyDescent="0.2">
      <c r="B182" s="154"/>
      <c r="D182" s="150" t="s">
        <v>292</v>
      </c>
      <c r="E182" s="155" t="s">
        <v>1</v>
      </c>
      <c r="F182" s="156" t="s">
        <v>1941</v>
      </c>
      <c r="H182" s="157">
        <v>279.5</v>
      </c>
      <c r="I182" s="158"/>
      <c r="L182" s="154"/>
      <c r="M182" s="159"/>
      <c r="T182" s="160"/>
      <c r="AT182" s="155" t="s">
        <v>292</v>
      </c>
      <c r="AU182" s="155" t="s">
        <v>91</v>
      </c>
      <c r="AV182" s="12" t="s">
        <v>91</v>
      </c>
      <c r="AW182" s="12" t="s">
        <v>36</v>
      </c>
      <c r="AX182" s="12" t="s">
        <v>85</v>
      </c>
      <c r="AY182" s="155" t="s">
        <v>209</v>
      </c>
    </row>
    <row r="183" spans="2:65" s="1" customFormat="1" ht="21.75" customHeight="1" x14ac:dyDescent="0.2">
      <c r="B183" s="30"/>
      <c r="C183" s="136" t="s">
        <v>273</v>
      </c>
      <c r="D183" s="136" t="s">
        <v>210</v>
      </c>
      <c r="E183" s="137" t="s">
        <v>497</v>
      </c>
      <c r="F183" s="138" t="s">
        <v>498</v>
      </c>
      <c r="G183" s="139" t="s">
        <v>342</v>
      </c>
      <c r="H183" s="140">
        <v>279.5</v>
      </c>
      <c r="I183" s="141"/>
      <c r="J183" s="142">
        <f>ROUND(I183*H183,2)</f>
        <v>0</v>
      </c>
      <c r="K183" s="143"/>
      <c r="L183" s="30"/>
      <c r="M183" s="144" t="s">
        <v>1</v>
      </c>
      <c r="N183" s="145" t="s">
        <v>43</v>
      </c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AR183" s="148" t="s">
        <v>156</v>
      </c>
      <c r="AT183" s="148" t="s">
        <v>210</v>
      </c>
      <c r="AU183" s="148" t="s">
        <v>91</v>
      </c>
      <c r="AY183" s="15" t="s">
        <v>209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5" t="s">
        <v>85</v>
      </c>
      <c r="BK183" s="149">
        <f>ROUND(I183*H183,2)</f>
        <v>0</v>
      </c>
      <c r="BL183" s="15" t="s">
        <v>156</v>
      </c>
      <c r="BM183" s="148" t="s">
        <v>1942</v>
      </c>
    </row>
    <row r="184" spans="2:65" s="1" customFormat="1" ht="19.5" x14ac:dyDescent="0.2">
      <c r="B184" s="30"/>
      <c r="D184" s="150" t="s">
        <v>216</v>
      </c>
      <c r="F184" s="151" t="s">
        <v>500</v>
      </c>
      <c r="I184" s="152"/>
      <c r="L184" s="30"/>
      <c r="M184" s="153"/>
      <c r="T184" s="54"/>
      <c r="AT184" s="15" t="s">
        <v>216</v>
      </c>
      <c r="AU184" s="15" t="s">
        <v>91</v>
      </c>
    </row>
    <row r="185" spans="2:65" s="12" customFormat="1" x14ac:dyDescent="0.2">
      <c r="B185" s="154"/>
      <c r="D185" s="150" t="s">
        <v>292</v>
      </c>
      <c r="E185" s="155" t="s">
        <v>1</v>
      </c>
      <c r="F185" s="156" t="s">
        <v>1941</v>
      </c>
      <c r="H185" s="157">
        <v>279.5</v>
      </c>
      <c r="I185" s="158"/>
      <c r="L185" s="154"/>
      <c r="M185" s="159"/>
      <c r="T185" s="160"/>
      <c r="AT185" s="155" t="s">
        <v>292</v>
      </c>
      <c r="AU185" s="155" t="s">
        <v>91</v>
      </c>
      <c r="AV185" s="12" t="s">
        <v>91</v>
      </c>
      <c r="AW185" s="12" t="s">
        <v>36</v>
      </c>
      <c r="AX185" s="12" t="s">
        <v>85</v>
      </c>
      <c r="AY185" s="155" t="s">
        <v>209</v>
      </c>
    </row>
    <row r="186" spans="2:65" s="1" customFormat="1" ht="24.2" customHeight="1" x14ac:dyDescent="0.2">
      <c r="B186" s="30"/>
      <c r="C186" s="136" t="s">
        <v>280</v>
      </c>
      <c r="D186" s="136" t="s">
        <v>210</v>
      </c>
      <c r="E186" s="137" t="s">
        <v>502</v>
      </c>
      <c r="F186" s="138" t="s">
        <v>503</v>
      </c>
      <c r="G186" s="139" t="s">
        <v>387</v>
      </c>
      <c r="H186" s="140">
        <v>243.648</v>
      </c>
      <c r="I186" s="141"/>
      <c r="J186" s="142">
        <f>ROUND(I186*H186,2)</f>
        <v>0</v>
      </c>
      <c r="K186" s="143"/>
      <c r="L186" s="30"/>
      <c r="M186" s="144" t="s">
        <v>1</v>
      </c>
      <c r="N186" s="145" t="s">
        <v>43</v>
      </c>
      <c r="P186" s="146">
        <f>O186*H186</f>
        <v>0</v>
      </c>
      <c r="Q186" s="146">
        <v>0</v>
      </c>
      <c r="R186" s="146">
        <f>Q186*H186</f>
        <v>0</v>
      </c>
      <c r="S186" s="146">
        <v>0</v>
      </c>
      <c r="T186" s="147">
        <f>S186*H186</f>
        <v>0</v>
      </c>
      <c r="AR186" s="148" t="s">
        <v>156</v>
      </c>
      <c r="AT186" s="148" t="s">
        <v>210</v>
      </c>
      <c r="AU186" s="148" t="s">
        <v>91</v>
      </c>
      <c r="AY186" s="15" t="s">
        <v>209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5" t="s">
        <v>85</v>
      </c>
      <c r="BK186" s="149">
        <f>ROUND(I186*H186,2)</f>
        <v>0</v>
      </c>
      <c r="BL186" s="15" t="s">
        <v>156</v>
      </c>
      <c r="BM186" s="148" t="s">
        <v>1943</v>
      </c>
    </row>
    <row r="187" spans="2:65" s="1" customFormat="1" ht="39" x14ac:dyDescent="0.2">
      <c r="B187" s="30"/>
      <c r="D187" s="150" t="s">
        <v>216</v>
      </c>
      <c r="F187" s="151" t="s">
        <v>505</v>
      </c>
      <c r="I187" s="152"/>
      <c r="L187" s="30"/>
      <c r="M187" s="153"/>
      <c r="T187" s="54"/>
      <c r="AT187" s="15" t="s">
        <v>216</v>
      </c>
      <c r="AU187" s="15" t="s">
        <v>91</v>
      </c>
    </row>
    <row r="188" spans="2:65" s="12" customFormat="1" ht="22.5" x14ac:dyDescent="0.2">
      <c r="B188" s="154"/>
      <c r="D188" s="150" t="s">
        <v>292</v>
      </c>
      <c r="E188" s="155" t="s">
        <v>1</v>
      </c>
      <c r="F188" s="156" t="s">
        <v>1944</v>
      </c>
      <c r="H188" s="157">
        <v>278.64000000000004</v>
      </c>
      <c r="I188" s="158"/>
      <c r="L188" s="154"/>
      <c r="M188" s="159"/>
      <c r="T188" s="160"/>
      <c r="AT188" s="155" t="s">
        <v>292</v>
      </c>
      <c r="AU188" s="155" t="s">
        <v>91</v>
      </c>
      <c r="AV188" s="12" t="s">
        <v>91</v>
      </c>
      <c r="AW188" s="12" t="s">
        <v>36</v>
      </c>
      <c r="AX188" s="12" t="s">
        <v>78</v>
      </c>
      <c r="AY188" s="155" t="s">
        <v>209</v>
      </c>
    </row>
    <row r="189" spans="2:65" s="12" customFormat="1" x14ac:dyDescent="0.2">
      <c r="B189" s="154"/>
      <c r="D189" s="150" t="s">
        <v>292</v>
      </c>
      <c r="E189" s="155" t="s">
        <v>1</v>
      </c>
      <c r="F189" s="156" t="s">
        <v>1945</v>
      </c>
      <c r="H189" s="157">
        <v>-34.991999999999997</v>
      </c>
      <c r="I189" s="158"/>
      <c r="L189" s="154"/>
      <c r="M189" s="159"/>
      <c r="T189" s="160"/>
      <c r="AT189" s="155" t="s">
        <v>292</v>
      </c>
      <c r="AU189" s="155" t="s">
        <v>91</v>
      </c>
      <c r="AV189" s="12" t="s">
        <v>91</v>
      </c>
      <c r="AW189" s="12" t="s">
        <v>36</v>
      </c>
      <c r="AX189" s="12" t="s">
        <v>78</v>
      </c>
      <c r="AY189" s="155" t="s">
        <v>209</v>
      </c>
    </row>
    <row r="190" spans="2:65" s="13" customFormat="1" x14ac:dyDescent="0.2">
      <c r="B190" s="164"/>
      <c r="D190" s="150" t="s">
        <v>292</v>
      </c>
      <c r="E190" s="165" t="s">
        <v>1</v>
      </c>
      <c r="F190" s="166" t="s">
        <v>351</v>
      </c>
      <c r="H190" s="167">
        <v>243.64800000000005</v>
      </c>
      <c r="I190" s="168"/>
      <c r="L190" s="164"/>
      <c r="M190" s="169"/>
      <c r="T190" s="170"/>
      <c r="AT190" s="165" t="s">
        <v>292</v>
      </c>
      <c r="AU190" s="165" t="s">
        <v>91</v>
      </c>
      <c r="AV190" s="13" t="s">
        <v>156</v>
      </c>
      <c r="AW190" s="13" t="s">
        <v>4</v>
      </c>
      <c r="AX190" s="13" t="s">
        <v>85</v>
      </c>
      <c r="AY190" s="165" t="s">
        <v>209</v>
      </c>
    </row>
    <row r="191" spans="2:65" s="1" customFormat="1" ht="24.2" customHeight="1" x14ac:dyDescent="0.2">
      <c r="B191" s="30"/>
      <c r="C191" s="136" t="s">
        <v>287</v>
      </c>
      <c r="D191" s="136" t="s">
        <v>210</v>
      </c>
      <c r="E191" s="137" t="s">
        <v>510</v>
      </c>
      <c r="F191" s="138" t="s">
        <v>511</v>
      </c>
      <c r="G191" s="139" t="s">
        <v>387</v>
      </c>
      <c r="H191" s="140">
        <v>30.672000000000001</v>
      </c>
      <c r="I191" s="141"/>
      <c r="J191" s="142">
        <f>ROUND(I191*H191,2)</f>
        <v>0</v>
      </c>
      <c r="K191" s="143"/>
      <c r="L191" s="30"/>
      <c r="M191" s="144" t="s">
        <v>1</v>
      </c>
      <c r="N191" s="145" t="s">
        <v>43</v>
      </c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AR191" s="148" t="s">
        <v>156</v>
      </c>
      <c r="AT191" s="148" t="s">
        <v>210</v>
      </c>
      <c r="AU191" s="148" t="s">
        <v>91</v>
      </c>
      <c r="AY191" s="15" t="s">
        <v>209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5" t="s">
        <v>85</v>
      </c>
      <c r="BK191" s="149">
        <f>ROUND(I191*H191,2)</f>
        <v>0</v>
      </c>
      <c r="BL191" s="15" t="s">
        <v>156</v>
      </c>
      <c r="BM191" s="148" t="s">
        <v>1946</v>
      </c>
    </row>
    <row r="192" spans="2:65" s="1" customFormat="1" ht="39" x14ac:dyDescent="0.2">
      <c r="B192" s="30"/>
      <c r="D192" s="150" t="s">
        <v>216</v>
      </c>
      <c r="F192" s="151" t="s">
        <v>513</v>
      </c>
      <c r="I192" s="152"/>
      <c r="L192" s="30"/>
      <c r="M192" s="153"/>
      <c r="T192" s="54"/>
      <c r="AT192" s="15" t="s">
        <v>216</v>
      </c>
      <c r="AU192" s="15" t="s">
        <v>91</v>
      </c>
    </row>
    <row r="193" spans="2:65" s="12" customFormat="1" ht="22.5" x14ac:dyDescent="0.2">
      <c r="B193" s="154"/>
      <c r="D193" s="150" t="s">
        <v>292</v>
      </c>
      <c r="E193" s="155" t="s">
        <v>1</v>
      </c>
      <c r="F193" s="156" t="s">
        <v>1947</v>
      </c>
      <c r="H193" s="157">
        <v>34.56</v>
      </c>
      <c r="I193" s="158"/>
      <c r="L193" s="154"/>
      <c r="M193" s="159"/>
      <c r="T193" s="160"/>
      <c r="AT193" s="155" t="s">
        <v>292</v>
      </c>
      <c r="AU193" s="155" t="s">
        <v>91</v>
      </c>
      <c r="AV193" s="12" t="s">
        <v>91</v>
      </c>
      <c r="AW193" s="12" t="s">
        <v>36</v>
      </c>
      <c r="AX193" s="12" t="s">
        <v>78</v>
      </c>
      <c r="AY193" s="155" t="s">
        <v>209</v>
      </c>
    </row>
    <row r="194" spans="2:65" s="12" customFormat="1" x14ac:dyDescent="0.2">
      <c r="B194" s="154"/>
      <c r="D194" s="150" t="s">
        <v>292</v>
      </c>
      <c r="E194" s="155" t="s">
        <v>1</v>
      </c>
      <c r="F194" s="156" t="s">
        <v>1948</v>
      </c>
      <c r="H194" s="157">
        <v>-3.8879999999999999</v>
      </c>
      <c r="I194" s="158"/>
      <c r="L194" s="154"/>
      <c r="M194" s="159"/>
      <c r="T194" s="160"/>
      <c r="AT194" s="155" t="s">
        <v>292</v>
      </c>
      <c r="AU194" s="155" t="s">
        <v>91</v>
      </c>
      <c r="AV194" s="12" t="s">
        <v>91</v>
      </c>
      <c r="AW194" s="12" t="s">
        <v>36</v>
      </c>
      <c r="AX194" s="12" t="s">
        <v>78</v>
      </c>
      <c r="AY194" s="155" t="s">
        <v>209</v>
      </c>
    </row>
    <row r="195" spans="2:65" s="13" customFormat="1" x14ac:dyDescent="0.2">
      <c r="B195" s="164"/>
      <c r="D195" s="150" t="s">
        <v>292</v>
      </c>
      <c r="E195" s="165" t="s">
        <v>1</v>
      </c>
      <c r="F195" s="166" t="s">
        <v>351</v>
      </c>
      <c r="H195" s="167">
        <v>30.672000000000004</v>
      </c>
      <c r="I195" s="168"/>
      <c r="L195" s="164"/>
      <c r="M195" s="169"/>
      <c r="T195" s="170"/>
      <c r="AT195" s="165" t="s">
        <v>292</v>
      </c>
      <c r="AU195" s="165" t="s">
        <v>91</v>
      </c>
      <c r="AV195" s="13" t="s">
        <v>156</v>
      </c>
      <c r="AW195" s="13" t="s">
        <v>4</v>
      </c>
      <c r="AX195" s="13" t="s">
        <v>85</v>
      </c>
      <c r="AY195" s="165" t="s">
        <v>209</v>
      </c>
    </row>
    <row r="196" spans="2:65" s="1" customFormat="1" ht="33" customHeight="1" x14ac:dyDescent="0.2">
      <c r="B196" s="30"/>
      <c r="C196" s="136" t="s">
        <v>295</v>
      </c>
      <c r="D196" s="136" t="s">
        <v>210</v>
      </c>
      <c r="E196" s="137" t="s">
        <v>518</v>
      </c>
      <c r="F196" s="138" t="s">
        <v>519</v>
      </c>
      <c r="G196" s="139" t="s">
        <v>387</v>
      </c>
      <c r="H196" s="140">
        <v>243.648</v>
      </c>
      <c r="I196" s="141"/>
      <c r="J196" s="142">
        <f>ROUND(I196*H196,2)</f>
        <v>0</v>
      </c>
      <c r="K196" s="143"/>
      <c r="L196" s="30"/>
      <c r="M196" s="144" t="s">
        <v>1</v>
      </c>
      <c r="N196" s="145" t="s">
        <v>43</v>
      </c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AR196" s="148" t="s">
        <v>156</v>
      </c>
      <c r="AT196" s="148" t="s">
        <v>210</v>
      </c>
      <c r="AU196" s="148" t="s">
        <v>91</v>
      </c>
      <c r="AY196" s="15" t="s">
        <v>209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5" t="s">
        <v>85</v>
      </c>
      <c r="BK196" s="149">
        <f>ROUND(I196*H196,2)</f>
        <v>0</v>
      </c>
      <c r="BL196" s="15" t="s">
        <v>156</v>
      </c>
      <c r="BM196" s="148" t="s">
        <v>1949</v>
      </c>
    </row>
    <row r="197" spans="2:65" s="1" customFormat="1" ht="39" x14ac:dyDescent="0.2">
      <c r="B197" s="30"/>
      <c r="D197" s="150" t="s">
        <v>216</v>
      </c>
      <c r="F197" s="151" t="s">
        <v>521</v>
      </c>
      <c r="I197" s="152"/>
      <c r="L197" s="30"/>
      <c r="M197" s="153"/>
      <c r="T197" s="54"/>
      <c r="AT197" s="15" t="s">
        <v>216</v>
      </c>
      <c r="AU197" s="15" t="s">
        <v>91</v>
      </c>
    </row>
    <row r="198" spans="2:65" s="12" customFormat="1" ht="22.5" x14ac:dyDescent="0.2">
      <c r="B198" s="154"/>
      <c r="D198" s="150" t="s">
        <v>292</v>
      </c>
      <c r="E198" s="155" t="s">
        <v>1</v>
      </c>
      <c r="F198" s="156" t="s">
        <v>1944</v>
      </c>
      <c r="H198" s="157">
        <v>278.64000000000004</v>
      </c>
      <c r="I198" s="158"/>
      <c r="L198" s="154"/>
      <c r="M198" s="159"/>
      <c r="T198" s="160"/>
      <c r="AT198" s="155" t="s">
        <v>292</v>
      </c>
      <c r="AU198" s="155" t="s">
        <v>91</v>
      </c>
      <c r="AV198" s="12" t="s">
        <v>91</v>
      </c>
      <c r="AW198" s="12" t="s">
        <v>36</v>
      </c>
      <c r="AX198" s="12" t="s">
        <v>78</v>
      </c>
      <c r="AY198" s="155" t="s">
        <v>209</v>
      </c>
    </row>
    <row r="199" spans="2:65" s="12" customFormat="1" x14ac:dyDescent="0.2">
      <c r="B199" s="154"/>
      <c r="D199" s="150" t="s">
        <v>292</v>
      </c>
      <c r="E199" s="155" t="s">
        <v>1</v>
      </c>
      <c r="F199" s="156" t="s">
        <v>1945</v>
      </c>
      <c r="H199" s="157">
        <v>-34.991999999999997</v>
      </c>
      <c r="I199" s="158"/>
      <c r="L199" s="154"/>
      <c r="M199" s="159"/>
      <c r="T199" s="160"/>
      <c r="AT199" s="155" t="s">
        <v>292</v>
      </c>
      <c r="AU199" s="155" t="s">
        <v>91</v>
      </c>
      <c r="AV199" s="12" t="s">
        <v>91</v>
      </c>
      <c r="AW199" s="12" t="s">
        <v>36</v>
      </c>
      <c r="AX199" s="12" t="s">
        <v>78</v>
      </c>
      <c r="AY199" s="155" t="s">
        <v>209</v>
      </c>
    </row>
    <row r="200" spans="2:65" s="13" customFormat="1" x14ac:dyDescent="0.2">
      <c r="B200" s="164"/>
      <c r="D200" s="150" t="s">
        <v>292</v>
      </c>
      <c r="E200" s="165" t="s">
        <v>1</v>
      </c>
      <c r="F200" s="166" t="s">
        <v>351</v>
      </c>
      <c r="H200" s="167">
        <v>243.64800000000005</v>
      </c>
      <c r="I200" s="168"/>
      <c r="L200" s="164"/>
      <c r="M200" s="169"/>
      <c r="T200" s="170"/>
      <c r="AT200" s="165" t="s">
        <v>292</v>
      </c>
      <c r="AU200" s="165" t="s">
        <v>91</v>
      </c>
      <c r="AV200" s="13" t="s">
        <v>156</v>
      </c>
      <c r="AW200" s="13" t="s">
        <v>4</v>
      </c>
      <c r="AX200" s="13" t="s">
        <v>85</v>
      </c>
      <c r="AY200" s="165" t="s">
        <v>209</v>
      </c>
    </row>
    <row r="201" spans="2:65" s="1" customFormat="1" ht="33" customHeight="1" x14ac:dyDescent="0.2">
      <c r="B201" s="30"/>
      <c r="C201" s="136" t="s">
        <v>302</v>
      </c>
      <c r="D201" s="136" t="s">
        <v>210</v>
      </c>
      <c r="E201" s="137" t="s">
        <v>523</v>
      </c>
      <c r="F201" s="138" t="s">
        <v>524</v>
      </c>
      <c r="G201" s="139" t="s">
        <v>387</v>
      </c>
      <c r="H201" s="140">
        <v>30.672000000000001</v>
      </c>
      <c r="I201" s="141"/>
      <c r="J201" s="142">
        <f>ROUND(I201*H201,2)</f>
        <v>0</v>
      </c>
      <c r="K201" s="143"/>
      <c r="L201" s="30"/>
      <c r="M201" s="144" t="s">
        <v>1</v>
      </c>
      <c r="N201" s="145" t="s">
        <v>43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156</v>
      </c>
      <c r="AT201" s="148" t="s">
        <v>210</v>
      </c>
      <c r="AU201" s="148" t="s">
        <v>91</v>
      </c>
      <c r="AY201" s="15" t="s">
        <v>209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5" t="s">
        <v>85</v>
      </c>
      <c r="BK201" s="149">
        <f>ROUND(I201*H201,2)</f>
        <v>0</v>
      </c>
      <c r="BL201" s="15" t="s">
        <v>156</v>
      </c>
      <c r="BM201" s="148" t="s">
        <v>1950</v>
      </c>
    </row>
    <row r="202" spans="2:65" s="1" customFormat="1" ht="39" x14ac:dyDescent="0.2">
      <c r="B202" s="30"/>
      <c r="D202" s="150" t="s">
        <v>216</v>
      </c>
      <c r="F202" s="151" t="s">
        <v>526</v>
      </c>
      <c r="I202" s="152"/>
      <c r="L202" s="30"/>
      <c r="M202" s="153"/>
      <c r="T202" s="54"/>
      <c r="AT202" s="15" t="s">
        <v>216</v>
      </c>
      <c r="AU202" s="15" t="s">
        <v>91</v>
      </c>
    </row>
    <row r="203" spans="2:65" s="12" customFormat="1" ht="22.5" x14ac:dyDescent="0.2">
      <c r="B203" s="154"/>
      <c r="D203" s="150" t="s">
        <v>292</v>
      </c>
      <c r="E203" s="155" t="s">
        <v>1</v>
      </c>
      <c r="F203" s="156" t="s">
        <v>1947</v>
      </c>
      <c r="H203" s="157">
        <v>34.56</v>
      </c>
      <c r="I203" s="158"/>
      <c r="L203" s="154"/>
      <c r="M203" s="159"/>
      <c r="T203" s="160"/>
      <c r="AT203" s="155" t="s">
        <v>292</v>
      </c>
      <c r="AU203" s="155" t="s">
        <v>91</v>
      </c>
      <c r="AV203" s="12" t="s">
        <v>91</v>
      </c>
      <c r="AW203" s="12" t="s">
        <v>36</v>
      </c>
      <c r="AX203" s="12" t="s">
        <v>78</v>
      </c>
      <c r="AY203" s="155" t="s">
        <v>209</v>
      </c>
    </row>
    <row r="204" spans="2:65" s="12" customFormat="1" x14ac:dyDescent="0.2">
      <c r="B204" s="154"/>
      <c r="D204" s="150" t="s">
        <v>292</v>
      </c>
      <c r="E204" s="155" t="s">
        <v>1</v>
      </c>
      <c r="F204" s="156" t="s">
        <v>1948</v>
      </c>
      <c r="H204" s="157">
        <v>-3.8879999999999999</v>
      </c>
      <c r="I204" s="158"/>
      <c r="L204" s="154"/>
      <c r="M204" s="159"/>
      <c r="T204" s="160"/>
      <c r="AT204" s="155" t="s">
        <v>292</v>
      </c>
      <c r="AU204" s="155" t="s">
        <v>91</v>
      </c>
      <c r="AV204" s="12" t="s">
        <v>91</v>
      </c>
      <c r="AW204" s="12" t="s">
        <v>36</v>
      </c>
      <c r="AX204" s="12" t="s">
        <v>78</v>
      </c>
      <c r="AY204" s="155" t="s">
        <v>209</v>
      </c>
    </row>
    <row r="205" spans="2:65" s="13" customFormat="1" x14ac:dyDescent="0.2">
      <c r="B205" s="164"/>
      <c r="D205" s="150" t="s">
        <v>292</v>
      </c>
      <c r="E205" s="165" t="s">
        <v>1</v>
      </c>
      <c r="F205" s="166" t="s">
        <v>351</v>
      </c>
      <c r="H205" s="167">
        <v>30.672000000000004</v>
      </c>
      <c r="I205" s="168"/>
      <c r="L205" s="164"/>
      <c r="M205" s="169"/>
      <c r="T205" s="170"/>
      <c r="AT205" s="165" t="s">
        <v>292</v>
      </c>
      <c r="AU205" s="165" t="s">
        <v>91</v>
      </c>
      <c r="AV205" s="13" t="s">
        <v>156</v>
      </c>
      <c r="AW205" s="13" t="s">
        <v>4</v>
      </c>
      <c r="AX205" s="13" t="s">
        <v>85</v>
      </c>
      <c r="AY205" s="165" t="s">
        <v>209</v>
      </c>
    </row>
    <row r="206" spans="2:65" s="1" customFormat="1" ht="37.9" customHeight="1" x14ac:dyDescent="0.2">
      <c r="B206" s="30"/>
      <c r="C206" s="136" t="s">
        <v>307</v>
      </c>
      <c r="D206" s="136" t="s">
        <v>210</v>
      </c>
      <c r="E206" s="137" t="s">
        <v>528</v>
      </c>
      <c r="F206" s="138" t="s">
        <v>529</v>
      </c>
      <c r="G206" s="139" t="s">
        <v>387</v>
      </c>
      <c r="H206" s="140">
        <v>48.863999999999997</v>
      </c>
      <c r="I206" s="141"/>
      <c r="J206" s="142">
        <f>ROUND(I206*H206,2)</f>
        <v>0</v>
      </c>
      <c r="K206" s="143"/>
      <c r="L206" s="30"/>
      <c r="M206" s="144" t="s">
        <v>1</v>
      </c>
      <c r="N206" s="145" t="s">
        <v>43</v>
      </c>
      <c r="P206" s="146">
        <f>O206*H206</f>
        <v>0</v>
      </c>
      <c r="Q206" s="146">
        <v>0</v>
      </c>
      <c r="R206" s="146">
        <f>Q206*H206</f>
        <v>0</v>
      </c>
      <c r="S206" s="146">
        <v>0</v>
      </c>
      <c r="T206" s="147">
        <f>S206*H206</f>
        <v>0</v>
      </c>
      <c r="AR206" s="148" t="s">
        <v>156</v>
      </c>
      <c r="AT206" s="148" t="s">
        <v>210</v>
      </c>
      <c r="AU206" s="148" t="s">
        <v>91</v>
      </c>
      <c r="AY206" s="15" t="s">
        <v>209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5" t="s">
        <v>85</v>
      </c>
      <c r="BK206" s="149">
        <f>ROUND(I206*H206,2)</f>
        <v>0</v>
      </c>
      <c r="BL206" s="15" t="s">
        <v>156</v>
      </c>
      <c r="BM206" s="148" t="s">
        <v>1951</v>
      </c>
    </row>
    <row r="207" spans="2:65" s="1" customFormat="1" ht="39" x14ac:dyDescent="0.2">
      <c r="B207" s="30"/>
      <c r="D207" s="150" t="s">
        <v>216</v>
      </c>
      <c r="F207" s="151" t="s">
        <v>531</v>
      </c>
      <c r="I207" s="152"/>
      <c r="L207" s="30"/>
      <c r="M207" s="153"/>
      <c r="T207" s="54"/>
      <c r="AT207" s="15" t="s">
        <v>216</v>
      </c>
      <c r="AU207" s="15" t="s">
        <v>91</v>
      </c>
    </row>
    <row r="208" spans="2:65" s="12" customFormat="1" x14ac:dyDescent="0.2">
      <c r="B208" s="154"/>
      <c r="D208" s="150" t="s">
        <v>292</v>
      </c>
      <c r="E208" s="155" t="s">
        <v>1</v>
      </c>
      <c r="F208" s="156" t="s">
        <v>1952</v>
      </c>
      <c r="H208" s="157">
        <v>48.864000000000004</v>
      </c>
      <c r="I208" s="158"/>
      <c r="L208" s="154"/>
      <c r="M208" s="159"/>
      <c r="T208" s="160"/>
      <c r="AT208" s="155" t="s">
        <v>292</v>
      </c>
      <c r="AU208" s="155" t="s">
        <v>91</v>
      </c>
      <c r="AV208" s="12" t="s">
        <v>91</v>
      </c>
      <c r="AW208" s="12" t="s">
        <v>36</v>
      </c>
      <c r="AX208" s="12" t="s">
        <v>85</v>
      </c>
      <c r="AY208" s="155" t="s">
        <v>209</v>
      </c>
    </row>
    <row r="209" spans="2:65" s="1" customFormat="1" ht="37.9" customHeight="1" x14ac:dyDescent="0.2">
      <c r="B209" s="30"/>
      <c r="C209" s="136" t="s">
        <v>312</v>
      </c>
      <c r="D209" s="136" t="s">
        <v>210</v>
      </c>
      <c r="E209" s="137" t="s">
        <v>534</v>
      </c>
      <c r="F209" s="138" t="s">
        <v>535</v>
      </c>
      <c r="G209" s="139" t="s">
        <v>387</v>
      </c>
      <c r="H209" s="140">
        <v>15.336</v>
      </c>
      <c r="I209" s="141"/>
      <c r="J209" s="142">
        <f>ROUND(I209*H209,2)</f>
        <v>0</v>
      </c>
      <c r="K209" s="143"/>
      <c r="L209" s="30"/>
      <c r="M209" s="144" t="s">
        <v>1</v>
      </c>
      <c r="N209" s="145" t="s">
        <v>43</v>
      </c>
      <c r="P209" s="146">
        <f>O209*H209</f>
        <v>0</v>
      </c>
      <c r="Q209" s="146">
        <v>0</v>
      </c>
      <c r="R209" s="146">
        <f>Q209*H209</f>
        <v>0</v>
      </c>
      <c r="S209" s="146">
        <v>0</v>
      </c>
      <c r="T209" s="147">
        <f>S209*H209</f>
        <v>0</v>
      </c>
      <c r="AR209" s="148" t="s">
        <v>156</v>
      </c>
      <c r="AT209" s="148" t="s">
        <v>210</v>
      </c>
      <c r="AU209" s="148" t="s">
        <v>91</v>
      </c>
      <c r="AY209" s="15" t="s">
        <v>209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5" t="s">
        <v>85</v>
      </c>
      <c r="BK209" s="149">
        <f>ROUND(I209*H209,2)</f>
        <v>0</v>
      </c>
      <c r="BL209" s="15" t="s">
        <v>156</v>
      </c>
      <c r="BM209" s="148" t="s">
        <v>1953</v>
      </c>
    </row>
    <row r="210" spans="2:65" s="1" customFormat="1" ht="39" x14ac:dyDescent="0.2">
      <c r="B210" s="30"/>
      <c r="D210" s="150" t="s">
        <v>216</v>
      </c>
      <c r="F210" s="151" t="s">
        <v>537</v>
      </c>
      <c r="I210" s="152"/>
      <c r="L210" s="30"/>
      <c r="M210" s="153"/>
      <c r="T210" s="54"/>
      <c r="AT210" s="15" t="s">
        <v>216</v>
      </c>
      <c r="AU210" s="15" t="s">
        <v>91</v>
      </c>
    </row>
    <row r="211" spans="2:65" s="12" customFormat="1" ht="22.5" x14ac:dyDescent="0.2">
      <c r="B211" s="154"/>
      <c r="D211" s="150" t="s">
        <v>292</v>
      </c>
      <c r="E211" s="155" t="s">
        <v>1</v>
      </c>
      <c r="F211" s="156" t="s">
        <v>1954</v>
      </c>
      <c r="H211" s="157">
        <v>17.28</v>
      </c>
      <c r="I211" s="158"/>
      <c r="L211" s="154"/>
      <c r="M211" s="159"/>
      <c r="T211" s="160"/>
      <c r="AT211" s="155" t="s">
        <v>292</v>
      </c>
      <c r="AU211" s="155" t="s">
        <v>91</v>
      </c>
      <c r="AV211" s="12" t="s">
        <v>91</v>
      </c>
      <c r="AW211" s="12" t="s">
        <v>36</v>
      </c>
      <c r="AX211" s="12" t="s">
        <v>78</v>
      </c>
      <c r="AY211" s="155" t="s">
        <v>209</v>
      </c>
    </row>
    <row r="212" spans="2:65" s="12" customFormat="1" x14ac:dyDescent="0.2">
      <c r="B212" s="154"/>
      <c r="D212" s="150" t="s">
        <v>292</v>
      </c>
      <c r="E212" s="155" t="s">
        <v>1</v>
      </c>
      <c r="F212" s="156" t="s">
        <v>1955</v>
      </c>
      <c r="H212" s="157">
        <v>-1.944</v>
      </c>
      <c r="I212" s="158"/>
      <c r="L212" s="154"/>
      <c r="M212" s="159"/>
      <c r="T212" s="160"/>
      <c r="AT212" s="155" t="s">
        <v>292</v>
      </c>
      <c r="AU212" s="155" t="s">
        <v>91</v>
      </c>
      <c r="AV212" s="12" t="s">
        <v>91</v>
      </c>
      <c r="AW212" s="12" t="s">
        <v>36</v>
      </c>
      <c r="AX212" s="12" t="s">
        <v>78</v>
      </c>
      <c r="AY212" s="155" t="s">
        <v>209</v>
      </c>
    </row>
    <row r="213" spans="2:65" s="13" customFormat="1" x14ac:dyDescent="0.2">
      <c r="B213" s="164"/>
      <c r="D213" s="150" t="s">
        <v>292</v>
      </c>
      <c r="E213" s="165" t="s">
        <v>1</v>
      </c>
      <c r="F213" s="166" t="s">
        <v>351</v>
      </c>
      <c r="H213" s="167">
        <v>15.336000000000002</v>
      </c>
      <c r="I213" s="168"/>
      <c r="L213" s="164"/>
      <c r="M213" s="169"/>
      <c r="T213" s="170"/>
      <c r="AT213" s="165" t="s">
        <v>292</v>
      </c>
      <c r="AU213" s="165" t="s">
        <v>91</v>
      </c>
      <c r="AV213" s="13" t="s">
        <v>156</v>
      </c>
      <c r="AW213" s="13" t="s">
        <v>4</v>
      </c>
      <c r="AX213" s="13" t="s">
        <v>85</v>
      </c>
      <c r="AY213" s="165" t="s">
        <v>209</v>
      </c>
    </row>
    <row r="214" spans="2:65" s="1" customFormat="1" ht="24.2" customHeight="1" x14ac:dyDescent="0.2">
      <c r="B214" s="30"/>
      <c r="C214" s="136" t="s">
        <v>7</v>
      </c>
      <c r="D214" s="136" t="s">
        <v>210</v>
      </c>
      <c r="E214" s="137" t="s">
        <v>1032</v>
      </c>
      <c r="F214" s="138" t="s">
        <v>1033</v>
      </c>
      <c r="G214" s="139" t="s">
        <v>387</v>
      </c>
      <c r="H214" s="140">
        <v>243.648</v>
      </c>
      <c r="I214" s="141"/>
      <c r="J214" s="142">
        <f>ROUND(I214*H214,2)</f>
        <v>0</v>
      </c>
      <c r="K214" s="143"/>
      <c r="L214" s="30"/>
      <c r="M214" s="144" t="s">
        <v>1</v>
      </c>
      <c r="N214" s="145" t="s">
        <v>43</v>
      </c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AR214" s="148" t="s">
        <v>156</v>
      </c>
      <c r="AT214" s="148" t="s">
        <v>210</v>
      </c>
      <c r="AU214" s="148" t="s">
        <v>91</v>
      </c>
      <c r="AY214" s="15" t="s">
        <v>209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5" t="s">
        <v>85</v>
      </c>
      <c r="BK214" s="149">
        <f>ROUND(I214*H214,2)</f>
        <v>0</v>
      </c>
      <c r="BL214" s="15" t="s">
        <v>156</v>
      </c>
      <c r="BM214" s="148" t="s">
        <v>1956</v>
      </c>
    </row>
    <row r="215" spans="2:65" s="1" customFormat="1" ht="29.25" x14ac:dyDescent="0.2">
      <c r="B215" s="30"/>
      <c r="D215" s="150" t="s">
        <v>216</v>
      </c>
      <c r="F215" s="151" t="s">
        <v>1035</v>
      </c>
      <c r="I215" s="152"/>
      <c r="L215" s="30"/>
      <c r="M215" s="153"/>
      <c r="T215" s="54"/>
      <c r="AT215" s="15" t="s">
        <v>216</v>
      </c>
      <c r="AU215" s="15" t="s">
        <v>91</v>
      </c>
    </row>
    <row r="216" spans="2:65" s="12" customFormat="1" ht="22.5" x14ac:dyDescent="0.2">
      <c r="B216" s="154"/>
      <c r="D216" s="150" t="s">
        <v>292</v>
      </c>
      <c r="E216" s="155" t="s">
        <v>1</v>
      </c>
      <c r="F216" s="156" t="s">
        <v>1944</v>
      </c>
      <c r="H216" s="157">
        <v>278.64000000000004</v>
      </c>
      <c r="I216" s="158"/>
      <c r="L216" s="154"/>
      <c r="M216" s="159"/>
      <c r="T216" s="160"/>
      <c r="AT216" s="155" t="s">
        <v>292</v>
      </c>
      <c r="AU216" s="155" t="s">
        <v>91</v>
      </c>
      <c r="AV216" s="12" t="s">
        <v>91</v>
      </c>
      <c r="AW216" s="12" t="s">
        <v>36</v>
      </c>
      <c r="AX216" s="12" t="s">
        <v>78</v>
      </c>
      <c r="AY216" s="155" t="s">
        <v>209</v>
      </c>
    </row>
    <row r="217" spans="2:65" s="12" customFormat="1" x14ac:dyDescent="0.2">
      <c r="B217" s="154"/>
      <c r="D217" s="150" t="s">
        <v>292</v>
      </c>
      <c r="E217" s="155" t="s">
        <v>1</v>
      </c>
      <c r="F217" s="156" t="s">
        <v>1945</v>
      </c>
      <c r="H217" s="157">
        <v>-34.991999999999997</v>
      </c>
      <c r="I217" s="158"/>
      <c r="L217" s="154"/>
      <c r="M217" s="159"/>
      <c r="T217" s="160"/>
      <c r="AT217" s="155" t="s">
        <v>292</v>
      </c>
      <c r="AU217" s="155" t="s">
        <v>91</v>
      </c>
      <c r="AV217" s="12" t="s">
        <v>91</v>
      </c>
      <c r="AW217" s="12" t="s">
        <v>36</v>
      </c>
      <c r="AX217" s="12" t="s">
        <v>78</v>
      </c>
      <c r="AY217" s="155" t="s">
        <v>209</v>
      </c>
    </row>
    <row r="218" spans="2:65" s="13" customFormat="1" x14ac:dyDescent="0.2">
      <c r="B218" s="164"/>
      <c r="D218" s="150" t="s">
        <v>292</v>
      </c>
      <c r="E218" s="165" t="s">
        <v>1</v>
      </c>
      <c r="F218" s="166" t="s">
        <v>351</v>
      </c>
      <c r="H218" s="167">
        <v>243.64800000000005</v>
      </c>
      <c r="I218" s="168"/>
      <c r="L218" s="164"/>
      <c r="M218" s="169"/>
      <c r="T218" s="170"/>
      <c r="AT218" s="165" t="s">
        <v>292</v>
      </c>
      <c r="AU218" s="165" t="s">
        <v>91</v>
      </c>
      <c r="AV218" s="13" t="s">
        <v>156</v>
      </c>
      <c r="AW218" s="13" t="s">
        <v>4</v>
      </c>
      <c r="AX218" s="13" t="s">
        <v>85</v>
      </c>
      <c r="AY218" s="165" t="s">
        <v>209</v>
      </c>
    </row>
    <row r="219" spans="2:65" s="1" customFormat="1" ht="24.2" customHeight="1" x14ac:dyDescent="0.2">
      <c r="B219" s="30"/>
      <c r="C219" s="136" t="s">
        <v>453</v>
      </c>
      <c r="D219" s="136" t="s">
        <v>210</v>
      </c>
      <c r="E219" s="137" t="s">
        <v>539</v>
      </c>
      <c r="F219" s="138" t="s">
        <v>540</v>
      </c>
      <c r="G219" s="139" t="s">
        <v>387</v>
      </c>
      <c r="H219" s="140">
        <v>30.672000000000001</v>
      </c>
      <c r="I219" s="141"/>
      <c r="J219" s="142">
        <f>ROUND(I219*H219,2)</f>
        <v>0</v>
      </c>
      <c r="K219" s="143"/>
      <c r="L219" s="30"/>
      <c r="M219" s="144" t="s">
        <v>1</v>
      </c>
      <c r="N219" s="145" t="s">
        <v>43</v>
      </c>
      <c r="P219" s="146">
        <f>O219*H219</f>
        <v>0</v>
      </c>
      <c r="Q219" s="146">
        <v>0</v>
      </c>
      <c r="R219" s="146">
        <f>Q219*H219</f>
        <v>0</v>
      </c>
      <c r="S219" s="146">
        <v>0</v>
      </c>
      <c r="T219" s="147">
        <f>S219*H219</f>
        <v>0</v>
      </c>
      <c r="AR219" s="148" t="s">
        <v>156</v>
      </c>
      <c r="AT219" s="148" t="s">
        <v>210</v>
      </c>
      <c r="AU219" s="148" t="s">
        <v>91</v>
      </c>
      <c r="AY219" s="15" t="s">
        <v>209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5" t="s">
        <v>85</v>
      </c>
      <c r="BK219" s="149">
        <f>ROUND(I219*H219,2)</f>
        <v>0</v>
      </c>
      <c r="BL219" s="15" t="s">
        <v>156</v>
      </c>
      <c r="BM219" s="148" t="s">
        <v>1957</v>
      </c>
    </row>
    <row r="220" spans="2:65" s="1" customFormat="1" ht="29.25" x14ac:dyDescent="0.2">
      <c r="B220" s="30"/>
      <c r="D220" s="150" t="s">
        <v>216</v>
      </c>
      <c r="F220" s="151" t="s">
        <v>542</v>
      </c>
      <c r="I220" s="152"/>
      <c r="L220" s="30"/>
      <c r="M220" s="153"/>
      <c r="T220" s="54"/>
      <c r="AT220" s="15" t="s">
        <v>216</v>
      </c>
      <c r="AU220" s="15" t="s">
        <v>91</v>
      </c>
    </row>
    <row r="221" spans="2:65" s="12" customFormat="1" ht="22.5" x14ac:dyDescent="0.2">
      <c r="B221" s="154"/>
      <c r="D221" s="150" t="s">
        <v>292</v>
      </c>
      <c r="E221" s="155" t="s">
        <v>1</v>
      </c>
      <c r="F221" s="156" t="s">
        <v>1947</v>
      </c>
      <c r="H221" s="157">
        <v>34.56</v>
      </c>
      <c r="I221" s="158"/>
      <c r="L221" s="154"/>
      <c r="M221" s="159"/>
      <c r="T221" s="160"/>
      <c r="AT221" s="155" t="s">
        <v>292</v>
      </c>
      <c r="AU221" s="155" t="s">
        <v>91</v>
      </c>
      <c r="AV221" s="12" t="s">
        <v>91</v>
      </c>
      <c r="AW221" s="12" t="s">
        <v>36</v>
      </c>
      <c r="AX221" s="12" t="s">
        <v>78</v>
      </c>
      <c r="AY221" s="155" t="s">
        <v>209</v>
      </c>
    </row>
    <row r="222" spans="2:65" s="12" customFormat="1" x14ac:dyDescent="0.2">
      <c r="B222" s="154"/>
      <c r="D222" s="150" t="s">
        <v>292</v>
      </c>
      <c r="E222" s="155" t="s">
        <v>1</v>
      </c>
      <c r="F222" s="156" t="s">
        <v>1948</v>
      </c>
      <c r="H222" s="157">
        <v>-3.8879999999999999</v>
      </c>
      <c r="I222" s="158"/>
      <c r="L222" s="154"/>
      <c r="M222" s="159"/>
      <c r="T222" s="160"/>
      <c r="AT222" s="155" t="s">
        <v>292</v>
      </c>
      <c r="AU222" s="155" t="s">
        <v>91</v>
      </c>
      <c r="AV222" s="12" t="s">
        <v>91</v>
      </c>
      <c r="AW222" s="12" t="s">
        <v>36</v>
      </c>
      <c r="AX222" s="12" t="s">
        <v>78</v>
      </c>
      <c r="AY222" s="155" t="s">
        <v>209</v>
      </c>
    </row>
    <row r="223" spans="2:65" s="13" customFormat="1" x14ac:dyDescent="0.2">
      <c r="B223" s="164"/>
      <c r="D223" s="150" t="s">
        <v>292</v>
      </c>
      <c r="E223" s="165" t="s">
        <v>1</v>
      </c>
      <c r="F223" s="166" t="s">
        <v>351</v>
      </c>
      <c r="H223" s="167">
        <v>30.672000000000004</v>
      </c>
      <c r="I223" s="168"/>
      <c r="L223" s="164"/>
      <c r="M223" s="169"/>
      <c r="T223" s="170"/>
      <c r="AT223" s="165" t="s">
        <v>292</v>
      </c>
      <c r="AU223" s="165" t="s">
        <v>91</v>
      </c>
      <c r="AV223" s="13" t="s">
        <v>156</v>
      </c>
      <c r="AW223" s="13" t="s">
        <v>4</v>
      </c>
      <c r="AX223" s="13" t="s">
        <v>85</v>
      </c>
      <c r="AY223" s="165" t="s">
        <v>209</v>
      </c>
    </row>
    <row r="224" spans="2:65" s="1" customFormat="1" ht="33" customHeight="1" x14ac:dyDescent="0.2">
      <c r="B224" s="30"/>
      <c r="C224" s="136" t="s">
        <v>459</v>
      </c>
      <c r="D224" s="136" t="s">
        <v>210</v>
      </c>
      <c r="E224" s="137" t="s">
        <v>552</v>
      </c>
      <c r="F224" s="138" t="s">
        <v>553</v>
      </c>
      <c r="G224" s="139" t="s">
        <v>554</v>
      </c>
      <c r="H224" s="140">
        <v>128.4</v>
      </c>
      <c r="I224" s="141"/>
      <c r="J224" s="142">
        <f>ROUND(I224*H224,2)</f>
        <v>0</v>
      </c>
      <c r="K224" s="143"/>
      <c r="L224" s="30"/>
      <c r="M224" s="144" t="s">
        <v>1</v>
      </c>
      <c r="N224" s="145" t="s">
        <v>43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156</v>
      </c>
      <c r="AT224" s="148" t="s">
        <v>210</v>
      </c>
      <c r="AU224" s="148" t="s">
        <v>91</v>
      </c>
      <c r="AY224" s="15" t="s">
        <v>209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5" t="s">
        <v>85</v>
      </c>
      <c r="BK224" s="149">
        <f>ROUND(I224*H224,2)</f>
        <v>0</v>
      </c>
      <c r="BL224" s="15" t="s">
        <v>156</v>
      </c>
      <c r="BM224" s="148" t="s">
        <v>1958</v>
      </c>
    </row>
    <row r="225" spans="2:65" s="1" customFormat="1" ht="29.25" x14ac:dyDescent="0.2">
      <c r="B225" s="30"/>
      <c r="D225" s="150" t="s">
        <v>216</v>
      </c>
      <c r="F225" s="151" t="s">
        <v>556</v>
      </c>
      <c r="I225" s="152"/>
      <c r="L225" s="30"/>
      <c r="M225" s="153"/>
      <c r="T225" s="54"/>
      <c r="AT225" s="15" t="s">
        <v>216</v>
      </c>
      <c r="AU225" s="15" t="s">
        <v>91</v>
      </c>
    </row>
    <row r="226" spans="2:65" s="12" customFormat="1" x14ac:dyDescent="0.2">
      <c r="B226" s="154"/>
      <c r="D226" s="150" t="s">
        <v>292</v>
      </c>
      <c r="E226" s="155" t="s">
        <v>1</v>
      </c>
      <c r="F226" s="156" t="s">
        <v>1959</v>
      </c>
      <c r="H226" s="157">
        <v>128.4</v>
      </c>
      <c r="I226" s="158"/>
      <c r="L226" s="154"/>
      <c r="M226" s="159"/>
      <c r="T226" s="160"/>
      <c r="AT226" s="155" t="s">
        <v>292</v>
      </c>
      <c r="AU226" s="155" t="s">
        <v>91</v>
      </c>
      <c r="AV226" s="12" t="s">
        <v>91</v>
      </c>
      <c r="AW226" s="12" t="s">
        <v>36</v>
      </c>
      <c r="AX226" s="12" t="s">
        <v>85</v>
      </c>
      <c r="AY226" s="155" t="s">
        <v>209</v>
      </c>
    </row>
    <row r="227" spans="2:65" s="1" customFormat="1" ht="16.5" customHeight="1" x14ac:dyDescent="0.2">
      <c r="B227" s="30"/>
      <c r="C227" s="136" t="s">
        <v>463</v>
      </c>
      <c r="D227" s="136" t="s">
        <v>210</v>
      </c>
      <c r="E227" s="137" t="s">
        <v>545</v>
      </c>
      <c r="F227" s="138" t="s">
        <v>546</v>
      </c>
      <c r="G227" s="139" t="s">
        <v>387</v>
      </c>
      <c r="H227" s="140">
        <v>64.2</v>
      </c>
      <c r="I227" s="141"/>
      <c r="J227" s="142">
        <f>ROUND(I227*H227,2)</f>
        <v>0</v>
      </c>
      <c r="K227" s="143"/>
      <c r="L227" s="30"/>
      <c r="M227" s="144" t="s">
        <v>1</v>
      </c>
      <c r="N227" s="145" t="s">
        <v>43</v>
      </c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AR227" s="148" t="s">
        <v>156</v>
      </c>
      <c r="AT227" s="148" t="s">
        <v>210</v>
      </c>
      <c r="AU227" s="148" t="s">
        <v>91</v>
      </c>
      <c r="AY227" s="15" t="s">
        <v>209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5" t="s">
        <v>85</v>
      </c>
      <c r="BK227" s="149">
        <f>ROUND(I227*H227,2)</f>
        <v>0</v>
      </c>
      <c r="BL227" s="15" t="s">
        <v>156</v>
      </c>
      <c r="BM227" s="148" t="s">
        <v>1960</v>
      </c>
    </row>
    <row r="228" spans="2:65" s="1" customFormat="1" ht="19.5" x14ac:dyDescent="0.2">
      <c r="B228" s="30"/>
      <c r="D228" s="150" t="s">
        <v>216</v>
      </c>
      <c r="F228" s="151" t="s">
        <v>548</v>
      </c>
      <c r="I228" s="152"/>
      <c r="L228" s="30"/>
      <c r="M228" s="153"/>
      <c r="T228" s="54"/>
      <c r="AT228" s="15" t="s">
        <v>216</v>
      </c>
      <c r="AU228" s="15" t="s">
        <v>91</v>
      </c>
    </row>
    <row r="229" spans="2:65" s="12" customFormat="1" x14ac:dyDescent="0.2">
      <c r="B229" s="154"/>
      <c r="D229" s="150" t="s">
        <v>292</v>
      </c>
      <c r="E229" s="155" t="s">
        <v>1</v>
      </c>
      <c r="F229" s="156" t="s">
        <v>1961</v>
      </c>
      <c r="H229" s="157">
        <v>64.2</v>
      </c>
      <c r="I229" s="158"/>
      <c r="L229" s="154"/>
      <c r="M229" s="159"/>
      <c r="T229" s="160"/>
      <c r="AT229" s="155" t="s">
        <v>292</v>
      </c>
      <c r="AU229" s="155" t="s">
        <v>91</v>
      </c>
      <c r="AV229" s="12" t="s">
        <v>91</v>
      </c>
      <c r="AW229" s="12" t="s">
        <v>36</v>
      </c>
      <c r="AX229" s="12" t="s">
        <v>85</v>
      </c>
      <c r="AY229" s="155" t="s">
        <v>209</v>
      </c>
    </row>
    <row r="230" spans="2:65" s="1" customFormat="1" ht="24.2" customHeight="1" x14ac:dyDescent="0.2">
      <c r="B230" s="30"/>
      <c r="C230" s="136" t="s">
        <v>469</v>
      </c>
      <c r="D230" s="136" t="s">
        <v>210</v>
      </c>
      <c r="E230" s="137" t="s">
        <v>559</v>
      </c>
      <c r="F230" s="138" t="s">
        <v>560</v>
      </c>
      <c r="G230" s="139" t="s">
        <v>387</v>
      </c>
      <c r="H230" s="140">
        <v>75</v>
      </c>
      <c r="I230" s="141"/>
      <c r="J230" s="142">
        <f>ROUND(I230*H230,2)</f>
        <v>0</v>
      </c>
      <c r="K230" s="143"/>
      <c r="L230" s="30"/>
      <c r="M230" s="144" t="s">
        <v>1</v>
      </c>
      <c r="N230" s="145" t="s">
        <v>43</v>
      </c>
      <c r="P230" s="146">
        <f>O230*H230</f>
        <v>0</v>
      </c>
      <c r="Q230" s="146">
        <v>0</v>
      </c>
      <c r="R230" s="146">
        <f>Q230*H230</f>
        <v>0</v>
      </c>
      <c r="S230" s="146">
        <v>0</v>
      </c>
      <c r="T230" s="147">
        <f>S230*H230</f>
        <v>0</v>
      </c>
      <c r="AR230" s="148" t="s">
        <v>156</v>
      </c>
      <c r="AT230" s="148" t="s">
        <v>210</v>
      </c>
      <c r="AU230" s="148" t="s">
        <v>91</v>
      </c>
      <c r="AY230" s="15" t="s">
        <v>209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5" t="s">
        <v>85</v>
      </c>
      <c r="BK230" s="149">
        <f>ROUND(I230*H230,2)</f>
        <v>0</v>
      </c>
      <c r="BL230" s="15" t="s">
        <v>156</v>
      </c>
      <c r="BM230" s="148" t="s">
        <v>1962</v>
      </c>
    </row>
    <row r="231" spans="2:65" s="1" customFormat="1" ht="29.25" x14ac:dyDescent="0.2">
      <c r="B231" s="30"/>
      <c r="D231" s="150" t="s">
        <v>216</v>
      </c>
      <c r="F231" s="151" t="s">
        <v>562</v>
      </c>
      <c r="I231" s="152"/>
      <c r="L231" s="30"/>
      <c r="M231" s="153"/>
      <c r="T231" s="54"/>
      <c r="AT231" s="15" t="s">
        <v>216</v>
      </c>
      <c r="AU231" s="15" t="s">
        <v>91</v>
      </c>
    </row>
    <row r="232" spans="2:65" s="12" customFormat="1" ht="22.5" x14ac:dyDescent="0.2">
      <c r="B232" s="154"/>
      <c r="D232" s="150" t="s">
        <v>292</v>
      </c>
      <c r="E232" s="155" t="s">
        <v>1</v>
      </c>
      <c r="F232" s="156" t="s">
        <v>1963</v>
      </c>
      <c r="H232" s="157">
        <v>154.80000000000001</v>
      </c>
      <c r="I232" s="158"/>
      <c r="L232" s="154"/>
      <c r="M232" s="159"/>
      <c r="T232" s="160"/>
      <c r="AT232" s="155" t="s">
        <v>292</v>
      </c>
      <c r="AU232" s="155" t="s">
        <v>91</v>
      </c>
      <c r="AV232" s="12" t="s">
        <v>91</v>
      </c>
      <c r="AW232" s="12" t="s">
        <v>36</v>
      </c>
      <c r="AX232" s="12" t="s">
        <v>78</v>
      </c>
      <c r="AY232" s="155" t="s">
        <v>209</v>
      </c>
    </row>
    <row r="233" spans="2:65" s="12" customFormat="1" x14ac:dyDescent="0.2">
      <c r="B233" s="154"/>
      <c r="D233" s="150" t="s">
        <v>292</v>
      </c>
      <c r="E233" s="155" t="s">
        <v>1</v>
      </c>
      <c r="F233" s="156" t="s">
        <v>1964</v>
      </c>
      <c r="H233" s="157">
        <v>-28.8</v>
      </c>
      <c r="I233" s="158"/>
      <c r="L233" s="154"/>
      <c r="M233" s="159"/>
      <c r="T233" s="160"/>
      <c r="AT233" s="155" t="s">
        <v>292</v>
      </c>
      <c r="AU233" s="155" t="s">
        <v>91</v>
      </c>
      <c r="AV233" s="12" t="s">
        <v>91</v>
      </c>
      <c r="AW233" s="12" t="s">
        <v>36</v>
      </c>
      <c r="AX233" s="12" t="s">
        <v>78</v>
      </c>
      <c r="AY233" s="155" t="s">
        <v>209</v>
      </c>
    </row>
    <row r="234" spans="2:65" s="12" customFormat="1" x14ac:dyDescent="0.2">
      <c r="B234" s="154"/>
      <c r="D234" s="150" t="s">
        <v>292</v>
      </c>
      <c r="E234" s="155" t="s">
        <v>1</v>
      </c>
      <c r="F234" s="156" t="s">
        <v>1965</v>
      </c>
      <c r="H234" s="157">
        <v>-49.5</v>
      </c>
      <c r="I234" s="158"/>
      <c r="L234" s="154"/>
      <c r="M234" s="159"/>
      <c r="T234" s="160"/>
      <c r="AT234" s="155" t="s">
        <v>292</v>
      </c>
      <c r="AU234" s="155" t="s">
        <v>91</v>
      </c>
      <c r="AV234" s="12" t="s">
        <v>91</v>
      </c>
      <c r="AW234" s="12" t="s">
        <v>36</v>
      </c>
      <c r="AX234" s="12" t="s">
        <v>78</v>
      </c>
      <c r="AY234" s="155" t="s">
        <v>209</v>
      </c>
    </row>
    <row r="235" spans="2:65" s="12" customFormat="1" x14ac:dyDescent="0.2">
      <c r="B235" s="154"/>
      <c r="D235" s="150" t="s">
        <v>292</v>
      </c>
      <c r="E235" s="155" t="s">
        <v>1</v>
      </c>
      <c r="F235" s="156" t="s">
        <v>1857</v>
      </c>
      <c r="H235" s="157">
        <v>-1.5</v>
      </c>
      <c r="I235" s="158"/>
      <c r="L235" s="154"/>
      <c r="M235" s="159"/>
      <c r="T235" s="160"/>
      <c r="AT235" s="155" t="s">
        <v>292</v>
      </c>
      <c r="AU235" s="155" t="s">
        <v>91</v>
      </c>
      <c r="AV235" s="12" t="s">
        <v>91</v>
      </c>
      <c r="AW235" s="12" t="s">
        <v>36</v>
      </c>
      <c r="AX235" s="12" t="s">
        <v>78</v>
      </c>
      <c r="AY235" s="155" t="s">
        <v>209</v>
      </c>
    </row>
    <row r="236" spans="2:65" s="13" customFormat="1" x14ac:dyDescent="0.2">
      <c r="B236" s="164"/>
      <c r="D236" s="150" t="s">
        <v>292</v>
      </c>
      <c r="E236" s="165" t="s">
        <v>1</v>
      </c>
      <c r="F236" s="166" t="s">
        <v>351</v>
      </c>
      <c r="H236" s="167">
        <v>75.000000000000014</v>
      </c>
      <c r="I236" s="168"/>
      <c r="L236" s="164"/>
      <c r="M236" s="169"/>
      <c r="T236" s="170"/>
      <c r="AT236" s="165" t="s">
        <v>292</v>
      </c>
      <c r="AU236" s="165" t="s">
        <v>91</v>
      </c>
      <c r="AV236" s="13" t="s">
        <v>156</v>
      </c>
      <c r="AW236" s="13" t="s">
        <v>4</v>
      </c>
      <c r="AX236" s="13" t="s">
        <v>85</v>
      </c>
      <c r="AY236" s="165" t="s">
        <v>209</v>
      </c>
    </row>
    <row r="237" spans="2:65" s="1" customFormat="1" ht="24.2" customHeight="1" x14ac:dyDescent="0.2">
      <c r="B237" s="30"/>
      <c r="C237" s="136" t="s">
        <v>474</v>
      </c>
      <c r="D237" s="136" t="s">
        <v>210</v>
      </c>
      <c r="E237" s="137" t="s">
        <v>569</v>
      </c>
      <c r="F237" s="138" t="s">
        <v>570</v>
      </c>
      <c r="G237" s="139" t="s">
        <v>387</v>
      </c>
      <c r="H237" s="140">
        <v>30.902999999999999</v>
      </c>
      <c r="I237" s="141"/>
      <c r="J237" s="142">
        <f>ROUND(I237*H237,2)</f>
        <v>0</v>
      </c>
      <c r="K237" s="143"/>
      <c r="L237" s="30"/>
      <c r="M237" s="144" t="s">
        <v>1</v>
      </c>
      <c r="N237" s="145" t="s">
        <v>43</v>
      </c>
      <c r="P237" s="146">
        <f>O237*H237</f>
        <v>0</v>
      </c>
      <c r="Q237" s="146">
        <v>0</v>
      </c>
      <c r="R237" s="146">
        <f>Q237*H237</f>
        <v>0</v>
      </c>
      <c r="S237" s="146">
        <v>0</v>
      </c>
      <c r="T237" s="147">
        <f>S237*H237</f>
        <v>0</v>
      </c>
      <c r="AR237" s="148" t="s">
        <v>156</v>
      </c>
      <c r="AT237" s="148" t="s">
        <v>210</v>
      </c>
      <c r="AU237" s="148" t="s">
        <v>91</v>
      </c>
      <c r="AY237" s="15" t="s">
        <v>209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5" t="s">
        <v>85</v>
      </c>
      <c r="BK237" s="149">
        <f>ROUND(I237*H237,2)</f>
        <v>0</v>
      </c>
      <c r="BL237" s="15" t="s">
        <v>156</v>
      </c>
      <c r="BM237" s="148" t="s">
        <v>1966</v>
      </c>
    </row>
    <row r="238" spans="2:65" s="1" customFormat="1" ht="39" x14ac:dyDescent="0.2">
      <c r="B238" s="30"/>
      <c r="D238" s="150" t="s">
        <v>216</v>
      </c>
      <c r="F238" s="151" t="s">
        <v>572</v>
      </c>
      <c r="I238" s="152"/>
      <c r="L238" s="30"/>
      <c r="M238" s="153"/>
      <c r="T238" s="54"/>
      <c r="AT238" s="15" t="s">
        <v>216</v>
      </c>
      <c r="AU238" s="15" t="s">
        <v>91</v>
      </c>
    </row>
    <row r="239" spans="2:65" s="12" customFormat="1" x14ac:dyDescent="0.2">
      <c r="B239" s="154"/>
      <c r="D239" s="150" t="s">
        <v>292</v>
      </c>
      <c r="E239" s="155" t="s">
        <v>1</v>
      </c>
      <c r="F239" s="156" t="s">
        <v>1967</v>
      </c>
      <c r="H239" s="157">
        <v>-12.296890000000001</v>
      </c>
      <c r="I239" s="158"/>
      <c r="L239" s="154"/>
      <c r="M239" s="159"/>
      <c r="T239" s="160"/>
      <c r="AT239" s="155" t="s">
        <v>292</v>
      </c>
      <c r="AU239" s="155" t="s">
        <v>91</v>
      </c>
      <c r="AV239" s="12" t="s">
        <v>91</v>
      </c>
      <c r="AW239" s="12" t="s">
        <v>36</v>
      </c>
      <c r="AX239" s="12" t="s">
        <v>78</v>
      </c>
      <c r="AY239" s="155" t="s">
        <v>209</v>
      </c>
    </row>
    <row r="240" spans="2:65" s="12" customFormat="1" x14ac:dyDescent="0.2">
      <c r="B240" s="154"/>
      <c r="D240" s="150" t="s">
        <v>292</v>
      </c>
      <c r="E240" s="155" t="s">
        <v>1</v>
      </c>
      <c r="F240" s="156" t="s">
        <v>1968</v>
      </c>
      <c r="H240" s="157">
        <v>43.2</v>
      </c>
      <c r="I240" s="158"/>
      <c r="L240" s="154"/>
      <c r="M240" s="159"/>
      <c r="T240" s="160"/>
      <c r="AT240" s="155" t="s">
        <v>292</v>
      </c>
      <c r="AU240" s="155" t="s">
        <v>91</v>
      </c>
      <c r="AV240" s="12" t="s">
        <v>91</v>
      </c>
      <c r="AW240" s="12" t="s">
        <v>36</v>
      </c>
      <c r="AX240" s="12" t="s">
        <v>78</v>
      </c>
      <c r="AY240" s="155" t="s">
        <v>209</v>
      </c>
    </row>
    <row r="241" spans="2:65" s="13" customFormat="1" x14ac:dyDescent="0.2">
      <c r="B241" s="164"/>
      <c r="D241" s="150" t="s">
        <v>292</v>
      </c>
      <c r="E241" s="165" t="s">
        <v>1</v>
      </c>
      <c r="F241" s="166" t="s">
        <v>351</v>
      </c>
      <c r="H241" s="167">
        <v>30.903110000000002</v>
      </c>
      <c r="I241" s="168"/>
      <c r="L241" s="164"/>
      <c r="M241" s="169"/>
      <c r="T241" s="170"/>
      <c r="AT241" s="165" t="s">
        <v>292</v>
      </c>
      <c r="AU241" s="165" t="s">
        <v>91</v>
      </c>
      <c r="AV241" s="13" t="s">
        <v>156</v>
      </c>
      <c r="AW241" s="13" t="s">
        <v>4</v>
      </c>
      <c r="AX241" s="13" t="s">
        <v>85</v>
      </c>
      <c r="AY241" s="165" t="s">
        <v>209</v>
      </c>
    </row>
    <row r="242" spans="2:65" s="1" customFormat="1" ht="16.5" customHeight="1" x14ac:dyDescent="0.2">
      <c r="B242" s="30"/>
      <c r="C242" s="171" t="s">
        <v>480</v>
      </c>
      <c r="D242" s="171" t="s">
        <v>449</v>
      </c>
      <c r="E242" s="172" t="s">
        <v>577</v>
      </c>
      <c r="F242" s="173" t="s">
        <v>578</v>
      </c>
      <c r="G242" s="174" t="s">
        <v>554</v>
      </c>
      <c r="H242" s="175">
        <v>62.526000000000003</v>
      </c>
      <c r="I242" s="176"/>
      <c r="J242" s="177">
        <f>ROUND(I242*H242,2)</f>
        <v>0</v>
      </c>
      <c r="K242" s="178"/>
      <c r="L242" s="179"/>
      <c r="M242" s="180" t="s">
        <v>1</v>
      </c>
      <c r="N242" s="181" t="s">
        <v>43</v>
      </c>
      <c r="P242" s="146">
        <f>O242*H242</f>
        <v>0</v>
      </c>
      <c r="Q242" s="146">
        <v>1</v>
      </c>
      <c r="R242" s="146">
        <f>Q242*H242</f>
        <v>62.526000000000003</v>
      </c>
      <c r="S242" s="146">
        <v>0</v>
      </c>
      <c r="T242" s="147">
        <f>S242*H242</f>
        <v>0</v>
      </c>
      <c r="AR242" s="148" t="s">
        <v>244</v>
      </c>
      <c r="AT242" s="148" t="s">
        <v>449</v>
      </c>
      <c r="AU242" s="148" t="s">
        <v>91</v>
      </c>
      <c r="AY242" s="15" t="s">
        <v>209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5" t="s">
        <v>85</v>
      </c>
      <c r="BK242" s="149">
        <f>ROUND(I242*H242,2)</f>
        <v>0</v>
      </c>
      <c r="BL242" s="15" t="s">
        <v>156</v>
      </c>
      <c r="BM242" s="148" t="s">
        <v>1969</v>
      </c>
    </row>
    <row r="243" spans="2:65" s="1" customFormat="1" x14ac:dyDescent="0.2">
      <c r="B243" s="30"/>
      <c r="D243" s="150" t="s">
        <v>216</v>
      </c>
      <c r="F243" s="151" t="s">
        <v>578</v>
      </c>
      <c r="I243" s="152"/>
      <c r="L243" s="30"/>
      <c r="M243" s="153"/>
      <c r="T243" s="54"/>
      <c r="AT243" s="15" t="s">
        <v>216</v>
      </c>
      <c r="AU243" s="15" t="s">
        <v>91</v>
      </c>
    </row>
    <row r="244" spans="2:65" s="12" customFormat="1" x14ac:dyDescent="0.2">
      <c r="B244" s="154"/>
      <c r="D244" s="150" t="s">
        <v>292</v>
      </c>
      <c r="E244" s="155" t="s">
        <v>1</v>
      </c>
      <c r="F244" s="156" t="s">
        <v>1970</v>
      </c>
      <c r="H244" s="157">
        <v>-24.593780000000002</v>
      </c>
      <c r="I244" s="158"/>
      <c r="L244" s="154"/>
      <c r="M244" s="159"/>
      <c r="T244" s="160"/>
      <c r="AT244" s="155" t="s">
        <v>292</v>
      </c>
      <c r="AU244" s="155" t="s">
        <v>91</v>
      </c>
      <c r="AV244" s="12" t="s">
        <v>91</v>
      </c>
      <c r="AW244" s="12" t="s">
        <v>36</v>
      </c>
      <c r="AX244" s="12" t="s">
        <v>78</v>
      </c>
      <c r="AY244" s="155" t="s">
        <v>209</v>
      </c>
    </row>
    <row r="245" spans="2:65" s="12" customFormat="1" x14ac:dyDescent="0.2">
      <c r="B245" s="154"/>
      <c r="D245" s="150" t="s">
        <v>292</v>
      </c>
      <c r="E245" s="155" t="s">
        <v>1</v>
      </c>
      <c r="F245" s="156" t="s">
        <v>1971</v>
      </c>
      <c r="H245" s="157">
        <v>87.12</v>
      </c>
      <c r="I245" s="158"/>
      <c r="L245" s="154"/>
      <c r="M245" s="159"/>
      <c r="T245" s="160"/>
      <c r="AT245" s="155" t="s">
        <v>292</v>
      </c>
      <c r="AU245" s="155" t="s">
        <v>91</v>
      </c>
      <c r="AV245" s="12" t="s">
        <v>91</v>
      </c>
      <c r="AW245" s="12" t="s">
        <v>36</v>
      </c>
      <c r="AX245" s="12" t="s">
        <v>78</v>
      </c>
      <c r="AY245" s="155" t="s">
        <v>209</v>
      </c>
    </row>
    <row r="246" spans="2:65" s="13" customFormat="1" x14ac:dyDescent="0.2">
      <c r="B246" s="164"/>
      <c r="D246" s="150" t="s">
        <v>292</v>
      </c>
      <c r="E246" s="165" t="s">
        <v>1</v>
      </c>
      <c r="F246" s="166" t="s">
        <v>351</v>
      </c>
      <c r="H246" s="167">
        <v>62.526220000000002</v>
      </c>
      <c r="I246" s="168"/>
      <c r="L246" s="164"/>
      <c r="M246" s="169"/>
      <c r="T246" s="170"/>
      <c r="AT246" s="165" t="s">
        <v>292</v>
      </c>
      <c r="AU246" s="165" t="s">
        <v>91</v>
      </c>
      <c r="AV246" s="13" t="s">
        <v>156</v>
      </c>
      <c r="AW246" s="13" t="s">
        <v>4</v>
      </c>
      <c r="AX246" s="13" t="s">
        <v>85</v>
      </c>
      <c r="AY246" s="165" t="s">
        <v>209</v>
      </c>
    </row>
    <row r="247" spans="2:65" s="11" customFormat="1" ht="22.9" customHeight="1" x14ac:dyDescent="0.2">
      <c r="B247" s="124"/>
      <c r="D247" s="125" t="s">
        <v>77</v>
      </c>
      <c r="E247" s="134" t="s">
        <v>91</v>
      </c>
      <c r="F247" s="134" t="s">
        <v>582</v>
      </c>
      <c r="I247" s="127"/>
      <c r="J247" s="135">
        <f>BK247</f>
        <v>0</v>
      </c>
      <c r="L247" s="124"/>
      <c r="M247" s="129"/>
      <c r="P247" s="130">
        <f>SUM(P248:P250)</f>
        <v>0</v>
      </c>
      <c r="R247" s="130">
        <f>SUM(R248:R250)</f>
        <v>0</v>
      </c>
      <c r="T247" s="131">
        <f>SUM(T248:T250)</f>
        <v>0</v>
      </c>
      <c r="AR247" s="125" t="s">
        <v>85</v>
      </c>
      <c r="AT247" s="132" t="s">
        <v>77</v>
      </c>
      <c r="AU247" s="132" t="s">
        <v>85</v>
      </c>
      <c r="AY247" s="125" t="s">
        <v>209</v>
      </c>
      <c r="BK247" s="133">
        <f>SUM(BK248:BK250)</f>
        <v>0</v>
      </c>
    </row>
    <row r="248" spans="2:65" s="1" customFormat="1" ht="16.5" customHeight="1" x14ac:dyDescent="0.2">
      <c r="B248" s="30"/>
      <c r="C248" s="136" t="s">
        <v>485</v>
      </c>
      <c r="D248" s="136" t="s">
        <v>210</v>
      </c>
      <c r="E248" s="137" t="s">
        <v>584</v>
      </c>
      <c r="F248" s="138" t="s">
        <v>585</v>
      </c>
      <c r="G248" s="139" t="s">
        <v>387</v>
      </c>
      <c r="H248" s="140">
        <v>10.8</v>
      </c>
      <c r="I248" s="141"/>
      <c r="J248" s="142">
        <f>ROUND(I248*H248,2)</f>
        <v>0</v>
      </c>
      <c r="K248" s="143"/>
      <c r="L248" s="30"/>
      <c r="M248" s="144" t="s">
        <v>1</v>
      </c>
      <c r="N248" s="145" t="s">
        <v>43</v>
      </c>
      <c r="P248" s="146">
        <f>O248*H248</f>
        <v>0</v>
      </c>
      <c r="Q248" s="146">
        <v>0</v>
      </c>
      <c r="R248" s="146">
        <f>Q248*H248</f>
        <v>0</v>
      </c>
      <c r="S248" s="146">
        <v>0</v>
      </c>
      <c r="T248" s="147">
        <f>S248*H248</f>
        <v>0</v>
      </c>
      <c r="AR248" s="148" t="s">
        <v>156</v>
      </c>
      <c r="AT248" s="148" t="s">
        <v>210</v>
      </c>
      <c r="AU248" s="148" t="s">
        <v>91</v>
      </c>
      <c r="AY248" s="15" t="s">
        <v>209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5" t="s">
        <v>85</v>
      </c>
      <c r="BK248" s="149">
        <f>ROUND(I248*H248,2)</f>
        <v>0</v>
      </c>
      <c r="BL248" s="15" t="s">
        <v>156</v>
      </c>
      <c r="BM248" s="148" t="s">
        <v>1972</v>
      </c>
    </row>
    <row r="249" spans="2:65" s="1" customFormat="1" x14ac:dyDescent="0.2">
      <c r="B249" s="30"/>
      <c r="D249" s="150" t="s">
        <v>216</v>
      </c>
      <c r="F249" s="151" t="s">
        <v>587</v>
      </c>
      <c r="I249" s="152"/>
      <c r="L249" s="30"/>
      <c r="M249" s="153"/>
      <c r="T249" s="54"/>
      <c r="AT249" s="15" t="s">
        <v>216</v>
      </c>
      <c r="AU249" s="15" t="s">
        <v>91</v>
      </c>
    </row>
    <row r="250" spans="2:65" s="12" customFormat="1" x14ac:dyDescent="0.2">
      <c r="B250" s="154"/>
      <c r="D250" s="150" t="s">
        <v>292</v>
      </c>
      <c r="E250" s="155" t="s">
        <v>1</v>
      </c>
      <c r="F250" s="156" t="s">
        <v>1973</v>
      </c>
      <c r="H250" s="157">
        <v>10.8</v>
      </c>
      <c r="I250" s="158"/>
      <c r="L250" s="154"/>
      <c r="M250" s="159"/>
      <c r="T250" s="160"/>
      <c r="AT250" s="155" t="s">
        <v>292</v>
      </c>
      <c r="AU250" s="155" t="s">
        <v>91</v>
      </c>
      <c r="AV250" s="12" t="s">
        <v>91</v>
      </c>
      <c r="AW250" s="12" t="s">
        <v>36</v>
      </c>
      <c r="AX250" s="12" t="s">
        <v>85</v>
      </c>
      <c r="AY250" s="155" t="s">
        <v>209</v>
      </c>
    </row>
    <row r="251" spans="2:65" s="11" customFormat="1" ht="22.9" customHeight="1" x14ac:dyDescent="0.2">
      <c r="B251" s="124"/>
      <c r="D251" s="125" t="s">
        <v>77</v>
      </c>
      <c r="E251" s="134" t="s">
        <v>148</v>
      </c>
      <c r="F251" s="134" t="s">
        <v>595</v>
      </c>
      <c r="I251" s="127"/>
      <c r="J251" s="135">
        <f>BK251</f>
        <v>0</v>
      </c>
      <c r="L251" s="124"/>
      <c r="M251" s="129"/>
      <c r="P251" s="130">
        <f>SUM(P252:P254)</f>
        <v>0</v>
      </c>
      <c r="R251" s="130">
        <f>SUM(R252:R254)</f>
        <v>0</v>
      </c>
      <c r="T251" s="131">
        <f>SUM(T252:T254)</f>
        <v>0</v>
      </c>
      <c r="AR251" s="125" t="s">
        <v>85</v>
      </c>
      <c r="AT251" s="132" t="s">
        <v>77</v>
      </c>
      <c r="AU251" s="132" t="s">
        <v>85</v>
      </c>
      <c r="AY251" s="125" t="s">
        <v>209</v>
      </c>
      <c r="BK251" s="133">
        <f>SUM(BK252:BK254)</f>
        <v>0</v>
      </c>
    </row>
    <row r="252" spans="2:65" s="1" customFormat="1" ht="21.75" customHeight="1" x14ac:dyDescent="0.2">
      <c r="B252" s="30"/>
      <c r="C252" s="136" t="s">
        <v>491</v>
      </c>
      <c r="D252" s="136" t="s">
        <v>210</v>
      </c>
      <c r="E252" s="137" t="s">
        <v>597</v>
      </c>
      <c r="F252" s="138" t="s">
        <v>598</v>
      </c>
      <c r="G252" s="139" t="s">
        <v>359</v>
      </c>
      <c r="H252" s="140">
        <v>65</v>
      </c>
      <c r="I252" s="141"/>
      <c r="J252" s="142">
        <f>ROUND(I252*H252,2)</f>
        <v>0</v>
      </c>
      <c r="K252" s="143"/>
      <c r="L252" s="30"/>
      <c r="M252" s="144" t="s">
        <v>1</v>
      </c>
      <c r="N252" s="145" t="s">
        <v>43</v>
      </c>
      <c r="P252" s="146">
        <f>O252*H252</f>
        <v>0</v>
      </c>
      <c r="Q252" s="146">
        <v>0</v>
      </c>
      <c r="R252" s="146">
        <f>Q252*H252</f>
        <v>0</v>
      </c>
      <c r="S252" s="146">
        <v>0</v>
      </c>
      <c r="T252" s="147">
        <f>S252*H252</f>
        <v>0</v>
      </c>
      <c r="AR252" s="148" t="s">
        <v>156</v>
      </c>
      <c r="AT252" s="148" t="s">
        <v>210</v>
      </c>
      <c r="AU252" s="148" t="s">
        <v>91</v>
      </c>
      <c r="AY252" s="15" t="s">
        <v>209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5" t="s">
        <v>85</v>
      </c>
      <c r="BK252" s="149">
        <f>ROUND(I252*H252,2)</f>
        <v>0</v>
      </c>
      <c r="BL252" s="15" t="s">
        <v>156</v>
      </c>
      <c r="BM252" s="148" t="s">
        <v>1974</v>
      </c>
    </row>
    <row r="253" spans="2:65" s="1" customFormat="1" x14ac:dyDescent="0.2">
      <c r="B253" s="30"/>
      <c r="D253" s="150" t="s">
        <v>216</v>
      </c>
      <c r="F253" s="151" t="s">
        <v>600</v>
      </c>
      <c r="I253" s="152"/>
      <c r="L253" s="30"/>
      <c r="M253" s="153"/>
      <c r="T253" s="54"/>
      <c r="AT253" s="15" t="s">
        <v>216</v>
      </c>
      <c r="AU253" s="15" t="s">
        <v>91</v>
      </c>
    </row>
    <row r="254" spans="2:65" s="12" customFormat="1" x14ac:dyDescent="0.2">
      <c r="B254" s="154"/>
      <c r="D254" s="150" t="s">
        <v>292</v>
      </c>
      <c r="E254" s="155" t="s">
        <v>1</v>
      </c>
      <c r="F254" s="156" t="s">
        <v>711</v>
      </c>
      <c r="H254" s="157">
        <v>65</v>
      </c>
      <c r="I254" s="158"/>
      <c r="L254" s="154"/>
      <c r="M254" s="159"/>
      <c r="T254" s="160"/>
      <c r="AT254" s="155" t="s">
        <v>292</v>
      </c>
      <c r="AU254" s="155" t="s">
        <v>91</v>
      </c>
      <c r="AV254" s="12" t="s">
        <v>91</v>
      </c>
      <c r="AW254" s="12" t="s">
        <v>36</v>
      </c>
      <c r="AX254" s="12" t="s">
        <v>85</v>
      </c>
      <c r="AY254" s="155" t="s">
        <v>209</v>
      </c>
    </row>
    <row r="255" spans="2:65" s="11" customFormat="1" ht="22.9" customHeight="1" x14ac:dyDescent="0.2">
      <c r="B255" s="124"/>
      <c r="D255" s="125" t="s">
        <v>77</v>
      </c>
      <c r="E255" s="134" t="s">
        <v>156</v>
      </c>
      <c r="F255" s="134" t="s">
        <v>602</v>
      </c>
      <c r="I255" s="127"/>
      <c r="J255" s="135">
        <f>BK255</f>
        <v>0</v>
      </c>
      <c r="L255" s="124"/>
      <c r="M255" s="129"/>
      <c r="P255" s="130">
        <f>SUM(P256:P258)</f>
        <v>0</v>
      </c>
      <c r="R255" s="130">
        <f>SUM(R256:R258)</f>
        <v>0</v>
      </c>
      <c r="T255" s="131">
        <f>SUM(T256:T258)</f>
        <v>0</v>
      </c>
      <c r="AR255" s="125" t="s">
        <v>85</v>
      </c>
      <c r="AT255" s="132" t="s">
        <v>77</v>
      </c>
      <c r="AU255" s="132" t="s">
        <v>85</v>
      </c>
      <c r="AY255" s="125" t="s">
        <v>209</v>
      </c>
      <c r="BK255" s="133">
        <f>SUM(BK256:BK258)</f>
        <v>0</v>
      </c>
    </row>
    <row r="256" spans="2:65" s="1" customFormat="1" ht="16.5" customHeight="1" x14ac:dyDescent="0.2">
      <c r="B256" s="30"/>
      <c r="C256" s="136" t="s">
        <v>374</v>
      </c>
      <c r="D256" s="136" t="s">
        <v>210</v>
      </c>
      <c r="E256" s="137" t="s">
        <v>604</v>
      </c>
      <c r="F256" s="138" t="s">
        <v>605</v>
      </c>
      <c r="G256" s="139" t="s">
        <v>359</v>
      </c>
      <c r="H256" s="140">
        <v>65</v>
      </c>
      <c r="I256" s="141"/>
      <c r="J256" s="142">
        <f>ROUND(I256*H256,2)</f>
        <v>0</v>
      </c>
      <c r="K256" s="143"/>
      <c r="L256" s="30"/>
      <c r="M256" s="144" t="s">
        <v>1</v>
      </c>
      <c r="N256" s="145" t="s">
        <v>43</v>
      </c>
      <c r="P256" s="146">
        <f>O256*H256</f>
        <v>0</v>
      </c>
      <c r="Q256" s="146">
        <v>0</v>
      </c>
      <c r="R256" s="146">
        <f>Q256*H256</f>
        <v>0</v>
      </c>
      <c r="S256" s="146">
        <v>0</v>
      </c>
      <c r="T256" s="147">
        <f>S256*H256</f>
        <v>0</v>
      </c>
      <c r="AR256" s="148" t="s">
        <v>156</v>
      </c>
      <c r="AT256" s="148" t="s">
        <v>210</v>
      </c>
      <c r="AU256" s="148" t="s">
        <v>91</v>
      </c>
      <c r="AY256" s="15" t="s">
        <v>209</v>
      </c>
      <c r="BE256" s="149">
        <f>IF(N256="základní",J256,0)</f>
        <v>0</v>
      </c>
      <c r="BF256" s="149">
        <f>IF(N256="snížená",J256,0)</f>
        <v>0</v>
      </c>
      <c r="BG256" s="149">
        <f>IF(N256="zákl. přenesená",J256,0)</f>
        <v>0</v>
      </c>
      <c r="BH256" s="149">
        <f>IF(N256="sníž. přenesená",J256,0)</f>
        <v>0</v>
      </c>
      <c r="BI256" s="149">
        <f>IF(N256="nulová",J256,0)</f>
        <v>0</v>
      </c>
      <c r="BJ256" s="15" t="s">
        <v>85</v>
      </c>
      <c r="BK256" s="149">
        <f>ROUND(I256*H256,2)</f>
        <v>0</v>
      </c>
      <c r="BL256" s="15" t="s">
        <v>156</v>
      </c>
      <c r="BM256" s="148" t="s">
        <v>1975</v>
      </c>
    </row>
    <row r="257" spans="2:65" s="1" customFormat="1" x14ac:dyDescent="0.2">
      <c r="B257" s="30"/>
      <c r="D257" s="150" t="s">
        <v>216</v>
      </c>
      <c r="F257" s="151" t="s">
        <v>607</v>
      </c>
      <c r="I257" s="152"/>
      <c r="L257" s="30"/>
      <c r="M257" s="153"/>
      <c r="T257" s="54"/>
      <c r="AT257" s="15" t="s">
        <v>216</v>
      </c>
      <c r="AU257" s="15" t="s">
        <v>91</v>
      </c>
    </row>
    <row r="258" spans="2:65" s="12" customFormat="1" x14ac:dyDescent="0.2">
      <c r="B258" s="154"/>
      <c r="D258" s="150" t="s">
        <v>292</v>
      </c>
      <c r="E258" s="155" t="s">
        <v>1</v>
      </c>
      <c r="F258" s="156" t="s">
        <v>711</v>
      </c>
      <c r="H258" s="157">
        <v>65</v>
      </c>
      <c r="I258" s="158"/>
      <c r="L258" s="154"/>
      <c r="M258" s="159"/>
      <c r="T258" s="160"/>
      <c r="AT258" s="155" t="s">
        <v>292</v>
      </c>
      <c r="AU258" s="155" t="s">
        <v>91</v>
      </c>
      <c r="AV258" s="12" t="s">
        <v>91</v>
      </c>
      <c r="AW258" s="12" t="s">
        <v>36</v>
      </c>
      <c r="AX258" s="12" t="s">
        <v>85</v>
      </c>
      <c r="AY258" s="155" t="s">
        <v>209</v>
      </c>
    </row>
    <row r="259" spans="2:65" s="11" customFormat="1" ht="22.9" customHeight="1" x14ac:dyDescent="0.2">
      <c r="B259" s="124"/>
      <c r="D259" s="125" t="s">
        <v>77</v>
      </c>
      <c r="E259" s="134" t="s">
        <v>208</v>
      </c>
      <c r="F259" s="134" t="s">
        <v>620</v>
      </c>
      <c r="I259" s="127"/>
      <c r="J259" s="135">
        <f>BK259</f>
        <v>0</v>
      </c>
      <c r="L259" s="124"/>
      <c r="M259" s="129"/>
      <c r="P259" s="130">
        <f>SUM(P260:P268)</f>
        <v>0</v>
      </c>
      <c r="R259" s="130">
        <f>SUM(R260:R268)</f>
        <v>14.214000000000002</v>
      </c>
      <c r="T259" s="131">
        <f>SUM(T260:T268)</f>
        <v>0</v>
      </c>
      <c r="AR259" s="125" t="s">
        <v>85</v>
      </c>
      <c r="AT259" s="132" t="s">
        <v>77</v>
      </c>
      <c r="AU259" s="132" t="s">
        <v>85</v>
      </c>
      <c r="AY259" s="125" t="s">
        <v>209</v>
      </c>
      <c r="BK259" s="133">
        <f>SUM(BK260:BK268)</f>
        <v>0</v>
      </c>
    </row>
    <row r="260" spans="2:65" s="1" customFormat="1" ht="24.2" customHeight="1" x14ac:dyDescent="0.2">
      <c r="B260" s="30"/>
      <c r="C260" s="136" t="s">
        <v>501</v>
      </c>
      <c r="D260" s="136" t="s">
        <v>210</v>
      </c>
      <c r="E260" s="137" t="s">
        <v>622</v>
      </c>
      <c r="F260" s="138" t="s">
        <v>623</v>
      </c>
      <c r="G260" s="139" t="s">
        <v>342</v>
      </c>
      <c r="H260" s="140">
        <v>144</v>
      </c>
      <c r="I260" s="141"/>
      <c r="J260" s="142">
        <f>ROUND(I260*H260,2)</f>
        <v>0</v>
      </c>
      <c r="K260" s="143"/>
      <c r="L260" s="30"/>
      <c r="M260" s="144" t="s">
        <v>1</v>
      </c>
      <c r="N260" s="145" t="s">
        <v>43</v>
      </c>
      <c r="P260" s="146">
        <f>O260*H260</f>
        <v>0</v>
      </c>
      <c r="Q260" s="146">
        <v>0</v>
      </c>
      <c r="R260" s="146">
        <f>Q260*H260</f>
        <v>0</v>
      </c>
      <c r="S260" s="146">
        <v>0</v>
      </c>
      <c r="T260" s="147">
        <f>S260*H260</f>
        <v>0</v>
      </c>
      <c r="AR260" s="148" t="s">
        <v>156</v>
      </c>
      <c r="AT260" s="148" t="s">
        <v>210</v>
      </c>
      <c r="AU260" s="148" t="s">
        <v>91</v>
      </c>
      <c r="AY260" s="15" t="s">
        <v>209</v>
      </c>
      <c r="BE260" s="149">
        <f>IF(N260="základní",J260,0)</f>
        <v>0</v>
      </c>
      <c r="BF260" s="149">
        <f>IF(N260="snížená",J260,0)</f>
        <v>0</v>
      </c>
      <c r="BG260" s="149">
        <f>IF(N260="zákl. přenesená",J260,0)</f>
        <v>0</v>
      </c>
      <c r="BH260" s="149">
        <f>IF(N260="sníž. přenesená",J260,0)</f>
        <v>0</v>
      </c>
      <c r="BI260" s="149">
        <f>IF(N260="nulová",J260,0)</f>
        <v>0</v>
      </c>
      <c r="BJ260" s="15" t="s">
        <v>85</v>
      </c>
      <c r="BK260" s="149">
        <f>ROUND(I260*H260,2)</f>
        <v>0</v>
      </c>
      <c r="BL260" s="15" t="s">
        <v>156</v>
      </c>
      <c r="BM260" s="148" t="s">
        <v>1976</v>
      </c>
    </row>
    <row r="261" spans="2:65" s="1" customFormat="1" ht="19.5" x14ac:dyDescent="0.2">
      <c r="B261" s="30"/>
      <c r="D261" s="150" t="s">
        <v>216</v>
      </c>
      <c r="F261" s="151" t="s">
        <v>625</v>
      </c>
      <c r="I261" s="152"/>
      <c r="L261" s="30"/>
      <c r="M261" s="153"/>
      <c r="T261" s="54"/>
      <c r="AT261" s="15" t="s">
        <v>216</v>
      </c>
      <c r="AU261" s="15" t="s">
        <v>91</v>
      </c>
    </row>
    <row r="262" spans="2:65" s="12" customFormat="1" x14ac:dyDescent="0.2">
      <c r="B262" s="154"/>
      <c r="D262" s="150" t="s">
        <v>292</v>
      </c>
      <c r="E262" s="155" t="s">
        <v>1</v>
      </c>
      <c r="F262" s="156" t="s">
        <v>1977</v>
      </c>
      <c r="H262" s="157">
        <v>144</v>
      </c>
      <c r="I262" s="158"/>
      <c r="L262" s="154"/>
      <c r="M262" s="159"/>
      <c r="T262" s="160"/>
      <c r="AT262" s="155" t="s">
        <v>292</v>
      </c>
      <c r="AU262" s="155" t="s">
        <v>91</v>
      </c>
      <c r="AV262" s="12" t="s">
        <v>91</v>
      </c>
      <c r="AW262" s="12" t="s">
        <v>36</v>
      </c>
      <c r="AX262" s="12" t="s">
        <v>85</v>
      </c>
      <c r="AY262" s="155" t="s">
        <v>209</v>
      </c>
    </row>
    <row r="263" spans="2:65" s="1" customFormat="1" ht="24.2" customHeight="1" x14ac:dyDescent="0.2">
      <c r="B263" s="30"/>
      <c r="C263" s="136" t="s">
        <v>509</v>
      </c>
      <c r="D263" s="136" t="s">
        <v>210</v>
      </c>
      <c r="E263" s="137" t="s">
        <v>633</v>
      </c>
      <c r="F263" s="138" t="s">
        <v>634</v>
      </c>
      <c r="G263" s="139" t="s">
        <v>342</v>
      </c>
      <c r="H263" s="140">
        <v>15</v>
      </c>
      <c r="I263" s="141"/>
      <c r="J263" s="142">
        <f>ROUND(I263*H263,2)</f>
        <v>0</v>
      </c>
      <c r="K263" s="143"/>
      <c r="L263" s="30"/>
      <c r="M263" s="144" t="s">
        <v>1</v>
      </c>
      <c r="N263" s="145" t="s">
        <v>43</v>
      </c>
      <c r="P263" s="146">
        <f>O263*H263</f>
        <v>0</v>
      </c>
      <c r="Q263" s="146">
        <v>0.23</v>
      </c>
      <c r="R263" s="146">
        <f>Q263*H263</f>
        <v>3.45</v>
      </c>
      <c r="S263" s="146">
        <v>0</v>
      </c>
      <c r="T263" s="147">
        <f>S263*H263</f>
        <v>0</v>
      </c>
      <c r="AR263" s="148" t="s">
        <v>156</v>
      </c>
      <c r="AT263" s="148" t="s">
        <v>210</v>
      </c>
      <c r="AU263" s="148" t="s">
        <v>91</v>
      </c>
      <c r="AY263" s="15" t="s">
        <v>209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5" t="s">
        <v>85</v>
      </c>
      <c r="BK263" s="149">
        <f>ROUND(I263*H263,2)</f>
        <v>0</v>
      </c>
      <c r="BL263" s="15" t="s">
        <v>156</v>
      </c>
      <c r="BM263" s="148" t="s">
        <v>1978</v>
      </c>
    </row>
    <row r="264" spans="2:65" s="1" customFormat="1" ht="29.25" x14ac:dyDescent="0.2">
      <c r="B264" s="30"/>
      <c r="D264" s="150" t="s">
        <v>216</v>
      </c>
      <c r="F264" s="151" t="s">
        <v>636</v>
      </c>
      <c r="I264" s="152"/>
      <c r="L264" s="30"/>
      <c r="M264" s="153"/>
      <c r="T264" s="54"/>
      <c r="AT264" s="15" t="s">
        <v>216</v>
      </c>
      <c r="AU264" s="15" t="s">
        <v>91</v>
      </c>
    </row>
    <row r="265" spans="2:65" s="12" customFormat="1" x14ac:dyDescent="0.2">
      <c r="B265" s="154"/>
      <c r="D265" s="150" t="s">
        <v>292</v>
      </c>
      <c r="E265" s="155" t="s">
        <v>1</v>
      </c>
      <c r="F265" s="156" t="s">
        <v>1979</v>
      </c>
      <c r="H265" s="157">
        <v>15</v>
      </c>
      <c r="I265" s="158"/>
      <c r="L265" s="154"/>
      <c r="M265" s="159"/>
      <c r="T265" s="160"/>
      <c r="AT265" s="155" t="s">
        <v>292</v>
      </c>
      <c r="AU265" s="155" t="s">
        <v>91</v>
      </c>
      <c r="AV265" s="12" t="s">
        <v>91</v>
      </c>
      <c r="AW265" s="12" t="s">
        <v>36</v>
      </c>
      <c r="AX265" s="12" t="s">
        <v>85</v>
      </c>
      <c r="AY265" s="155" t="s">
        <v>209</v>
      </c>
    </row>
    <row r="266" spans="2:65" s="1" customFormat="1" ht="24.2" customHeight="1" x14ac:dyDescent="0.2">
      <c r="B266" s="30"/>
      <c r="C266" s="136" t="s">
        <v>753</v>
      </c>
      <c r="D266" s="136" t="s">
        <v>210</v>
      </c>
      <c r="E266" s="137" t="s">
        <v>639</v>
      </c>
      <c r="F266" s="138" t="s">
        <v>640</v>
      </c>
      <c r="G266" s="139" t="s">
        <v>342</v>
      </c>
      <c r="H266" s="140">
        <v>78</v>
      </c>
      <c r="I266" s="141"/>
      <c r="J266" s="142">
        <f>ROUND(I266*H266,2)</f>
        <v>0</v>
      </c>
      <c r="K266" s="143"/>
      <c r="L266" s="30"/>
      <c r="M266" s="144" t="s">
        <v>1</v>
      </c>
      <c r="N266" s="145" t="s">
        <v>43</v>
      </c>
      <c r="P266" s="146">
        <f>O266*H266</f>
        <v>0</v>
      </c>
      <c r="Q266" s="146">
        <v>0.13800000000000001</v>
      </c>
      <c r="R266" s="146">
        <f>Q266*H266</f>
        <v>10.764000000000001</v>
      </c>
      <c r="S266" s="146">
        <v>0</v>
      </c>
      <c r="T266" s="147">
        <f>S266*H266</f>
        <v>0</v>
      </c>
      <c r="AR266" s="148" t="s">
        <v>156</v>
      </c>
      <c r="AT266" s="148" t="s">
        <v>210</v>
      </c>
      <c r="AU266" s="148" t="s">
        <v>91</v>
      </c>
      <c r="AY266" s="15" t="s">
        <v>209</v>
      </c>
      <c r="BE266" s="149">
        <f>IF(N266="základní",J266,0)</f>
        <v>0</v>
      </c>
      <c r="BF266" s="149">
        <f>IF(N266="snížená",J266,0)</f>
        <v>0</v>
      </c>
      <c r="BG266" s="149">
        <f>IF(N266="zákl. přenesená",J266,0)</f>
        <v>0</v>
      </c>
      <c r="BH266" s="149">
        <f>IF(N266="sníž. přenesená",J266,0)</f>
        <v>0</v>
      </c>
      <c r="BI266" s="149">
        <f>IF(N266="nulová",J266,0)</f>
        <v>0</v>
      </c>
      <c r="BJ266" s="15" t="s">
        <v>85</v>
      </c>
      <c r="BK266" s="149">
        <f>ROUND(I266*H266,2)</f>
        <v>0</v>
      </c>
      <c r="BL266" s="15" t="s">
        <v>156</v>
      </c>
      <c r="BM266" s="148" t="s">
        <v>1980</v>
      </c>
    </row>
    <row r="267" spans="2:65" s="1" customFormat="1" ht="19.5" x14ac:dyDescent="0.2">
      <c r="B267" s="30"/>
      <c r="D267" s="150" t="s">
        <v>216</v>
      </c>
      <c r="F267" s="151" t="s">
        <v>640</v>
      </c>
      <c r="I267" s="152"/>
      <c r="L267" s="30"/>
      <c r="M267" s="153"/>
      <c r="T267" s="54"/>
      <c r="AT267" s="15" t="s">
        <v>216</v>
      </c>
      <c r="AU267" s="15" t="s">
        <v>91</v>
      </c>
    </row>
    <row r="268" spans="2:65" s="12" customFormat="1" x14ac:dyDescent="0.2">
      <c r="B268" s="154"/>
      <c r="D268" s="150" t="s">
        <v>292</v>
      </c>
      <c r="E268" s="155" t="s">
        <v>1</v>
      </c>
      <c r="F268" s="156" t="s">
        <v>1981</v>
      </c>
      <c r="H268" s="157">
        <v>78</v>
      </c>
      <c r="I268" s="158"/>
      <c r="L268" s="154"/>
      <c r="M268" s="159"/>
      <c r="T268" s="160"/>
      <c r="AT268" s="155" t="s">
        <v>292</v>
      </c>
      <c r="AU268" s="155" t="s">
        <v>91</v>
      </c>
      <c r="AV268" s="12" t="s">
        <v>91</v>
      </c>
      <c r="AW268" s="12" t="s">
        <v>36</v>
      </c>
      <c r="AX268" s="12" t="s">
        <v>85</v>
      </c>
      <c r="AY268" s="155" t="s">
        <v>209</v>
      </c>
    </row>
    <row r="269" spans="2:65" s="11" customFormat="1" ht="22.9" customHeight="1" x14ac:dyDescent="0.2">
      <c r="B269" s="124"/>
      <c r="D269" s="125" t="s">
        <v>77</v>
      </c>
      <c r="E269" s="134" t="s">
        <v>234</v>
      </c>
      <c r="F269" s="134" t="s">
        <v>676</v>
      </c>
      <c r="I269" s="127"/>
      <c r="J269" s="135">
        <f>BK269</f>
        <v>0</v>
      </c>
      <c r="L269" s="124"/>
      <c r="M269" s="129"/>
      <c r="P269" s="130">
        <f>SUM(P270:P272)</f>
        <v>0</v>
      </c>
      <c r="R269" s="130">
        <f>SUM(R270:R272)</f>
        <v>1.6E-2</v>
      </c>
      <c r="T269" s="131">
        <f>SUM(T270:T272)</f>
        <v>0</v>
      </c>
      <c r="AR269" s="125" t="s">
        <v>85</v>
      </c>
      <c r="AT269" s="132" t="s">
        <v>77</v>
      </c>
      <c r="AU269" s="132" t="s">
        <v>85</v>
      </c>
      <c r="AY269" s="125" t="s">
        <v>209</v>
      </c>
      <c r="BK269" s="133">
        <f>SUM(BK270:BK272)</f>
        <v>0</v>
      </c>
    </row>
    <row r="270" spans="2:65" s="1" customFormat="1" ht="16.5" customHeight="1" x14ac:dyDescent="0.2">
      <c r="B270" s="30"/>
      <c r="C270" s="136" t="s">
        <v>517</v>
      </c>
      <c r="D270" s="136" t="s">
        <v>210</v>
      </c>
      <c r="E270" s="137" t="s">
        <v>678</v>
      </c>
      <c r="F270" s="138" t="s">
        <v>679</v>
      </c>
      <c r="G270" s="139" t="s">
        <v>680</v>
      </c>
      <c r="H270" s="140">
        <v>2</v>
      </c>
      <c r="I270" s="141"/>
      <c r="J270" s="142">
        <f>ROUND(I270*H270,2)</f>
        <v>0</v>
      </c>
      <c r="K270" s="143"/>
      <c r="L270" s="30"/>
      <c r="M270" s="144" t="s">
        <v>1</v>
      </c>
      <c r="N270" s="145" t="s">
        <v>43</v>
      </c>
      <c r="P270" s="146">
        <f>O270*H270</f>
        <v>0</v>
      </c>
      <c r="Q270" s="146">
        <v>8.0000000000000002E-3</v>
      </c>
      <c r="R270" s="146">
        <f>Q270*H270</f>
        <v>1.6E-2</v>
      </c>
      <c r="S270" s="146">
        <v>0</v>
      </c>
      <c r="T270" s="147">
        <f>S270*H270</f>
        <v>0</v>
      </c>
      <c r="AR270" s="148" t="s">
        <v>156</v>
      </c>
      <c r="AT270" s="148" t="s">
        <v>210</v>
      </c>
      <c r="AU270" s="148" t="s">
        <v>91</v>
      </c>
      <c r="AY270" s="15" t="s">
        <v>209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5" t="s">
        <v>85</v>
      </c>
      <c r="BK270" s="149">
        <f>ROUND(I270*H270,2)</f>
        <v>0</v>
      </c>
      <c r="BL270" s="15" t="s">
        <v>156</v>
      </c>
      <c r="BM270" s="148" t="s">
        <v>1982</v>
      </c>
    </row>
    <row r="271" spans="2:65" s="1" customFormat="1" ht="39" x14ac:dyDescent="0.2">
      <c r="B271" s="30"/>
      <c r="D271" s="150" t="s">
        <v>216</v>
      </c>
      <c r="F271" s="151" t="s">
        <v>682</v>
      </c>
      <c r="I271" s="152"/>
      <c r="L271" s="30"/>
      <c r="M271" s="153"/>
      <c r="T271" s="54"/>
      <c r="AT271" s="15" t="s">
        <v>216</v>
      </c>
      <c r="AU271" s="15" t="s">
        <v>91</v>
      </c>
    </row>
    <row r="272" spans="2:65" s="12" customFormat="1" x14ac:dyDescent="0.2">
      <c r="B272" s="154"/>
      <c r="D272" s="150" t="s">
        <v>292</v>
      </c>
      <c r="E272" s="155" t="s">
        <v>1</v>
      </c>
      <c r="F272" s="156" t="s">
        <v>91</v>
      </c>
      <c r="H272" s="157">
        <v>2</v>
      </c>
      <c r="I272" s="158"/>
      <c r="L272" s="154"/>
      <c r="M272" s="159"/>
      <c r="T272" s="160"/>
      <c r="AT272" s="155" t="s">
        <v>292</v>
      </c>
      <c r="AU272" s="155" t="s">
        <v>91</v>
      </c>
      <c r="AV272" s="12" t="s">
        <v>91</v>
      </c>
      <c r="AW272" s="12" t="s">
        <v>36</v>
      </c>
      <c r="AX272" s="12" t="s">
        <v>85</v>
      </c>
      <c r="AY272" s="155" t="s">
        <v>209</v>
      </c>
    </row>
    <row r="273" spans="2:65" s="11" customFormat="1" ht="22.9" customHeight="1" x14ac:dyDescent="0.2">
      <c r="B273" s="124"/>
      <c r="D273" s="125" t="s">
        <v>77</v>
      </c>
      <c r="E273" s="134" t="s">
        <v>244</v>
      </c>
      <c r="F273" s="134" t="s">
        <v>1229</v>
      </c>
      <c r="I273" s="127"/>
      <c r="J273" s="135">
        <f>BK273</f>
        <v>0</v>
      </c>
      <c r="L273" s="124"/>
      <c r="M273" s="129"/>
      <c r="P273" s="130">
        <f>SUM(P274:P361)</f>
        <v>0</v>
      </c>
      <c r="R273" s="130">
        <f>SUM(R274:R361)</f>
        <v>15.745844999999999</v>
      </c>
      <c r="T273" s="131">
        <f>SUM(T274:T361)</f>
        <v>0</v>
      </c>
      <c r="AR273" s="125" t="s">
        <v>85</v>
      </c>
      <c r="AT273" s="132" t="s">
        <v>77</v>
      </c>
      <c r="AU273" s="132" t="s">
        <v>85</v>
      </c>
      <c r="AY273" s="125" t="s">
        <v>209</v>
      </c>
      <c r="BK273" s="133">
        <f>SUM(BK274:BK361)</f>
        <v>0</v>
      </c>
    </row>
    <row r="274" spans="2:65" s="1" customFormat="1" ht="24.2" customHeight="1" x14ac:dyDescent="0.2">
      <c r="B274" s="30"/>
      <c r="C274" s="136" t="s">
        <v>522</v>
      </c>
      <c r="D274" s="136" t="s">
        <v>210</v>
      </c>
      <c r="E274" s="137" t="s">
        <v>754</v>
      </c>
      <c r="F274" s="138" t="s">
        <v>755</v>
      </c>
      <c r="G274" s="139" t="s">
        <v>456</v>
      </c>
      <c r="H274" s="140">
        <v>6</v>
      </c>
      <c r="I274" s="141"/>
      <c r="J274" s="142">
        <f>ROUND(I274*H274,2)</f>
        <v>0</v>
      </c>
      <c r="K274" s="143"/>
      <c r="L274" s="30"/>
      <c r="M274" s="144" t="s">
        <v>1</v>
      </c>
      <c r="N274" s="145" t="s">
        <v>43</v>
      </c>
      <c r="P274" s="146">
        <f>O274*H274</f>
        <v>0</v>
      </c>
      <c r="Q274" s="146">
        <v>8.7419999999999998E-2</v>
      </c>
      <c r="R274" s="146">
        <f>Q274*H274</f>
        <v>0.52451999999999999</v>
      </c>
      <c r="S274" s="146">
        <v>0</v>
      </c>
      <c r="T274" s="147">
        <f>S274*H274</f>
        <v>0</v>
      </c>
      <c r="AR274" s="148" t="s">
        <v>156</v>
      </c>
      <c r="AT274" s="148" t="s">
        <v>210</v>
      </c>
      <c r="AU274" s="148" t="s">
        <v>91</v>
      </c>
      <c r="AY274" s="15" t="s">
        <v>209</v>
      </c>
      <c r="BE274" s="149">
        <f>IF(N274="základní",J274,0)</f>
        <v>0</v>
      </c>
      <c r="BF274" s="149">
        <f>IF(N274="snížená",J274,0)</f>
        <v>0</v>
      </c>
      <c r="BG274" s="149">
        <f>IF(N274="zákl. přenesená",J274,0)</f>
        <v>0</v>
      </c>
      <c r="BH274" s="149">
        <f>IF(N274="sníž. přenesená",J274,0)</f>
        <v>0</v>
      </c>
      <c r="BI274" s="149">
        <f>IF(N274="nulová",J274,0)</f>
        <v>0</v>
      </c>
      <c r="BJ274" s="15" t="s">
        <v>85</v>
      </c>
      <c r="BK274" s="149">
        <f>ROUND(I274*H274,2)</f>
        <v>0</v>
      </c>
      <c r="BL274" s="15" t="s">
        <v>156</v>
      </c>
      <c r="BM274" s="148" t="s">
        <v>1983</v>
      </c>
    </row>
    <row r="275" spans="2:65" s="1" customFormat="1" ht="19.5" x14ac:dyDescent="0.2">
      <c r="B275" s="30"/>
      <c r="D275" s="150" t="s">
        <v>216</v>
      </c>
      <c r="F275" s="151" t="s">
        <v>757</v>
      </c>
      <c r="I275" s="152"/>
      <c r="L275" s="30"/>
      <c r="M275" s="153"/>
      <c r="T275" s="54"/>
      <c r="AT275" s="15" t="s">
        <v>216</v>
      </c>
      <c r="AU275" s="15" t="s">
        <v>91</v>
      </c>
    </row>
    <row r="276" spans="2:65" s="12" customFormat="1" x14ac:dyDescent="0.2">
      <c r="B276" s="154"/>
      <c r="D276" s="150" t="s">
        <v>292</v>
      </c>
      <c r="E276" s="155" t="s">
        <v>1</v>
      </c>
      <c r="F276" s="156" t="s">
        <v>1984</v>
      </c>
      <c r="H276" s="157">
        <v>6</v>
      </c>
      <c r="I276" s="158"/>
      <c r="L276" s="154"/>
      <c r="M276" s="159"/>
      <c r="T276" s="160"/>
      <c r="AT276" s="155" t="s">
        <v>292</v>
      </c>
      <c r="AU276" s="155" t="s">
        <v>91</v>
      </c>
      <c r="AV276" s="12" t="s">
        <v>91</v>
      </c>
      <c r="AW276" s="12" t="s">
        <v>36</v>
      </c>
      <c r="AX276" s="12" t="s">
        <v>85</v>
      </c>
      <c r="AY276" s="155" t="s">
        <v>209</v>
      </c>
    </row>
    <row r="277" spans="2:65" s="1" customFormat="1" ht="21.75" customHeight="1" x14ac:dyDescent="0.2">
      <c r="B277" s="30"/>
      <c r="C277" s="171" t="s">
        <v>527</v>
      </c>
      <c r="D277" s="171" t="s">
        <v>449</v>
      </c>
      <c r="E277" s="172" t="s">
        <v>759</v>
      </c>
      <c r="F277" s="173" t="s">
        <v>760</v>
      </c>
      <c r="G277" s="174" t="s">
        <v>456</v>
      </c>
      <c r="H277" s="175">
        <v>4</v>
      </c>
      <c r="I277" s="176"/>
      <c r="J277" s="177">
        <f>ROUND(I277*H277,2)</f>
        <v>0</v>
      </c>
      <c r="K277" s="178"/>
      <c r="L277" s="179"/>
      <c r="M277" s="180" t="s">
        <v>1</v>
      </c>
      <c r="N277" s="181" t="s">
        <v>43</v>
      </c>
      <c r="P277" s="146">
        <f>O277*H277</f>
        <v>0</v>
      </c>
      <c r="Q277" s="146">
        <v>6.8000000000000005E-2</v>
      </c>
      <c r="R277" s="146">
        <f>Q277*H277</f>
        <v>0.27200000000000002</v>
      </c>
      <c r="S277" s="146">
        <v>0</v>
      </c>
      <c r="T277" s="147">
        <f>S277*H277</f>
        <v>0</v>
      </c>
      <c r="AR277" s="148" t="s">
        <v>244</v>
      </c>
      <c r="AT277" s="148" t="s">
        <v>449</v>
      </c>
      <c r="AU277" s="148" t="s">
        <v>91</v>
      </c>
      <c r="AY277" s="15" t="s">
        <v>209</v>
      </c>
      <c r="BE277" s="149">
        <f>IF(N277="základní",J277,0)</f>
        <v>0</v>
      </c>
      <c r="BF277" s="149">
        <f>IF(N277="snížená",J277,0)</f>
        <v>0</v>
      </c>
      <c r="BG277" s="149">
        <f>IF(N277="zákl. přenesená",J277,0)</f>
        <v>0</v>
      </c>
      <c r="BH277" s="149">
        <f>IF(N277="sníž. přenesená",J277,0)</f>
        <v>0</v>
      </c>
      <c r="BI277" s="149">
        <f>IF(N277="nulová",J277,0)</f>
        <v>0</v>
      </c>
      <c r="BJ277" s="15" t="s">
        <v>85</v>
      </c>
      <c r="BK277" s="149">
        <f>ROUND(I277*H277,2)</f>
        <v>0</v>
      </c>
      <c r="BL277" s="15" t="s">
        <v>156</v>
      </c>
      <c r="BM277" s="148" t="s">
        <v>1985</v>
      </c>
    </row>
    <row r="278" spans="2:65" s="1" customFormat="1" x14ac:dyDescent="0.2">
      <c r="B278" s="30"/>
      <c r="D278" s="150" t="s">
        <v>216</v>
      </c>
      <c r="F278" s="151" t="s">
        <v>760</v>
      </c>
      <c r="I278" s="152"/>
      <c r="L278" s="30"/>
      <c r="M278" s="153"/>
      <c r="T278" s="54"/>
      <c r="AT278" s="15" t="s">
        <v>216</v>
      </c>
      <c r="AU278" s="15" t="s">
        <v>91</v>
      </c>
    </row>
    <row r="279" spans="2:65" s="12" customFormat="1" x14ac:dyDescent="0.2">
      <c r="B279" s="154"/>
      <c r="D279" s="150" t="s">
        <v>292</v>
      </c>
      <c r="E279" s="155" t="s">
        <v>1</v>
      </c>
      <c r="F279" s="156" t="s">
        <v>156</v>
      </c>
      <c r="H279" s="157">
        <v>4</v>
      </c>
      <c r="I279" s="158"/>
      <c r="L279" s="154"/>
      <c r="M279" s="159"/>
      <c r="T279" s="160"/>
      <c r="AT279" s="155" t="s">
        <v>292</v>
      </c>
      <c r="AU279" s="155" t="s">
        <v>91</v>
      </c>
      <c r="AV279" s="12" t="s">
        <v>91</v>
      </c>
      <c r="AW279" s="12" t="s">
        <v>36</v>
      </c>
      <c r="AX279" s="12" t="s">
        <v>85</v>
      </c>
      <c r="AY279" s="155" t="s">
        <v>209</v>
      </c>
    </row>
    <row r="280" spans="2:65" s="1" customFormat="1" ht="16.5" customHeight="1" x14ac:dyDescent="0.2">
      <c r="B280" s="30"/>
      <c r="C280" s="171" t="s">
        <v>533</v>
      </c>
      <c r="D280" s="171" t="s">
        <v>449</v>
      </c>
      <c r="E280" s="172" t="s">
        <v>771</v>
      </c>
      <c r="F280" s="173" t="s">
        <v>772</v>
      </c>
      <c r="G280" s="174" t="s">
        <v>456</v>
      </c>
      <c r="H280" s="175">
        <v>2</v>
      </c>
      <c r="I280" s="176"/>
      <c r="J280" s="177">
        <f>ROUND(I280*H280,2)</f>
        <v>0</v>
      </c>
      <c r="K280" s="178"/>
      <c r="L280" s="179"/>
      <c r="M280" s="180" t="s">
        <v>1</v>
      </c>
      <c r="N280" s="181" t="s">
        <v>43</v>
      </c>
      <c r="P280" s="146">
        <f>O280*H280</f>
        <v>0</v>
      </c>
      <c r="Q280" s="146">
        <v>5.0999999999999997E-2</v>
      </c>
      <c r="R280" s="146">
        <f>Q280*H280</f>
        <v>0.10199999999999999</v>
      </c>
      <c r="S280" s="146">
        <v>0</v>
      </c>
      <c r="T280" s="147">
        <f>S280*H280</f>
        <v>0</v>
      </c>
      <c r="AR280" s="148" t="s">
        <v>244</v>
      </c>
      <c r="AT280" s="148" t="s">
        <v>449</v>
      </c>
      <c r="AU280" s="148" t="s">
        <v>91</v>
      </c>
      <c r="AY280" s="15" t="s">
        <v>209</v>
      </c>
      <c r="BE280" s="149">
        <f>IF(N280="základní",J280,0)</f>
        <v>0</v>
      </c>
      <c r="BF280" s="149">
        <f>IF(N280="snížená",J280,0)</f>
        <v>0</v>
      </c>
      <c r="BG280" s="149">
        <f>IF(N280="zákl. přenesená",J280,0)</f>
        <v>0</v>
      </c>
      <c r="BH280" s="149">
        <f>IF(N280="sníž. přenesená",J280,0)</f>
        <v>0</v>
      </c>
      <c r="BI280" s="149">
        <f>IF(N280="nulová",J280,0)</f>
        <v>0</v>
      </c>
      <c r="BJ280" s="15" t="s">
        <v>85</v>
      </c>
      <c r="BK280" s="149">
        <f>ROUND(I280*H280,2)</f>
        <v>0</v>
      </c>
      <c r="BL280" s="15" t="s">
        <v>156</v>
      </c>
      <c r="BM280" s="148" t="s">
        <v>1986</v>
      </c>
    </row>
    <row r="281" spans="2:65" s="1" customFormat="1" x14ac:dyDescent="0.2">
      <c r="B281" s="30"/>
      <c r="D281" s="150" t="s">
        <v>216</v>
      </c>
      <c r="F281" s="151" t="s">
        <v>772</v>
      </c>
      <c r="I281" s="152"/>
      <c r="L281" s="30"/>
      <c r="M281" s="153"/>
      <c r="T281" s="54"/>
      <c r="AT281" s="15" t="s">
        <v>216</v>
      </c>
      <c r="AU281" s="15" t="s">
        <v>91</v>
      </c>
    </row>
    <row r="282" spans="2:65" s="12" customFormat="1" x14ac:dyDescent="0.2">
      <c r="B282" s="154"/>
      <c r="D282" s="150" t="s">
        <v>292</v>
      </c>
      <c r="E282" s="155" t="s">
        <v>1</v>
      </c>
      <c r="F282" s="156" t="s">
        <v>91</v>
      </c>
      <c r="H282" s="157">
        <v>2</v>
      </c>
      <c r="I282" s="158"/>
      <c r="L282" s="154"/>
      <c r="M282" s="159"/>
      <c r="T282" s="160"/>
      <c r="AT282" s="155" t="s">
        <v>292</v>
      </c>
      <c r="AU282" s="155" t="s">
        <v>91</v>
      </c>
      <c r="AV282" s="12" t="s">
        <v>91</v>
      </c>
      <c r="AW282" s="12" t="s">
        <v>36</v>
      </c>
      <c r="AX282" s="12" t="s">
        <v>85</v>
      </c>
      <c r="AY282" s="155" t="s">
        <v>209</v>
      </c>
    </row>
    <row r="283" spans="2:65" s="1" customFormat="1" ht="24.2" customHeight="1" x14ac:dyDescent="0.2">
      <c r="B283" s="30"/>
      <c r="C283" s="171" t="s">
        <v>538</v>
      </c>
      <c r="D283" s="171" t="s">
        <v>449</v>
      </c>
      <c r="E283" s="172" t="s">
        <v>784</v>
      </c>
      <c r="F283" s="173" t="s">
        <v>785</v>
      </c>
      <c r="G283" s="174" t="s">
        <v>456</v>
      </c>
      <c r="H283" s="175">
        <v>4</v>
      </c>
      <c r="I283" s="176"/>
      <c r="J283" s="177">
        <f>ROUND(I283*H283,2)</f>
        <v>0</v>
      </c>
      <c r="K283" s="178"/>
      <c r="L283" s="179"/>
      <c r="M283" s="180" t="s">
        <v>1</v>
      </c>
      <c r="N283" s="181" t="s">
        <v>43</v>
      </c>
      <c r="P283" s="146">
        <f>O283*H283</f>
        <v>0</v>
      </c>
      <c r="Q283" s="146">
        <v>2E-3</v>
      </c>
      <c r="R283" s="146">
        <f>Q283*H283</f>
        <v>8.0000000000000002E-3</v>
      </c>
      <c r="S283" s="146">
        <v>0</v>
      </c>
      <c r="T283" s="147">
        <f>S283*H283</f>
        <v>0</v>
      </c>
      <c r="AR283" s="148" t="s">
        <v>244</v>
      </c>
      <c r="AT283" s="148" t="s">
        <v>449</v>
      </c>
      <c r="AU283" s="148" t="s">
        <v>91</v>
      </c>
      <c r="AY283" s="15" t="s">
        <v>209</v>
      </c>
      <c r="BE283" s="149">
        <f>IF(N283="základní",J283,0)</f>
        <v>0</v>
      </c>
      <c r="BF283" s="149">
        <f>IF(N283="snížená",J283,0)</f>
        <v>0</v>
      </c>
      <c r="BG283" s="149">
        <f>IF(N283="zákl. přenesená",J283,0)</f>
        <v>0</v>
      </c>
      <c r="BH283" s="149">
        <f>IF(N283="sníž. přenesená",J283,0)</f>
        <v>0</v>
      </c>
      <c r="BI283" s="149">
        <f>IF(N283="nulová",J283,0)</f>
        <v>0</v>
      </c>
      <c r="BJ283" s="15" t="s">
        <v>85</v>
      </c>
      <c r="BK283" s="149">
        <f>ROUND(I283*H283,2)</f>
        <v>0</v>
      </c>
      <c r="BL283" s="15" t="s">
        <v>156</v>
      </c>
      <c r="BM283" s="148" t="s">
        <v>1987</v>
      </c>
    </row>
    <row r="284" spans="2:65" s="1" customFormat="1" x14ac:dyDescent="0.2">
      <c r="B284" s="30"/>
      <c r="D284" s="150" t="s">
        <v>216</v>
      </c>
      <c r="F284" s="151" t="s">
        <v>785</v>
      </c>
      <c r="I284" s="152"/>
      <c r="L284" s="30"/>
      <c r="M284" s="153"/>
      <c r="T284" s="54"/>
      <c r="AT284" s="15" t="s">
        <v>216</v>
      </c>
      <c r="AU284" s="15" t="s">
        <v>91</v>
      </c>
    </row>
    <row r="285" spans="2:65" s="12" customFormat="1" x14ac:dyDescent="0.2">
      <c r="B285" s="154"/>
      <c r="D285" s="150" t="s">
        <v>292</v>
      </c>
      <c r="E285" s="155" t="s">
        <v>1</v>
      </c>
      <c r="F285" s="156" t="s">
        <v>156</v>
      </c>
      <c r="H285" s="157">
        <v>4</v>
      </c>
      <c r="I285" s="158"/>
      <c r="L285" s="154"/>
      <c r="M285" s="159"/>
      <c r="T285" s="160"/>
      <c r="AT285" s="155" t="s">
        <v>292</v>
      </c>
      <c r="AU285" s="155" t="s">
        <v>91</v>
      </c>
      <c r="AV285" s="12" t="s">
        <v>91</v>
      </c>
      <c r="AW285" s="12" t="s">
        <v>36</v>
      </c>
      <c r="AX285" s="12" t="s">
        <v>85</v>
      </c>
      <c r="AY285" s="155" t="s">
        <v>209</v>
      </c>
    </row>
    <row r="286" spans="2:65" s="1" customFormat="1" ht="33" customHeight="1" x14ac:dyDescent="0.2">
      <c r="B286" s="30"/>
      <c r="C286" s="136" t="s">
        <v>544</v>
      </c>
      <c r="D286" s="136" t="s">
        <v>210</v>
      </c>
      <c r="E286" s="137" t="s">
        <v>700</v>
      </c>
      <c r="F286" s="138" t="s">
        <v>701</v>
      </c>
      <c r="G286" s="139" t="s">
        <v>359</v>
      </c>
      <c r="H286" s="140">
        <v>65</v>
      </c>
      <c r="I286" s="141"/>
      <c r="J286" s="142">
        <f>ROUND(I286*H286,2)</f>
        <v>0</v>
      </c>
      <c r="K286" s="143"/>
      <c r="L286" s="30"/>
      <c r="M286" s="144" t="s">
        <v>1</v>
      </c>
      <c r="N286" s="145" t="s">
        <v>43</v>
      </c>
      <c r="P286" s="146">
        <f>O286*H286</f>
        <v>0</v>
      </c>
      <c r="Q286" s="146">
        <v>8.0000000000000007E-5</v>
      </c>
      <c r="R286" s="146">
        <f>Q286*H286</f>
        <v>5.2000000000000006E-3</v>
      </c>
      <c r="S286" s="146">
        <v>0</v>
      </c>
      <c r="T286" s="147">
        <f>S286*H286</f>
        <v>0</v>
      </c>
      <c r="AR286" s="148" t="s">
        <v>156</v>
      </c>
      <c r="AT286" s="148" t="s">
        <v>210</v>
      </c>
      <c r="AU286" s="148" t="s">
        <v>91</v>
      </c>
      <c r="AY286" s="15" t="s">
        <v>209</v>
      </c>
      <c r="BE286" s="149">
        <f>IF(N286="základní",J286,0)</f>
        <v>0</v>
      </c>
      <c r="BF286" s="149">
        <f>IF(N286="snížená",J286,0)</f>
        <v>0</v>
      </c>
      <c r="BG286" s="149">
        <f>IF(N286="zákl. přenesená",J286,0)</f>
        <v>0</v>
      </c>
      <c r="BH286" s="149">
        <f>IF(N286="sníž. přenesená",J286,0)</f>
        <v>0</v>
      </c>
      <c r="BI286" s="149">
        <f>IF(N286="nulová",J286,0)</f>
        <v>0</v>
      </c>
      <c r="BJ286" s="15" t="s">
        <v>85</v>
      </c>
      <c r="BK286" s="149">
        <f>ROUND(I286*H286,2)</f>
        <v>0</v>
      </c>
      <c r="BL286" s="15" t="s">
        <v>156</v>
      </c>
      <c r="BM286" s="148" t="s">
        <v>1988</v>
      </c>
    </row>
    <row r="287" spans="2:65" s="1" customFormat="1" ht="19.5" x14ac:dyDescent="0.2">
      <c r="B287" s="30"/>
      <c r="D287" s="150" t="s">
        <v>216</v>
      </c>
      <c r="F287" s="151" t="s">
        <v>703</v>
      </c>
      <c r="I287" s="152"/>
      <c r="L287" s="30"/>
      <c r="M287" s="153"/>
      <c r="T287" s="54"/>
      <c r="AT287" s="15" t="s">
        <v>216</v>
      </c>
      <c r="AU287" s="15" t="s">
        <v>91</v>
      </c>
    </row>
    <row r="288" spans="2:65" s="12" customFormat="1" x14ac:dyDescent="0.2">
      <c r="B288" s="154"/>
      <c r="D288" s="150" t="s">
        <v>292</v>
      </c>
      <c r="E288" s="155" t="s">
        <v>1</v>
      </c>
      <c r="F288" s="156" t="s">
        <v>711</v>
      </c>
      <c r="H288" s="157">
        <v>65</v>
      </c>
      <c r="I288" s="158"/>
      <c r="L288" s="154"/>
      <c r="M288" s="159"/>
      <c r="T288" s="160"/>
      <c r="AT288" s="155" t="s">
        <v>292</v>
      </c>
      <c r="AU288" s="155" t="s">
        <v>91</v>
      </c>
      <c r="AV288" s="12" t="s">
        <v>91</v>
      </c>
      <c r="AW288" s="12" t="s">
        <v>36</v>
      </c>
      <c r="AX288" s="12" t="s">
        <v>85</v>
      </c>
      <c r="AY288" s="155" t="s">
        <v>209</v>
      </c>
    </row>
    <row r="289" spans="2:65" s="1" customFormat="1" ht="24.2" customHeight="1" x14ac:dyDescent="0.2">
      <c r="B289" s="30"/>
      <c r="C289" s="171" t="s">
        <v>551</v>
      </c>
      <c r="D289" s="171" t="s">
        <v>449</v>
      </c>
      <c r="E289" s="172" t="s">
        <v>706</v>
      </c>
      <c r="F289" s="173" t="s">
        <v>707</v>
      </c>
      <c r="G289" s="174" t="s">
        <v>359</v>
      </c>
      <c r="H289" s="175">
        <v>63.539000000000001</v>
      </c>
      <c r="I289" s="176"/>
      <c r="J289" s="177">
        <f>ROUND(I289*H289,2)</f>
        <v>0</v>
      </c>
      <c r="K289" s="178"/>
      <c r="L289" s="179"/>
      <c r="M289" s="180" t="s">
        <v>1</v>
      </c>
      <c r="N289" s="181" t="s">
        <v>43</v>
      </c>
      <c r="P289" s="146">
        <f>O289*H289</f>
        <v>0</v>
      </c>
      <c r="Q289" s="146">
        <v>0.1</v>
      </c>
      <c r="R289" s="146">
        <f>Q289*H289</f>
        <v>6.3539000000000003</v>
      </c>
      <c r="S289" s="146">
        <v>0</v>
      </c>
      <c r="T289" s="147">
        <f>S289*H289</f>
        <v>0</v>
      </c>
      <c r="AR289" s="148" t="s">
        <v>244</v>
      </c>
      <c r="AT289" s="148" t="s">
        <v>449</v>
      </c>
      <c r="AU289" s="148" t="s">
        <v>91</v>
      </c>
      <c r="AY289" s="15" t="s">
        <v>209</v>
      </c>
      <c r="BE289" s="149">
        <f>IF(N289="základní",J289,0)</f>
        <v>0</v>
      </c>
      <c r="BF289" s="149">
        <f>IF(N289="snížená",J289,0)</f>
        <v>0</v>
      </c>
      <c r="BG289" s="149">
        <f>IF(N289="zákl. přenesená",J289,0)</f>
        <v>0</v>
      </c>
      <c r="BH289" s="149">
        <f>IF(N289="sníž. přenesená",J289,0)</f>
        <v>0</v>
      </c>
      <c r="BI289" s="149">
        <f>IF(N289="nulová",J289,0)</f>
        <v>0</v>
      </c>
      <c r="BJ289" s="15" t="s">
        <v>85</v>
      </c>
      <c r="BK289" s="149">
        <f>ROUND(I289*H289,2)</f>
        <v>0</v>
      </c>
      <c r="BL289" s="15" t="s">
        <v>156</v>
      </c>
      <c r="BM289" s="148" t="s">
        <v>1989</v>
      </c>
    </row>
    <row r="290" spans="2:65" s="1" customFormat="1" ht="19.5" x14ac:dyDescent="0.2">
      <c r="B290" s="30"/>
      <c r="D290" s="150" t="s">
        <v>216</v>
      </c>
      <c r="F290" s="151" t="s">
        <v>707</v>
      </c>
      <c r="I290" s="152"/>
      <c r="L290" s="30"/>
      <c r="M290" s="153"/>
      <c r="T290" s="54"/>
      <c r="AT290" s="15" t="s">
        <v>216</v>
      </c>
      <c r="AU290" s="15" t="s">
        <v>91</v>
      </c>
    </row>
    <row r="291" spans="2:65" s="12" customFormat="1" x14ac:dyDescent="0.2">
      <c r="B291" s="154"/>
      <c r="D291" s="150" t="s">
        <v>292</v>
      </c>
      <c r="E291" s="155" t="s">
        <v>1</v>
      </c>
      <c r="F291" s="156" t="s">
        <v>1990</v>
      </c>
      <c r="H291" s="157">
        <v>62.6</v>
      </c>
      <c r="I291" s="158"/>
      <c r="L291" s="154"/>
      <c r="M291" s="159"/>
      <c r="T291" s="160"/>
      <c r="AT291" s="155" t="s">
        <v>292</v>
      </c>
      <c r="AU291" s="155" t="s">
        <v>91</v>
      </c>
      <c r="AV291" s="12" t="s">
        <v>91</v>
      </c>
      <c r="AW291" s="12" t="s">
        <v>36</v>
      </c>
      <c r="AX291" s="12" t="s">
        <v>78</v>
      </c>
      <c r="AY291" s="155" t="s">
        <v>209</v>
      </c>
    </row>
    <row r="292" spans="2:65" s="12" customFormat="1" x14ac:dyDescent="0.2">
      <c r="B292" s="154"/>
      <c r="D292" s="150" t="s">
        <v>292</v>
      </c>
      <c r="E292" s="155" t="s">
        <v>1</v>
      </c>
      <c r="F292" s="156" t="s">
        <v>1991</v>
      </c>
      <c r="H292" s="157">
        <v>63.538999999999994</v>
      </c>
      <c r="I292" s="158"/>
      <c r="L292" s="154"/>
      <c r="M292" s="159"/>
      <c r="T292" s="160"/>
      <c r="AT292" s="155" t="s">
        <v>292</v>
      </c>
      <c r="AU292" s="155" t="s">
        <v>91</v>
      </c>
      <c r="AV292" s="12" t="s">
        <v>91</v>
      </c>
      <c r="AW292" s="12" t="s">
        <v>36</v>
      </c>
      <c r="AX292" s="12" t="s">
        <v>85</v>
      </c>
      <c r="AY292" s="155" t="s">
        <v>209</v>
      </c>
    </row>
    <row r="293" spans="2:65" s="1" customFormat="1" ht="24.2" customHeight="1" x14ac:dyDescent="0.2">
      <c r="B293" s="30"/>
      <c r="C293" s="171" t="s">
        <v>558</v>
      </c>
      <c r="D293" s="171" t="s">
        <v>449</v>
      </c>
      <c r="E293" s="172" t="s">
        <v>717</v>
      </c>
      <c r="F293" s="173" t="s">
        <v>718</v>
      </c>
      <c r="G293" s="174" t="s">
        <v>456</v>
      </c>
      <c r="H293" s="175">
        <v>2</v>
      </c>
      <c r="I293" s="176"/>
      <c r="J293" s="177">
        <f>ROUND(I293*H293,2)</f>
        <v>0</v>
      </c>
      <c r="K293" s="178"/>
      <c r="L293" s="179"/>
      <c r="M293" s="180" t="s">
        <v>1</v>
      </c>
      <c r="N293" s="181" t="s">
        <v>43</v>
      </c>
      <c r="P293" s="146">
        <f>O293*H293</f>
        <v>0</v>
      </c>
      <c r="Q293" s="146">
        <v>4.4999999999999998E-2</v>
      </c>
      <c r="R293" s="146">
        <f>Q293*H293</f>
        <v>0.09</v>
      </c>
      <c r="S293" s="146">
        <v>0</v>
      </c>
      <c r="T293" s="147">
        <f>S293*H293</f>
        <v>0</v>
      </c>
      <c r="AR293" s="148" t="s">
        <v>244</v>
      </c>
      <c r="AT293" s="148" t="s">
        <v>449</v>
      </c>
      <c r="AU293" s="148" t="s">
        <v>91</v>
      </c>
      <c r="AY293" s="15" t="s">
        <v>209</v>
      </c>
      <c r="BE293" s="149">
        <f>IF(N293="základní",J293,0)</f>
        <v>0</v>
      </c>
      <c r="BF293" s="149">
        <f>IF(N293="snížená",J293,0)</f>
        <v>0</v>
      </c>
      <c r="BG293" s="149">
        <f>IF(N293="zákl. přenesená",J293,0)</f>
        <v>0</v>
      </c>
      <c r="BH293" s="149">
        <f>IF(N293="sníž. přenesená",J293,0)</f>
        <v>0</v>
      </c>
      <c r="BI293" s="149">
        <f>IF(N293="nulová",J293,0)</f>
        <v>0</v>
      </c>
      <c r="BJ293" s="15" t="s">
        <v>85</v>
      </c>
      <c r="BK293" s="149">
        <f>ROUND(I293*H293,2)</f>
        <v>0</v>
      </c>
      <c r="BL293" s="15" t="s">
        <v>156</v>
      </c>
      <c r="BM293" s="148" t="s">
        <v>1992</v>
      </c>
    </row>
    <row r="294" spans="2:65" s="1" customFormat="1" x14ac:dyDescent="0.2">
      <c r="B294" s="30"/>
      <c r="D294" s="150" t="s">
        <v>216</v>
      </c>
      <c r="F294" s="151" t="s">
        <v>718</v>
      </c>
      <c r="I294" s="152"/>
      <c r="L294" s="30"/>
      <c r="M294" s="153"/>
      <c r="T294" s="54"/>
      <c r="AT294" s="15" t="s">
        <v>216</v>
      </c>
      <c r="AU294" s="15" t="s">
        <v>91</v>
      </c>
    </row>
    <row r="295" spans="2:65" s="12" customFormat="1" x14ac:dyDescent="0.2">
      <c r="B295" s="154"/>
      <c r="D295" s="150" t="s">
        <v>292</v>
      </c>
      <c r="E295" s="155" t="s">
        <v>1</v>
      </c>
      <c r="F295" s="156" t="s">
        <v>91</v>
      </c>
      <c r="H295" s="157">
        <v>2</v>
      </c>
      <c r="I295" s="158"/>
      <c r="L295" s="154"/>
      <c r="M295" s="159"/>
      <c r="T295" s="160"/>
      <c r="AT295" s="155" t="s">
        <v>292</v>
      </c>
      <c r="AU295" s="155" t="s">
        <v>91</v>
      </c>
      <c r="AV295" s="12" t="s">
        <v>91</v>
      </c>
      <c r="AW295" s="12" t="s">
        <v>36</v>
      </c>
      <c r="AX295" s="12" t="s">
        <v>85</v>
      </c>
      <c r="AY295" s="155" t="s">
        <v>209</v>
      </c>
    </row>
    <row r="296" spans="2:65" s="1" customFormat="1" ht="24.2" customHeight="1" x14ac:dyDescent="0.2">
      <c r="B296" s="30"/>
      <c r="C296" s="171" t="s">
        <v>568</v>
      </c>
      <c r="D296" s="171" t="s">
        <v>449</v>
      </c>
      <c r="E296" s="172" t="s">
        <v>721</v>
      </c>
      <c r="F296" s="173" t="s">
        <v>722</v>
      </c>
      <c r="G296" s="174" t="s">
        <v>456</v>
      </c>
      <c r="H296" s="175">
        <v>2</v>
      </c>
      <c r="I296" s="176"/>
      <c r="J296" s="177">
        <f>ROUND(I296*H296,2)</f>
        <v>0</v>
      </c>
      <c r="K296" s="178"/>
      <c r="L296" s="179"/>
      <c r="M296" s="180" t="s">
        <v>1</v>
      </c>
      <c r="N296" s="181" t="s">
        <v>43</v>
      </c>
      <c r="P296" s="146">
        <f>O296*H296</f>
        <v>0</v>
      </c>
      <c r="Q296" s="146">
        <v>5.6000000000000001E-2</v>
      </c>
      <c r="R296" s="146">
        <f>Q296*H296</f>
        <v>0.112</v>
      </c>
      <c r="S296" s="146">
        <v>0</v>
      </c>
      <c r="T296" s="147">
        <f>S296*H296</f>
        <v>0</v>
      </c>
      <c r="AR296" s="148" t="s">
        <v>244</v>
      </c>
      <c r="AT296" s="148" t="s">
        <v>449</v>
      </c>
      <c r="AU296" s="148" t="s">
        <v>91</v>
      </c>
      <c r="AY296" s="15" t="s">
        <v>209</v>
      </c>
      <c r="BE296" s="149">
        <f>IF(N296="základní",J296,0)</f>
        <v>0</v>
      </c>
      <c r="BF296" s="149">
        <f>IF(N296="snížená",J296,0)</f>
        <v>0</v>
      </c>
      <c r="BG296" s="149">
        <f>IF(N296="zákl. přenesená",J296,0)</f>
        <v>0</v>
      </c>
      <c r="BH296" s="149">
        <f>IF(N296="sníž. přenesená",J296,0)</f>
        <v>0</v>
      </c>
      <c r="BI296" s="149">
        <f>IF(N296="nulová",J296,0)</f>
        <v>0</v>
      </c>
      <c r="BJ296" s="15" t="s">
        <v>85</v>
      </c>
      <c r="BK296" s="149">
        <f>ROUND(I296*H296,2)</f>
        <v>0</v>
      </c>
      <c r="BL296" s="15" t="s">
        <v>156</v>
      </c>
      <c r="BM296" s="148" t="s">
        <v>1993</v>
      </c>
    </row>
    <row r="297" spans="2:65" s="1" customFormat="1" x14ac:dyDescent="0.2">
      <c r="B297" s="30"/>
      <c r="D297" s="150" t="s">
        <v>216</v>
      </c>
      <c r="F297" s="151" t="s">
        <v>722</v>
      </c>
      <c r="I297" s="152"/>
      <c r="L297" s="30"/>
      <c r="M297" s="153"/>
      <c r="T297" s="54"/>
      <c r="AT297" s="15" t="s">
        <v>216</v>
      </c>
      <c r="AU297" s="15" t="s">
        <v>91</v>
      </c>
    </row>
    <row r="298" spans="2:65" s="12" customFormat="1" x14ac:dyDescent="0.2">
      <c r="B298" s="154"/>
      <c r="D298" s="150" t="s">
        <v>292</v>
      </c>
      <c r="E298" s="155" t="s">
        <v>1</v>
      </c>
      <c r="F298" s="156" t="s">
        <v>91</v>
      </c>
      <c r="H298" s="157">
        <v>2</v>
      </c>
      <c r="I298" s="158"/>
      <c r="L298" s="154"/>
      <c r="M298" s="159"/>
      <c r="T298" s="160"/>
      <c r="AT298" s="155" t="s">
        <v>292</v>
      </c>
      <c r="AU298" s="155" t="s">
        <v>91</v>
      </c>
      <c r="AV298" s="12" t="s">
        <v>91</v>
      </c>
      <c r="AW298" s="12" t="s">
        <v>36</v>
      </c>
      <c r="AX298" s="12" t="s">
        <v>85</v>
      </c>
      <c r="AY298" s="155" t="s">
        <v>209</v>
      </c>
    </row>
    <row r="299" spans="2:65" s="1" customFormat="1" ht="16.5" customHeight="1" x14ac:dyDescent="0.2">
      <c r="B299" s="30"/>
      <c r="C299" s="171" t="s">
        <v>576</v>
      </c>
      <c r="D299" s="171" t="s">
        <v>449</v>
      </c>
      <c r="E299" s="172" t="s">
        <v>1730</v>
      </c>
      <c r="F299" s="173" t="s">
        <v>1731</v>
      </c>
      <c r="G299" s="174" t="s">
        <v>456</v>
      </c>
      <c r="H299" s="175">
        <v>2</v>
      </c>
      <c r="I299" s="176"/>
      <c r="J299" s="177">
        <f>ROUND(I299*H299,2)</f>
        <v>0</v>
      </c>
      <c r="K299" s="178"/>
      <c r="L299" s="179"/>
      <c r="M299" s="180" t="s">
        <v>1</v>
      </c>
      <c r="N299" s="181" t="s">
        <v>43</v>
      </c>
      <c r="P299" s="146">
        <f>O299*H299</f>
        <v>0</v>
      </c>
      <c r="Q299" s="146">
        <v>1.9E-3</v>
      </c>
      <c r="R299" s="146">
        <f>Q299*H299</f>
        <v>3.8E-3</v>
      </c>
      <c r="S299" s="146">
        <v>0</v>
      </c>
      <c r="T299" s="147">
        <f>S299*H299</f>
        <v>0</v>
      </c>
      <c r="AR299" s="148" t="s">
        <v>244</v>
      </c>
      <c r="AT299" s="148" t="s">
        <v>449</v>
      </c>
      <c r="AU299" s="148" t="s">
        <v>91</v>
      </c>
      <c r="AY299" s="15" t="s">
        <v>209</v>
      </c>
      <c r="BE299" s="149">
        <f>IF(N299="základní",J299,0)</f>
        <v>0</v>
      </c>
      <c r="BF299" s="149">
        <f>IF(N299="snížená",J299,0)</f>
        <v>0</v>
      </c>
      <c r="BG299" s="149">
        <f>IF(N299="zákl. přenesená",J299,0)</f>
        <v>0</v>
      </c>
      <c r="BH299" s="149">
        <f>IF(N299="sníž. přenesená",J299,0)</f>
        <v>0</v>
      </c>
      <c r="BI299" s="149">
        <f>IF(N299="nulová",J299,0)</f>
        <v>0</v>
      </c>
      <c r="BJ299" s="15" t="s">
        <v>85</v>
      </c>
      <c r="BK299" s="149">
        <f>ROUND(I299*H299,2)</f>
        <v>0</v>
      </c>
      <c r="BL299" s="15" t="s">
        <v>156</v>
      </c>
      <c r="BM299" s="148" t="s">
        <v>1994</v>
      </c>
    </row>
    <row r="300" spans="2:65" s="1" customFormat="1" x14ac:dyDescent="0.2">
      <c r="B300" s="30"/>
      <c r="D300" s="150" t="s">
        <v>216</v>
      </c>
      <c r="F300" s="151" t="s">
        <v>1731</v>
      </c>
      <c r="I300" s="152"/>
      <c r="L300" s="30"/>
      <c r="M300" s="153"/>
      <c r="T300" s="54"/>
      <c r="AT300" s="15" t="s">
        <v>216</v>
      </c>
      <c r="AU300" s="15" t="s">
        <v>91</v>
      </c>
    </row>
    <row r="301" spans="2:65" s="12" customFormat="1" x14ac:dyDescent="0.2">
      <c r="B301" s="154"/>
      <c r="D301" s="150" t="s">
        <v>292</v>
      </c>
      <c r="E301" s="155" t="s">
        <v>1</v>
      </c>
      <c r="F301" s="156" t="s">
        <v>91</v>
      </c>
      <c r="H301" s="157">
        <v>2</v>
      </c>
      <c r="I301" s="158"/>
      <c r="L301" s="154"/>
      <c r="M301" s="159"/>
      <c r="T301" s="160"/>
      <c r="AT301" s="155" t="s">
        <v>292</v>
      </c>
      <c r="AU301" s="155" t="s">
        <v>91</v>
      </c>
      <c r="AV301" s="12" t="s">
        <v>91</v>
      </c>
      <c r="AW301" s="12" t="s">
        <v>36</v>
      </c>
      <c r="AX301" s="12" t="s">
        <v>85</v>
      </c>
      <c r="AY301" s="155" t="s">
        <v>209</v>
      </c>
    </row>
    <row r="302" spans="2:65" s="1" customFormat="1" ht="24.2" customHeight="1" x14ac:dyDescent="0.2">
      <c r="B302" s="30"/>
      <c r="C302" s="171" t="s">
        <v>583</v>
      </c>
      <c r="D302" s="171" t="s">
        <v>449</v>
      </c>
      <c r="E302" s="172" t="s">
        <v>725</v>
      </c>
      <c r="F302" s="173" t="s">
        <v>726</v>
      </c>
      <c r="G302" s="174" t="s">
        <v>456</v>
      </c>
      <c r="H302" s="175">
        <v>5</v>
      </c>
      <c r="I302" s="176"/>
      <c r="J302" s="177">
        <f>ROUND(I302*H302,2)</f>
        <v>0</v>
      </c>
      <c r="K302" s="178"/>
      <c r="L302" s="179"/>
      <c r="M302" s="180" t="s">
        <v>1</v>
      </c>
      <c r="N302" s="181" t="s">
        <v>43</v>
      </c>
      <c r="P302" s="146">
        <f>O302*H302</f>
        <v>0</v>
      </c>
      <c r="Q302" s="146">
        <v>1.0999999999999999E-2</v>
      </c>
      <c r="R302" s="146">
        <f>Q302*H302</f>
        <v>5.4999999999999993E-2</v>
      </c>
      <c r="S302" s="146">
        <v>0</v>
      </c>
      <c r="T302" s="147">
        <f>S302*H302</f>
        <v>0</v>
      </c>
      <c r="AR302" s="148" t="s">
        <v>244</v>
      </c>
      <c r="AT302" s="148" t="s">
        <v>449</v>
      </c>
      <c r="AU302" s="148" t="s">
        <v>91</v>
      </c>
      <c r="AY302" s="15" t="s">
        <v>209</v>
      </c>
      <c r="BE302" s="149">
        <f>IF(N302="základní",J302,0)</f>
        <v>0</v>
      </c>
      <c r="BF302" s="149">
        <f>IF(N302="snížená",J302,0)</f>
        <v>0</v>
      </c>
      <c r="BG302" s="149">
        <f>IF(N302="zákl. přenesená",J302,0)</f>
        <v>0</v>
      </c>
      <c r="BH302" s="149">
        <f>IF(N302="sníž. přenesená",J302,0)</f>
        <v>0</v>
      </c>
      <c r="BI302" s="149">
        <f>IF(N302="nulová",J302,0)</f>
        <v>0</v>
      </c>
      <c r="BJ302" s="15" t="s">
        <v>85</v>
      </c>
      <c r="BK302" s="149">
        <f>ROUND(I302*H302,2)</f>
        <v>0</v>
      </c>
      <c r="BL302" s="15" t="s">
        <v>156</v>
      </c>
      <c r="BM302" s="148" t="s">
        <v>1995</v>
      </c>
    </row>
    <row r="303" spans="2:65" s="1" customFormat="1" ht="19.5" x14ac:dyDescent="0.2">
      <c r="B303" s="30"/>
      <c r="D303" s="150" t="s">
        <v>216</v>
      </c>
      <c r="F303" s="151" t="s">
        <v>726</v>
      </c>
      <c r="I303" s="152"/>
      <c r="L303" s="30"/>
      <c r="M303" s="153"/>
      <c r="T303" s="54"/>
      <c r="AT303" s="15" t="s">
        <v>216</v>
      </c>
      <c r="AU303" s="15" t="s">
        <v>91</v>
      </c>
    </row>
    <row r="304" spans="2:65" s="12" customFormat="1" x14ac:dyDescent="0.2">
      <c r="B304" s="154"/>
      <c r="D304" s="150" t="s">
        <v>292</v>
      </c>
      <c r="E304" s="155" t="s">
        <v>1</v>
      </c>
      <c r="F304" s="156" t="s">
        <v>208</v>
      </c>
      <c r="H304" s="157">
        <v>5</v>
      </c>
      <c r="I304" s="158"/>
      <c r="L304" s="154"/>
      <c r="M304" s="159"/>
      <c r="T304" s="160"/>
      <c r="AT304" s="155" t="s">
        <v>292</v>
      </c>
      <c r="AU304" s="155" t="s">
        <v>91</v>
      </c>
      <c r="AV304" s="12" t="s">
        <v>91</v>
      </c>
      <c r="AW304" s="12" t="s">
        <v>36</v>
      </c>
      <c r="AX304" s="12" t="s">
        <v>85</v>
      </c>
      <c r="AY304" s="155" t="s">
        <v>209</v>
      </c>
    </row>
    <row r="305" spans="2:65" s="1" customFormat="1" ht="24.2" customHeight="1" x14ac:dyDescent="0.2">
      <c r="B305" s="30"/>
      <c r="C305" s="136" t="s">
        <v>589</v>
      </c>
      <c r="D305" s="136" t="s">
        <v>210</v>
      </c>
      <c r="E305" s="137" t="s">
        <v>734</v>
      </c>
      <c r="F305" s="138" t="s">
        <v>735</v>
      </c>
      <c r="G305" s="139" t="s">
        <v>456</v>
      </c>
      <c r="H305" s="140">
        <v>4</v>
      </c>
      <c r="I305" s="141"/>
      <c r="J305" s="142">
        <f>ROUND(I305*H305,2)</f>
        <v>0</v>
      </c>
      <c r="K305" s="143"/>
      <c r="L305" s="30"/>
      <c r="M305" s="144" t="s">
        <v>1</v>
      </c>
      <c r="N305" s="145" t="s">
        <v>43</v>
      </c>
      <c r="P305" s="146">
        <f>O305*H305</f>
        <v>0</v>
      </c>
      <c r="Q305" s="146">
        <v>1.6000000000000001E-4</v>
      </c>
      <c r="R305" s="146">
        <f>Q305*H305</f>
        <v>6.4000000000000005E-4</v>
      </c>
      <c r="S305" s="146">
        <v>0</v>
      </c>
      <c r="T305" s="147">
        <f>S305*H305</f>
        <v>0</v>
      </c>
      <c r="AR305" s="148" t="s">
        <v>156</v>
      </c>
      <c r="AT305" s="148" t="s">
        <v>210</v>
      </c>
      <c r="AU305" s="148" t="s">
        <v>91</v>
      </c>
      <c r="AY305" s="15" t="s">
        <v>209</v>
      </c>
      <c r="BE305" s="149">
        <f>IF(N305="základní",J305,0)</f>
        <v>0</v>
      </c>
      <c r="BF305" s="149">
        <f>IF(N305="snížená",J305,0)</f>
        <v>0</v>
      </c>
      <c r="BG305" s="149">
        <f>IF(N305="zákl. přenesená",J305,0)</f>
        <v>0</v>
      </c>
      <c r="BH305" s="149">
        <f>IF(N305="sníž. přenesená",J305,0)</f>
        <v>0</v>
      </c>
      <c r="BI305" s="149">
        <f>IF(N305="nulová",J305,0)</f>
        <v>0</v>
      </c>
      <c r="BJ305" s="15" t="s">
        <v>85</v>
      </c>
      <c r="BK305" s="149">
        <f>ROUND(I305*H305,2)</f>
        <v>0</v>
      </c>
      <c r="BL305" s="15" t="s">
        <v>156</v>
      </c>
      <c r="BM305" s="148" t="s">
        <v>1996</v>
      </c>
    </row>
    <row r="306" spans="2:65" s="1" customFormat="1" ht="19.5" x14ac:dyDescent="0.2">
      <c r="B306" s="30"/>
      <c r="D306" s="150" t="s">
        <v>216</v>
      </c>
      <c r="F306" s="151" t="s">
        <v>737</v>
      </c>
      <c r="I306" s="152"/>
      <c r="L306" s="30"/>
      <c r="M306" s="153"/>
      <c r="T306" s="54"/>
      <c r="AT306" s="15" t="s">
        <v>216</v>
      </c>
      <c r="AU306" s="15" t="s">
        <v>91</v>
      </c>
    </row>
    <row r="307" spans="2:65" s="12" customFormat="1" x14ac:dyDescent="0.2">
      <c r="B307" s="154"/>
      <c r="D307" s="150" t="s">
        <v>292</v>
      </c>
      <c r="E307" s="155" t="s">
        <v>1</v>
      </c>
      <c r="F307" s="156" t="s">
        <v>1997</v>
      </c>
      <c r="H307" s="157">
        <v>4</v>
      </c>
      <c r="I307" s="158"/>
      <c r="L307" s="154"/>
      <c r="M307" s="159"/>
      <c r="T307" s="160"/>
      <c r="AT307" s="155" t="s">
        <v>292</v>
      </c>
      <c r="AU307" s="155" t="s">
        <v>91</v>
      </c>
      <c r="AV307" s="12" t="s">
        <v>91</v>
      </c>
      <c r="AW307" s="12" t="s">
        <v>36</v>
      </c>
      <c r="AX307" s="12" t="s">
        <v>85</v>
      </c>
      <c r="AY307" s="155" t="s">
        <v>209</v>
      </c>
    </row>
    <row r="308" spans="2:65" s="1" customFormat="1" ht="33" customHeight="1" x14ac:dyDescent="0.2">
      <c r="B308" s="30"/>
      <c r="C308" s="171" t="s">
        <v>596</v>
      </c>
      <c r="D308" s="171" t="s">
        <v>449</v>
      </c>
      <c r="E308" s="172" t="s">
        <v>739</v>
      </c>
      <c r="F308" s="173" t="s">
        <v>740</v>
      </c>
      <c r="G308" s="174" t="s">
        <v>456</v>
      </c>
      <c r="H308" s="175">
        <v>4</v>
      </c>
      <c r="I308" s="176"/>
      <c r="J308" s="177">
        <f>ROUND(I308*H308,2)</f>
        <v>0</v>
      </c>
      <c r="K308" s="178"/>
      <c r="L308" s="179"/>
      <c r="M308" s="180" t="s">
        <v>1</v>
      </c>
      <c r="N308" s="181" t="s">
        <v>43</v>
      </c>
      <c r="P308" s="146">
        <f>O308*H308</f>
        <v>0</v>
      </c>
      <c r="Q308" s="146">
        <v>7.2999999999999995E-2</v>
      </c>
      <c r="R308" s="146">
        <f>Q308*H308</f>
        <v>0.29199999999999998</v>
      </c>
      <c r="S308" s="146">
        <v>0</v>
      </c>
      <c r="T308" s="147">
        <f>S308*H308</f>
        <v>0</v>
      </c>
      <c r="AR308" s="148" t="s">
        <v>244</v>
      </c>
      <c r="AT308" s="148" t="s">
        <v>449</v>
      </c>
      <c r="AU308" s="148" t="s">
        <v>91</v>
      </c>
      <c r="AY308" s="15" t="s">
        <v>209</v>
      </c>
      <c r="BE308" s="149">
        <f>IF(N308="základní",J308,0)</f>
        <v>0</v>
      </c>
      <c r="BF308" s="149">
        <f>IF(N308="snížená",J308,0)</f>
        <v>0</v>
      </c>
      <c r="BG308" s="149">
        <f>IF(N308="zákl. přenesená",J308,0)</f>
        <v>0</v>
      </c>
      <c r="BH308" s="149">
        <f>IF(N308="sníž. přenesená",J308,0)</f>
        <v>0</v>
      </c>
      <c r="BI308" s="149">
        <f>IF(N308="nulová",J308,0)</f>
        <v>0</v>
      </c>
      <c r="BJ308" s="15" t="s">
        <v>85</v>
      </c>
      <c r="BK308" s="149">
        <f>ROUND(I308*H308,2)</f>
        <v>0</v>
      </c>
      <c r="BL308" s="15" t="s">
        <v>156</v>
      </c>
      <c r="BM308" s="148" t="s">
        <v>1998</v>
      </c>
    </row>
    <row r="309" spans="2:65" s="1" customFormat="1" ht="19.5" x14ac:dyDescent="0.2">
      <c r="B309" s="30"/>
      <c r="D309" s="150" t="s">
        <v>216</v>
      </c>
      <c r="F309" s="151" t="s">
        <v>740</v>
      </c>
      <c r="I309" s="152"/>
      <c r="L309" s="30"/>
      <c r="M309" s="153"/>
      <c r="T309" s="54"/>
      <c r="AT309" s="15" t="s">
        <v>216</v>
      </c>
      <c r="AU309" s="15" t="s">
        <v>91</v>
      </c>
    </row>
    <row r="310" spans="2:65" s="1" customFormat="1" ht="24.2" customHeight="1" x14ac:dyDescent="0.2">
      <c r="B310" s="30"/>
      <c r="C310" s="136" t="s">
        <v>603</v>
      </c>
      <c r="D310" s="136" t="s">
        <v>210</v>
      </c>
      <c r="E310" s="137" t="s">
        <v>743</v>
      </c>
      <c r="F310" s="138" t="s">
        <v>744</v>
      </c>
      <c r="G310" s="139" t="s">
        <v>359</v>
      </c>
      <c r="H310" s="140">
        <v>30</v>
      </c>
      <c r="I310" s="141"/>
      <c r="J310" s="142">
        <f>ROUND(I310*H310,2)</f>
        <v>0</v>
      </c>
      <c r="K310" s="143"/>
      <c r="L310" s="30"/>
      <c r="M310" s="144" t="s">
        <v>1</v>
      </c>
      <c r="N310" s="145" t="s">
        <v>43</v>
      </c>
      <c r="P310" s="146">
        <f>O310*H310</f>
        <v>0</v>
      </c>
      <c r="Q310" s="146">
        <v>0</v>
      </c>
      <c r="R310" s="146">
        <f>Q310*H310</f>
        <v>0</v>
      </c>
      <c r="S310" s="146">
        <v>0</v>
      </c>
      <c r="T310" s="147">
        <f>S310*H310</f>
        <v>0</v>
      </c>
      <c r="AR310" s="148" t="s">
        <v>156</v>
      </c>
      <c r="AT310" s="148" t="s">
        <v>210</v>
      </c>
      <c r="AU310" s="148" t="s">
        <v>91</v>
      </c>
      <c r="AY310" s="15" t="s">
        <v>209</v>
      </c>
      <c r="BE310" s="149">
        <f>IF(N310="základní",J310,0)</f>
        <v>0</v>
      </c>
      <c r="BF310" s="149">
        <f>IF(N310="snížená",J310,0)</f>
        <v>0</v>
      </c>
      <c r="BG310" s="149">
        <f>IF(N310="zákl. přenesená",J310,0)</f>
        <v>0</v>
      </c>
      <c r="BH310" s="149">
        <f>IF(N310="sníž. přenesená",J310,0)</f>
        <v>0</v>
      </c>
      <c r="BI310" s="149">
        <f>IF(N310="nulová",J310,0)</f>
        <v>0</v>
      </c>
      <c r="BJ310" s="15" t="s">
        <v>85</v>
      </c>
      <c r="BK310" s="149">
        <f>ROUND(I310*H310,2)</f>
        <v>0</v>
      </c>
      <c r="BL310" s="15" t="s">
        <v>156</v>
      </c>
      <c r="BM310" s="148" t="s">
        <v>1999</v>
      </c>
    </row>
    <row r="311" spans="2:65" s="1" customFormat="1" ht="19.5" x14ac:dyDescent="0.2">
      <c r="B311" s="30"/>
      <c r="D311" s="150" t="s">
        <v>216</v>
      </c>
      <c r="F311" s="151" t="s">
        <v>746</v>
      </c>
      <c r="I311" s="152"/>
      <c r="L311" s="30"/>
      <c r="M311" s="153"/>
      <c r="T311" s="54"/>
      <c r="AT311" s="15" t="s">
        <v>216</v>
      </c>
      <c r="AU311" s="15" t="s">
        <v>91</v>
      </c>
    </row>
    <row r="312" spans="2:65" s="12" customFormat="1" x14ac:dyDescent="0.2">
      <c r="B312" s="154"/>
      <c r="D312" s="150" t="s">
        <v>292</v>
      </c>
      <c r="E312" s="155" t="s">
        <v>1</v>
      </c>
      <c r="F312" s="156" t="s">
        <v>374</v>
      </c>
      <c r="H312" s="157">
        <v>30</v>
      </c>
      <c r="I312" s="158"/>
      <c r="L312" s="154"/>
      <c r="M312" s="159"/>
      <c r="T312" s="160"/>
      <c r="AT312" s="155" t="s">
        <v>292</v>
      </c>
      <c r="AU312" s="155" t="s">
        <v>91</v>
      </c>
      <c r="AV312" s="12" t="s">
        <v>91</v>
      </c>
      <c r="AW312" s="12" t="s">
        <v>36</v>
      </c>
      <c r="AX312" s="12" t="s">
        <v>85</v>
      </c>
      <c r="AY312" s="155" t="s">
        <v>209</v>
      </c>
    </row>
    <row r="313" spans="2:65" s="1" customFormat="1" ht="37.9" customHeight="1" x14ac:dyDescent="0.2">
      <c r="B313" s="30"/>
      <c r="C313" s="171" t="s">
        <v>608</v>
      </c>
      <c r="D313" s="171" t="s">
        <v>449</v>
      </c>
      <c r="E313" s="172" t="s">
        <v>749</v>
      </c>
      <c r="F313" s="173" t="s">
        <v>750</v>
      </c>
      <c r="G313" s="174" t="s">
        <v>359</v>
      </c>
      <c r="H313" s="175">
        <v>30.9</v>
      </c>
      <c r="I313" s="176"/>
      <c r="J313" s="177">
        <f>ROUND(I313*H313,2)</f>
        <v>0</v>
      </c>
      <c r="K313" s="178"/>
      <c r="L313" s="179"/>
      <c r="M313" s="180" t="s">
        <v>1</v>
      </c>
      <c r="N313" s="181" t="s">
        <v>43</v>
      </c>
      <c r="P313" s="146">
        <f>O313*H313</f>
        <v>0</v>
      </c>
      <c r="Q313" s="146">
        <v>3.5E-4</v>
      </c>
      <c r="R313" s="146">
        <f>Q313*H313</f>
        <v>1.0815E-2</v>
      </c>
      <c r="S313" s="146">
        <v>0</v>
      </c>
      <c r="T313" s="147">
        <f>S313*H313</f>
        <v>0</v>
      </c>
      <c r="AR313" s="148" t="s">
        <v>244</v>
      </c>
      <c r="AT313" s="148" t="s">
        <v>449</v>
      </c>
      <c r="AU313" s="148" t="s">
        <v>91</v>
      </c>
      <c r="AY313" s="15" t="s">
        <v>209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5" t="s">
        <v>85</v>
      </c>
      <c r="BK313" s="149">
        <f>ROUND(I313*H313,2)</f>
        <v>0</v>
      </c>
      <c r="BL313" s="15" t="s">
        <v>156</v>
      </c>
      <c r="BM313" s="148" t="s">
        <v>2000</v>
      </c>
    </row>
    <row r="314" spans="2:65" s="1" customFormat="1" ht="19.5" x14ac:dyDescent="0.2">
      <c r="B314" s="30"/>
      <c r="D314" s="150" t="s">
        <v>216</v>
      </c>
      <c r="F314" s="151" t="s">
        <v>750</v>
      </c>
      <c r="I314" s="152"/>
      <c r="L314" s="30"/>
      <c r="M314" s="153"/>
      <c r="T314" s="54"/>
      <c r="AT314" s="15" t="s">
        <v>216</v>
      </c>
      <c r="AU314" s="15" t="s">
        <v>91</v>
      </c>
    </row>
    <row r="315" spans="2:65" s="12" customFormat="1" x14ac:dyDescent="0.2">
      <c r="B315" s="154"/>
      <c r="D315" s="150" t="s">
        <v>292</v>
      </c>
      <c r="E315" s="155" t="s">
        <v>1</v>
      </c>
      <c r="F315" s="156" t="s">
        <v>374</v>
      </c>
      <c r="H315" s="157">
        <v>30</v>
      </c>
      <c r="I315" s="158"/>
      <c r="L315" s="154"/>
      <c r="M315" s="159"/>
      <c r="T315" s="160"/>
      <c r="AT315" s="155" t="s">
        <v>292</v>
      </c>
      <c r="AU315" s="155" t="s">
        <v>91</v>
      </c>
      <c r="AV315" s="12" t="s">
        <v>91</v>
      </c>
      <c r="AW315" s="12" t="s">
        <v>36</v>
      </c>
      <c r="AX315" s="12" t="s">
        <v>78</v>
      </c>
      <c r="AY315" s="155" t="s">
        <v>209</v>
      </c>
    </row>
    <row r="316" spans="2:65" s="12" customFormat="1" x14ac:dyDescent="0.2">
      <c r="B316" s="154"/>
      <c r="D316" s="150" t="s">
        <v>292</v>
      </c>
      <c r="E316" s="155" t="s">
        <v>1</v>
      </c>
      <c r="F316" s="156" t="s">
        <v>2001</v>
      </c>
      <c r="H316" s="157">
        <v>30.900000000000002</v>
      </c>
      <c r="I316" s="158"/>
      <c r="L316" s="154"/>
      <c r="M316" s="159"/>
      <c r="T316" s="160"/>
      <c r="AT316" s="155" t="s">
        <v>292</v>
      </c>
      <c r="AU316" s="155" t="s">
        <v>91</v>
      </c>
      <c r="AV316" s="12" t="s">
        <v>91</v>
      </c>
      <c r="AW316" s="12" t="s">
        <v>36</v>
      </c>
      <c r="AX316" s="12" t="s">
        <v>85</v>
      </c>
      <c r="AY316" s="155" t="s">
        <v>209</v>
      </c>
    </row>
    <row r="317" spans="2:65" s="1" customFormat="1" ht="24.2" customHeight="1" x14ac:dyDescent="0.2">
      <c r="B317" s="30"/>
      <c r="C317" s="136" t="s">
        <v>614</v>
      </c>
      <c r="D317" s="136" t="s">
        <v>210</v>
      </c>
      <c r="E317" s="137" t="s">
        <v>793</v>
      </c>
      <c r="F317" s="138" t="s">
        <v>794</v>
      </c>
      <c r="G317" s="139" t="s">
        <v>456</v>
      </c>
      <c r="H317" s="140">
        <v>2</v>
      </c>
      <c r="I317" s="141"/>
      <c r="J317" s="142">
        <f>ROUND(I317*H317,2)</f>
        <v>0</v>
      </c>
      <c r="K317" s="143"/>
      <c r="L317" s="30"/>
      <c r="M317" s="144" t="s">
        <v>1</v>
      </c>
      <c r="N317" s="145" t="s">
        <v>43</v>
      </c>
      <c r="P317" s="146">
        <f>O317*H317</f>
        <v>0</v>
      </c>
      <c r="Q317" s="146">
        <v>1.0189999999999999E-2</v>
      </c>
      <c r="R317" s="146">
        <f>Q317*H317</f>
        <v>2.0379999999999999E-2</v>
      </c>
      <c r="S317" s="146">
        <v>0</v>
      </c>
      <c r="T317" s="147">
        <f>S317*H317</f>
        <v>0</v>
      </c>
      <c r="AR317" s="148" t="s">
        <v>156</v>
      </c>
      <c r="AT317" s="148" t="s">
        <v>210</v>
      </c>
      <c r="AU317" s="148" t="s">
        <v>91</v>
      </c>
      <c r="AY317" s="15" t="s">
        <v>209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5" t="s">
        <v>85</v>
      </c>
      <c r="BK317" s="149">
        <f>ROUND(I317*H317,2)</f>
        <v>0</v>
      </c>
      <c r="BL317" s="15" t="s">
        <v>156</v>
      </c>
      <c r="BM317" s="148" t="s">
        <v>2002</v>
      </c>
    </row>
    <row r="318" spans="2:65" s="1" customFormat="1" x14ac:dyDescent="0.2">
      <c r="B318" s="30"/>
      <c r="D318" s="150" t="s">
        <v>216</v>
      </c>
      <c r="F318" s="151" t="s">
        <v>794</v>
      </c>
      <c r="I318" s="152"/>
      <c r="L318" s="30"/>
      <c r="M318" s="153"/>
      <c r="T318" s="54"/>
      <c r="AT318" s="15" t="s">
        <v>216</v>
      </c>
      <c r="AU318" s="15" t="s">
        <v>91</v>
      </c>
    </row>
    <row r="319" spans="2:65" s="12" customFormat="1" x14ac:dyDescent="0.2">
      <c r="B319" s="154"/>
      <c r="D319" s="150" t="s">
        <v>292</v>
      </c>
      <c r="E319" s="155" t="s">
        <v>1</v>
      </c>
      <c r="F319" s="156" t="s">
        <v>91</v>
      </c>
      <c r="H319" s="157">
        <v>2</v>
      </c>
      <c r="I319" s="158"/>
      <c r="L319" s="154"/>
      <c r="M319" s="159"/>
      <c r="T319" s="160"/>
      <c r="AT319" s="155" t="s">
        <v>292</v>
      </c>
      <c r="AU319" s="155" t="s">
        <v>91</v>
      </c>
      <c r="AV319" s="12" t="s">
        <v>91</v>
      </c>
      <c r="AW319" s="12" t="s">
        <v>36</v>
      </c>
      <c r="AX319" s="12" t="s">
        <v>85</v>
      </c>
      <c r="AY319" s="155" t="s">
        <v>209</v>
      </c>
    </row>
    <row r="320" spans="2:65" s="1" customFormat="1" ht="16.5" customHeight="1" x14ac:dyDescent="0.2">
      <c r="B320" s="30"/>
      <c r="C320" s="171" t="s">
        <v>621</v>
      </c>
      <c r="D320" s="171" t="s">
        <v>449</v>
      </c>
      <c r="E320" s="172" t="s">
        <v>797</v>
      </c>
      <c r="F320" s="173" t="s">
        <v>798</v>
      </c>
      <c r="G320" s="174" t="s">
        <v>456</v>
      </c>
      <c r="H320" s="175">
        <v>2</v>
      </c>
      <c r="I320" s="176"/>
      <c r="J320" s="177">
        <f>ROUND(I320*H320,2)</f>
        <v>0</v>
      </c>
      <c r="K320" s="178"/>
      <c r="L320" s="179"/>
      <c r="M320" s="180" t="s">
        <v>1</v>
      </c>
      <c r="N320" s="181" t="s">
        <v>43</v>
      </c>
      <c r="P320" s="146">
        <f>O320*H320</f>
        <v>0</v>
      </c>
      <c r="Q320" s="146">
        <v>0.52600000000000002</v>
      </c>
      <c r="R320" s="146">
        <f>Q320*H320</f>
        <v>1.052</v>
      </c>
      <c r="S320" s="146">
        <v>0</v>
      </c>
      <c r="T320" s="147">
        <f>S320*H320</f>
        <v>0</v>
      </c>
      <c r="AR320" s="148" t="s">
        <v>244</v>
      </c>
      <c r="AT320" s="148" t="s">
        <v>449</v>
      </c>
      <c r="AU320" s="148" t="s">
        <v>91</v>
      </c>
      <c r="AY320" s="15" t="s">
        <v>209</v>
      </c>
      <c r="BE320" s="149">
        <f>IF(N320="základní",J320,0)</f>
        <v>0</v>
      </c>
      <c r="BF320" s="149">
        <f>IF(N320="snížená",J320,0)</f>
        <v>0</v>
      </c>
      <c r="BG320" s="149">
        <f>IF(N320="zákl. přenesená",J320,0)</f>
        <v>0</v>
      </c>
      <c r="BH320" s="149">
        <f>IF(N320="sníž. přenesená",J320,0)</f>
        <v>0</v>
      </c>
      <c r="BI320" s="149">
        <f>IF(N320="nulová",J320,0)</f>
        <v>0</v>
      </c>
      <c r="BJ320" s="15" t="s">
        <v>85</v>
      </c>
      <c r="BK320" s="149">
        <f>ROUND(I320*H320,2)</f>
        <v>0</v>
      </c>
      <c r="BL320" s="15" t="s">
        <v>156</v>
      </c>
      <c r="BM320" s="148" t="s">
        <v>2003</v>
      </c>
    </row>
    <row r="321" spans="2:65" s="1" customFormat="1" x14ac:dyDescent="0.2">
      <c r="B321" s="30"/>
      <c r="D321" s="150" t="s">
        <v>216</v>
      </c>
      <c r="F321" s="151" t="s">
        <v>798</v>
      </c>
      <c r="I321" s="152"/>
      <c r="L321" s="30"/>
      <c r="M321" s="153"/>
      <c r="T321" s="54"/>
      <c r="AT321" s="15" t="s">
        <v>216</v>
      </c>
      <c r="AU321" s="15" t="s">
        <v>91</v>
      </c>
    </row>
    <row r="322" spans="2:65" s="12" customFormat="1" x14ac:dyDescent="0.2">
      <c r="B322" s="154"/>
      <c r="D322" s="150" t="s">
        <v>292</v>
      </c>
      <c r="E322" s="155" t="s">
        <v>1</v>
      </c>
      <c r="F322" s="156" t="s">
        <v>91</v>
      </c>
      <c r="H322" s="157">
        <v>2</v>
      </c>
      <c r="I322" s="158"/>
      <c r="L322" s="154"/>
      <c r="M322" s="159"/>
      <c r="T322" s="160"/>
      <c r="AT322" s="155" t="s">
        <v>292</v>
      </c>
      <c r="AU322" s="155" t="s">
        <v>91</v>
      </c>
      <c r="AV322" s="12" t="s">
        <v>91</v>
      </c>
      <c r="AW322" s="12" t="s">
        <v>36</v>
      </c>
      <c r="AX322" s="12" t="s">
        <v>85</v>
      </c>
      <c r="AY322" s="155" t="s">
        <v>209</v>
      </c>
    </row>
    <row r="323" spans="2:65" s="1" customFormat="1" ht="24.2" customHeight="1" x14ac:dyDescent="0.2">
      <c r="B323" s="30"/>
      <c r="C323" s="136" t="s">
        <v>432</v>
      </c>
      <c r="D323" s="136" t="s">
        <v>210</v>
      </c>
      <c r="E323" s="137" t="s">
        <v>820</v>
      </c>
      <c r="F323" s="138" t="s">
        <v>821</v>
      </c>
      <c r="G323" s="139" t="s">
        <v>456</v>
      </c>
      <c r="H323" s="140">
        <v>2</v>
      </c>
      <c r="I323" s="141"/>
      <c r="J323" s="142">
        <f>ROUND(I323*H323,2)</f>
        <v>0</v>
      </c>
      <c r="K323" s="143"/>
      <c r="L323" s="30"/>
      <c r="M323" s="144" t="s">
        <v>1</v>
      </c>
      <c r="N323" s="145" t="s">
        <v>43</v>
      </c>
      <c r="P323" s="146">
        <f>O323*H323</f>
        <v>0</v>
      </c>
      <c r="Q323" s="146">
        <v>1.248E-2</v>
      </c>
      <c r="R323" s="146">
        <f>Q323*H323</f>
        <v>2.496E-2</v>
      </c>
      <c r="S323" s="146">
        <v>0</v>
      </c>
      <c r="T323" s="147">
        <f>S323*H323</f>
        <v>0</v>
      </c>
      <c r="AR323" s="148" t="s">
        <v>156</v>
      </c>
      <c r="AT323" s="148" t="s">
        <v>210</v>
      </c>
      <c r="AU323" s="148" t="s">
        <v>91</v>
      </c>
      <c r="AY323" s="15" t="s">
        <v>209</v>
      </c>
      <c r="BE323" s="149">
        <f>IF(N323="základní",J323,0)</f>
        <v>0</v>
      </c>
      <c r="BF323" s="149">
        <f>IF(N323="snížená",J323,0)</f>
        <v>0</v>
      </c>
      <c r="BG323" s="149">
        <f>IF(N323="zákl. přenesená",J323,0)</f>
        <v>0</v>
      </c>
      <c r="BH323" s="149">
        <f>IF(N323="sníž. přenesená",J323,0)</f>
        <v>0</v>
      </c>
      <c r="BI323" s="149">
        <f>IF(N323="nulová",J323,0)</f>
        <v>0</v>
      </c>
      <c r="BJ323" s="15" t="s">
        <v>85</v>
      </c>
      <c r="BK323" s="149">
        <f>ROUND(I323*H323,2)</f>
        <v>0</v>
      </c>
      <c r="BL323" s="15" t="s">
        <v>156</v>
      </c>
      <c r="BM323" s="148" t="s">
        <v>2004</v>
      </c>
    </row>
    <row r="324" spans="2:65" s="1" customFormat="1" x14ac:dyDescent="0.2">
      <c r="B324" s="30"/>
      <c r="D324" s="150" t="s">
        <v>216</v>
      </c>
      <c r="F324" s="151" t="s">
        <v>821</v>
      </c>
      <c r="I324" s="152"/>
      <c r="L324" s="30"/>
      <c r="M324" s="153"/>
      <c r="T324" s="54"/>
      <c r="AT324" s="15" t="s">
        <v>216</v>
      </c>
      <c r="AU324" s="15" t="s">
        <v>91</v>
      </c>
    </row>
    <row r="325" spans="2:65" s="12" customFormat="1" x14ac:dyDescent="0.2">
      <c r="B325" s="154"/>
      <c r="D325" s="150" t="s">
        <v>292</v>
      </c>
      <c r="E325" s="155" t="s">
        <v>1</v>
      </c>
      <c r="F325" s="156" t="s">
        <v>91</v>
      </c>
      <c r="H325" s="157">
        <v>2</v>
      </c>
      <c r="I325" s="158"/>
      <c r="L325" s="154"/>
      <c r="M325" s="159"/>
      <c r="T325" s="160"/>
      <c r="AT325" s="155" t="s">
        <v>292</v>
      </c>
      <c r="AU325" s="155" t="s">
        <v>91</v>
      </c>
      <c r="AV325" s="12" t="s">
        <v>91</v>
      </c>
      <c r="AW325" s="12" t="s">
        <v>36</v>
      </c>
      <c r="AX325" s="12" t="s">
        <v>85</v>
      </c>
      <c r="AY325" s="155" t="s">
        <v>209</v>
      </c>
    </row>
    <row r="326" spans="2:65" s="1" customFormat="1" ht="24.2" customHeight="1" x14ac:dyDescent="0.2">
      <c r="B326" s="30"/>
      <c r="C326" s="171" t="s">
        <v>632</v>
      </c>
      <c r="D326" s="171" t="s">
        <v>449</v>
      </c>
      <c r="E326" s="172" t="s">
        <v>824</v>
      </c>
      <c r="F326" s="173" t="s">
        <v>825</v>
      </c>
      <c r="G326" s="174" t="s">
        <v>456</v>
      </c>
      <c r="H326" s="175">
        <v>2</v>
      </c>
      <c r="I326" s="176"/>
      <c r="J326" s="177">
        <f>ROUND(I326*H326,2)</f>
        <v>0</v>
      </c>
      <c r="K326" s="178"/>
      <c r="L326" s="179"/>
      <c r="M326" s="180" t="s">
        <v>1</v>
      </c>
      <c r="N326" s="181" t="s">
        <v>43</v>
      </c>
      <c r="P326" s="146">
        <f>O326*H326</f>
        <v>0</v>
      </c>
      <c r="Q326" s="146">
        <v>0.56999999999999995</v>
      </c>
      <c r="R326" s="146">
        <f>Q326*H326</f>
        <v>1.1399999999999999</v>
      </c>
      <c r="S326" s="146">
        <v>0</v>
      </c>
      <c r="T326" s="147">
        <f>S326*H326</f>
        <v>0</v>
      </c>
      <c r="AR326" s="148" t="s">
        <v>244</v>
      </c>
      <c r="AT326" s="148" t="s">
        <v>449</v>
      </c>
      <c r="AU326" s="148" t="s">
        <v>91</v>
      </c>
      <c r="AY326" s="15" t="s">
        <v>209</v>
      </c>
      <c r="BE326" s="149">
        <f>IF(N326="základní",J326,0)</f>
        <v>0</v>
      </c>
      <c r="BF326" s="149">
        <f>IF(N326="snížená",J326,0)</f>
        <v>0</v>
      </c>
      <c r="BG326" s="149">
        <f>IF(N326="zákl. přenesená",J326,0)</f>
        <v>0</v>
      </c>
      <c r="BH326" s="149">
        <f>IF(N326="sníž. přenesená",J326,0)</f>
        <v>0</v>
      </c>
      <c r="BI326" s="149">
        <f>IF(N326="nulová",J326,0)</f>
        <v>0</v>
      </c>
      <c r="BJ326" s="15" t="s">
        <v>85</v>
      </c>
      <c r="BK326" s="149">
        <f>ROUND(I326*H326,2)</f>
        <v>0</v>
      </c>
      <c r="BL326" s="15" t="s">
        <v>156</v>
      </c>
      <c r="BM326" s="148" t="s">
        <v>2005</v>
      </c>
    </row>
    <row r="327" spans="2:65" s="1" customFormat="1" ht="19.5" x14ac:dyDescent="0.2">
      <c r="B327" s="30"/>
      <c r="D327" s="150" t="s">
        <v>216</v>
      </c>
      <c r="F327" s="151" t="s">
        <v>825</v>
      </c>
      <c r="I327" s="152"/>
      <c r="L327" s="30"/>
      <c r="M327" s="153"/>
      <c r="T327" s="54"/>
      <c r="AT327" s="15" t="s">
        <v>216</v>
      </c>
      <c r="AU327" s="15" t="s">
        <v>91</v>
      </c>
    </row>
    <row r="328" spans="2:65" s="12" customFormat="1" x14ac:dyDescent="0.2">
      <c r="B328" s="154"/>
      <c r="D328" s="150" t="s">
        <v>292</v>
      </c>
      <c r="E328" s="155" t="s">
        <v>1</v>
      </c>
      <c r="F328" s="156" t="s">
        <v>91</v>
      </c>
      <c r="H328" s="157">
        <v>2</v>
      </c>
      <c r="I328" s="158"/>
      <c r="L328" s="154"/>
      <c r="M328" s="159"/>
      <c r="T328" s="160"/>
      <c r="AT328" s="155" t="s">
        <v>292</v>
      </c>
      <c r="AU328" s="155" t="s">
        <v>91</v>
      </c>
      <c r="AV328" s="12" t="s">
        <v>91</v>
      </c>
      <c r="AW328" s="12" t="s">
        <v>36</v>
      </c>
      <c r="AX328" s="12" t="s">
        <v>85</v>
      </c>
      <c r="AY328" s="155" t="s">
        <v>209</v>
      </c>
    </row>
    <row r="329" spans="2:65" s="1" customFormat="1" ht="24.2" customHeight="1" x14ac:dyDescent="0.2">
      <c r="B329" s="30"/>
      <c r="C329" s="136" t="s">
        <v>638</v>
      </c>
      <c r="D329" s="136" t="s">
        <v>210</v>
      </c>
      <c r="E329" s="137" t="s">
        <v>828</v>
      </c>
      <c r="F329" s="138" t="s">
        <v>829</v>
      </c>
      <c r="G329" s="139" t="s">
        <v>456</v>
      </c>
      <c r="H329" s="140">
        <v>2</v>
      </c>
      <c r="I329" s="141"/>
      <c r="J329" s="142">
        <f>ROUND(I329*H329,2)</f>
        <v>0</v>
      </c>
      <c r="K329" s="143"/>
      <c r="L329" s="30"/>
      <c r="M329" s="144" t="s">
        <v>1</v>
      </c>
      <c r="N329" s="145" t="s">
        <v>43</v>
      </c>
      <c r="P329" s="146">
        <f>O329*H329</f>
        <v>0</v>
      </c>
      <c r="Q329" s="146">
        <v>2.8539999999999999E-2</v>
      </c>
      <c r="R329" s="146">
        <f>Q329*H329</f>
        <v>5.7079999999999999E-2</v>
      </c>
      <c r="S329" s="146">
        <v>0</v>
      </c>
      <c r="T329" s="147">
        <f>S329*H329</f>
        <v>0</v>
      </c>
      <c r="AR329" s="148" t="s">
        <v>156</v>
      </c>
      <c r="AT329" s="148" t="s">
        <v>210</v>
      </c>
      <c r="AU329" s="148" t="s">
        <v>91</v>
      </c>
      <c r="AY329" s="15" t="s">
        <v>209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5" t="s">
        <v>85</v>
      </c>
      <c r="BK329" s="149">
        <f>ROUND(I329*H329,2)</f>
        <v>0</v>
      </c>
      <c r="BL329" s="15" t="s">
        <v>156</v>
      </c>
      <c r="BM329" s="148" t="s">
        <v>2006</v>
      </c>
    </row>
    <row r="330" spans="2:65" s="1" customFormat="1" ht="19.5" x14ac:dyDescent="0.2">
      <c r="B330" s="30"/>
      <c r="D330" s="150" t="s">
        <v>216</v>
      </c>
      <c r="F330" s="151" t="s">
        <v>829</v>
      </c>
      <c r="I330" s="152"/>
      <c r="L330" s="30"/>
      <c r="M330" s="153"/>
      <c r="T330" s="54"/>
      <c r="AT330" s="15" t="s">
        <v>216</v>
      </c>
      <c r="AU330" s="15" t="s">
        <v>91</v>
      </c>
    </row>
    <row r="331" spans="2:65" s="12" customFormat="1" x14ac:dyDescent="0.2">
      <c r="B331" s="154"/>
      <c r="D331" s="150" t="s">
        <v>292</v>
      </c>
      <c r="E331" s="155" t="s">
        <v>1</v>
      </c>
      <c r="F331" s="156" t="s">
        <v>91</v>
      </c>
      <c r="H331" s="157">
        <v>2</v>
      </c>
      <c r="I331" s="158"/>
      <c r="L331" s="154"/>
      <c r="M331" s="159"/>
      <c r="T331" s="160"/>
      <c r="AT331" s="155" t="s">
        <v>292</v>
      </c>
      <c r="AU331" s="155" t="s">
        <v>91</v>
      </c>
      <c r="AV331" s="12" t="s">
        <v>91</v>
      </c>
      <c r="AW331" s="12" t="s">
        <v>36</v>
      </c>
      <c r="AX331" s="12" t="s">
        <v>85</v>
      </c>
      <c r="AY331" s="155" t="s">
        <v>209</v>
      </c>
    </row>
    <row r="332" spans="2:65" s="1" customFormat="1" ht="16.5" customHeight="1" x14ac:dyDescent="0.2">
      <c r="B332" s="30"/>
      <c r="C332" s="171" t="s">
        <v>643</v>
      </c>
      <c r="D332" s="171" t="s">
        <v>449</v>
      </c>
      <c r="E332" s="172" t="s">
        <v>832</v>
      </c>
      <c r="F332" s="173" t="s">
        <v>1111</v>
      </c>
      <c r="G332" s="174" t="s">
        <v>456</v>
      </c>
      <c r="H332" s="175">
        <v>2</v>
      </c>
      <c r="I332" s="176"/>
      <c r="J332" s="177">
        <f>ROUND(I332*H332,2)</f>
        <v>0</v>
      </c>
      <c r="K332" s="178"/>
      <c r="L332" s="179"/>
      <c r="M332" s="180" t="s">
        <v>1</v>
      </c>
      <c r="N332" s="181" t="s">
        <v>43</v>
      </c>
      <c r="P332" s="146">
        <f>O332*H332</f>
        <v>0</v>
      </c>
      <c r="Q332" s="146">
        <v>1.8169999999999999</v>
      </c>
      <c r="R332" s="146">
        <f>Q332*H332</f>
        <v>3.6339999999999999</v>
      </c>
      <c r="S332" s="146">
        <v>0</v>
      </c>
      <c r="T332" s="147">
        <f>S332*H332</f>
        <v>0</v>
      </c>
      <c r="AR332" s="148" t="s">
        <v>244</v>
      </c>
      <c r="AT332" s="148" t="s">
        <v>449</v>
      </c>
      <c r="AU332" s="148" t="s">
        <v>91</v>
      </c>
      <c r="AY332" s="15" t="s">
        <v>209</v>
      </c>
      <c r="BE332" s="149">
        <f>IF(N332="základní",J332,0)</f>
        <v>0</v>
      </c>
      <c r="BF332" s="149">
        <f>IF(N332="snížená",J332,0)</f>
        <v>0</v>
      </c>
      <c r="BG332" s="149">
        <f>IF(N332="zákl. přenesená",J332,0)</f>
        <v>0</v>
      </c>
      <c r="BH332" s="149">
        <f>IF(N332="sníž. přenesená",J332,0)</f>
        <v>0</v>
      </c>
      <c r="BI332" s="149">
        <f>IF(N332="nulová",J332,0)</f>
        <v>0</v>
      </c>
      <c r="BJ332" s="15" t="s">
        <v>85</v>
      </c>
      <c r="BK332" s="149">
        <f>ROUND(I332*H332,2)</f>
        <v>0</v>
      </c>
      <c r="BL332" s="15" t="s">
        <v>156</v>
      </c>
      <c r="BM332" s="148" t="s">
        <v>2007</v>
      </c>
    </row>
    <row r="333" spans="2:65" s="1" customFormat="1" x14ac:dyDescent="0.2">
      <c r="B333" s="30"/>
      <c r="D333" s="150" t="s">
        <v>216</v>
      </c>
      <c r="F333" s="151" t="s">
        <v>835</v>
      </c>
      <c r="I333" s="152"/>
      <c r="L333" s="30"/>
      <c r="M333" s="153"/>
      <c r="T333" s="54"/>
      <c r="AT333" s="15" t="s">
        <v>216</v>
      </c>
      <c r="AU333" s="15" t="s">
        <v>91</v>
      </c>
    </row>
    <row r="334" spans="2:65" s="12" customFormat="1" x14ac:dyDescent="0.2">
      <c r="B334" s="154"/>
      <c r="D334" s="150" t="s">
        <v>292</v>
      </c>
      <c r="E334" s="155" t="s">
        <v>1</v>
      </c>
      <c r="F334" s="156" t="s">
        <v>91</v>
      </c>
      <c r="H334" s="157">
        <v>2</v>
      </c>
      <c r="I334" s="158"/>
      <c r="L334" s="154"/>
      <c r="M334" s="159"/>
      <c r="T334" s="160"/>
      <c r="AT334" s="155" t="s">
        <v>292</v>
      </c>
      <c r="AU334" s="155" t="s">
        <v>91</v>
      </c>
      <c r="AV334" s="12" t="s">
        <v>91</v>
      </c>
      <c r="AW334" s="12" t="s">
        <v>36</v>
      </c>
      <c r="AX334" s="12" t="s">
        <v>85</v>
      </c>
      <c r="AY334" s="155" t="s">
        <v>209</v>
      </c>
    </row>
    <row r="335" spans="2:65" s="1" customFormat="1" ht="24.2" customHeight="1" x14ac:dyDescent="0.2">
      <c r="B335" s="30"/>
      <c r="C335" s="136" t="s">
        <v>649</v>
      </c>
      <c r="D335" s="136" t="s">
        <v>210</v>
      </c>
      <c r="E335" s="137" t="s">
        <v>1754</v>
      </c>
      <c r="F335" s="138" t="s">
        <v>1755</v>
      </c>
      <c r="G335" s="139" t="s">
        <v>456</v>
      </c>
      <c r="H335" s="140">
        <v>1</v>
      </c>
      <c r="I335" s="141"/>
      <c r="J335" s="142">
        <f>ROUND(I335*H335,2)</f>
        <v>0</v>
      </c>
      <c r="K335" s="143"/>
      <c r="L335" s="30"/>
      <c r="M335" s="144" t="s">
        <v>1</v>
      </c>
      <c r="N335" s="145" t="s">
        <v>43</v>
      </c>
      <c r="P335" s="146">
        <f>O335*H335</f>
        <v>0</v>
      </c>
      <c r="Q335" s="146">
        <v>0.11121</v>
      </c>
      <c r="R335" s="146">
        <f>Q335*H335</f>
        <v>0.11121</v>
      </c>
      <c r="S335" s="146">
        <v>0</v>
      </c>
      <c r="T335" s="147">
        <f>S335*H335</f>
        <v>0</v>
      </c>
      <c r="AR335" s="148" t="s">
        <v>156</v>
      </c>
      <c r="AT335" s="148" t="s">
        <v>210</v>
      </c>
      <c r="AU335" s="148" t="s">
        <v>91</v>
      </c>
      <c r="AY335" s="15" t="s">
        <v>209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5" t="s">
        <v>85</v>
      </c>
      <c r="BK335" s="149">
        <f>ROUND(I335*H335,2)</f>
        <v>0</v>
      </c>
      <c r="BL335" s="15" t="s">
        <v>156</v>
      </c>
      <c r="BM335" s="148" t="s">
        <v>2008</v>
      </c>
    </row>
    <row r="336" spans="2:65" s="1" customFormat="1" ht="29.25" x14ac:dyDescent="0.2">
      <c r="B336" s="30"/>
      <c r="D336" s="150" t="s">
        <v>216</v>
      </c>
      <c r="F336" s="151" t="s">
        <v>1757</v>
      </c>
      <c r="I336" s="152"/>
      <c r="L336" s="30"/>
      <c r="M336" s="153"/>
      <c r="T336" s="54"/>
      <c r="AT336" s="15" t="s">
        <v>216</v>
      </c>
      <c r="AU336" s="15" t="s">
        <v>91</v>
      </c>
    </row>
    <row r="337" spans="2:65" s="12" customFormat="1" x14ac:dyDescent="0.2">
      <c r="B337" s="154"/>
      <c r="D337" s="150" t="s">
        <v>292</v>
      </c>
      <c r="E337" s="155" t="s">
        <v>1</v>
      </c>
      <c r="F337" s="156" t="s">
        <v>85</v>
      </c>
      <c r="H337" s="157">
        <v>1</v>
      </c>
      <c r="I337" s="158"/>
      <c r="L337" s="154"/>
      <c r="M337" s="159"/>
      <c r="T337" s="160"/>
      <c r="AT337" s="155" t="s">
        <v>292</v>
      </c>
      <c r="AU337" s="155" t="s">
        <v>91</v>
      </c>
      <c r="AV337" s="12" t="s">
        <v>91</v>
      </c>
      <c r="AW337" s="12" t="s">
        <v>36</v>
      </c>
      <c r="AX337" s="12" t="s">
        <v>85</v>
      </c>
      <c r="AY337" s="155" t="s">
        <v>209</v>
      </c>
    </row>
    <row r="338" spans="2:65" s="1" customFormat="1" ht="24.2" customHeight="1" x14ac:dyDescent="0.2">
      <c r="B338" s="30"/>
      <c r="C338" s="136" t="s">
        <v>655</v>
      </c>
      <c r="D338" s="136" t="s">
        <v>210</v>
      </c>
      <c r="E338" s="137" t="s">
        <v>1758</v>
      </c>
      <c r="F338" s="138" t="s">
        <v>1759</v>
      </c>
      <c r="G338" s="139" t="s">
        <v>456</v>
      </c>
      <c r="H338" s="140">
        <v>1</v>
      </c>
      <c r="I338" s="141"/>
      <c r="J338" s="142">
        <f>ROUND(I338*H338,2)</f>
        <v>0</v>
      </c>
      <c r="K338" s="143"/>
      <c r="L338" s="30"/>
      <c r="M338" s="144" t="s">
        <v>1</v>
      </c>
      <c r="N338" s="145" t="s">
        <v>43</v>
      </c>
      <c r="P338" s="146">
        <f>O338*H338</f>
        <v>0</v>
      </c>
      <c r="Q338" s="146">
        <v>2.4240000000000001E-2</v>
      </c>
      <c r="R338" s="146">
        <f>Q338*H338</f>
        <v>2.4240000000000001E-2</v>
      </c>
      <c r="S338" s="146">
        <v>0</v>
      </c>
      <c r="T338" s="147">
        <f>S338*H338</f>
        <v>0</v>
      </c>
      <c r="AR338" s="148" t="s">
        <v>156</v>
      </c>
      <c r="AT338" s="148" t="s">
        <v>210</v>
      </c>
      <c r="AU338" s="148" t="s">
        <v>91</v>
      </c>
      <c r="AY338" s="15" t="s">
        <v>209</v>
      </c>
      <c r="BE338" s="149">
        <f>IF(N338="základní",J338,0)</f>
        <v>0</v>
      </c>
      <c r="BF338" s="149">
        <f>IF(N338="snížená",J338,0)</f>
        <v>0</v>
      </c>
      <c r="BG338" s="149">
        <f>IF(N338="zákl. přenesená",J338,0)</f>
        <v>0</v>
      </c>
      <c r="BH338" s="149">
        <f>IF(N338="sníž. přenesená",J338,0)</f>
        <v>0</v>
      </c>
      <c r="BI338" s="149">
        <f>IF(N338="nulová",J338,0)</f>
        <v>0</v>
      </c>
      <c r="BJ338" s="15" t="s">
        <v>85</v>
      </c>
      <c r="BK338" s="149">
        <f>ROUND(I338*H338,2)</f>
        <v>0</v>
      </c>
      <c r="BL338" s="15" t="s">
        <v>156</v>
      </c>
      <c r="BM338" s="148" t="s">
        <v>2009</v>
      </c>
    </row>
    <row r="339" spans="2:65" s="1" customFormat="1" ht="19.5" x14ac:dyDescent="0.2">
      <c r="B339" s="30"/>
      <c r="D339" s="150" t="s">
        <v>216</v>
      </c>
      <c r="F339" s="151" t="s">
        <v>1761</v>
      </c>
      <c r="I339" s="152"/>
      <c r="L339" s="30"/>
      <c r="M339" s="153"/>
      <c r="T339" s="54"/>
      <c r="AT339" s="15" t="s">
        <v>216</v>
      </c>
      <c r="AU339" s="15" t="s">
        <v>91</v>
      </c>
    </row>
    <row r="340" spans="2:65" s="12" customFormat="1" x14ac:dyDescent="0.2">
      <c r="B340" s="154"/>
      <c r="D340" s="150" t="s">
        <v>292</v>
      </c>
      <c r="E340" s="155" t="s">
        <v>1</v>
      </c>
      <c r="F340" s="156" t="s">
        <v>85</v>
      </c>
      <c r="H340" s="157">
        <v>1</v>
      </c>
      <c r="I340" s="158"/>
      <c r="L340" s="154"/>
      <c r="M340" s="159"/>
      <c r="T340" s="160"/>
      <c r="AT340" s="155" t="s">
        <v>292</v>
      </c>
      <c r="AU340" s="155" t="s">
        <v>91</v>
      </c>
      <c r="AV340" s="12" t="s">
        <v>91</v>
      </c>
      <c r="AW340" s="12" t="s">
        <v>36</v>
      </c>
      <c r="AX340" s="12" t="s">
        <v>85</v>
      </c>
      <c r="AY340" s="155" t="s">
        <v>209</v>
      </c>
    </row>
    <row r="341" spans="2:65" s="1" customFormat="1" ht="24.2" customHeight="1" x14ac:dyDescent="0.2">
      <c r="B341" s="30"/>
      <c r="C341" s="136" t="s">
        <v>660</v>
      </c>
      <c r="D341" s="136" t="s">
        <v>210</v>
      </c>
      <c r="E341" s="137" t="s">
        <v>1762</v>
      </c>
      <c r="F341" s="138" t="s">
        <v>1763</v>
      </c>
      <c r="G341" s="139" t="s">
        <v>456</v>
      </c>
      <c r="H341" s="140">
        <v>1</v>
      </c>
      <c r="I341" s="141"/>
      <c r="J341" s="142">
        <f>ROUND(I341*H341,2)</f>
        <v>0</v>
      </c>
      <c r="K341" s="143"/>
      <c r="L341" s="30"/>
      <c r="M341" s="144" t="s">
        <v>1</v>
      </c>
      <c r="N341" s="145" t="s">
        <v>43</v>
      </c>
      <c r="P341" s="146">
        <f>O341*H341</f>
        <v>0</v>
      </c>
      <c r="Q341" s="146">
        <v>0</v>
      </c>
      <c r="R341" s="146">
        <f>Q341*H341</f>
        <v>0</v>
      </c>
      <c r="S341" s="146">
        <v>0</v>
      </c>
      <c r="T341" s="147">
        <f>S341*H341</f>
        <v>0</v>
      </c>
      <c r="AR341" s="148" t="s">
        <v>156</v>
      </c>
      <c r="AT341" s="148" t="s">
        <v>210</v>
      </c>
      <c r="AU341" s="148" t="s">
        <v>91</v>
      </c>
      <c r="AY341" s="15" t="s">
        <v>209</v>
      </c>
      <c r="BE341" s="149">
        <f>IF(N341="základní",J341,0)</f>
        <v>0</v>
      </c>
      <c r="BF341" s="149">
        <f>IF(N341="snížená",J341,0)</f>
        <v>0</v>
      </c>
      <c r="BG341" s="149">
        <f>IF(N341="zákl. přenesená",J341,0)</f>
        <v>0</v>
      </c>
      <c r="BH341" s="149">
        <f>IF(N341="sníž. přenesená",J341,0)</f>
        <v>0</v>
      </c>
      <c r="BI341" s="149">
        <f>IF(N341="nulová",J341,0)</f>
        <v>0</v>
      </c>
      <c r="BJ341" s="15" t="s">
        <v>85</v>
      </c>
      <c r="BK341" s="149">
        <f>ROUND(I341*H341,2)</f>
        <v>0</v>
      </c>
      <c r="BL341" s="15" t="s">
        <v>156</v>
      </c>
      <c r="BM341" s="148" t="s">
        <v>2010</v>
      </c>
    </row>
    <row r="342" spans="2:65" s="1" customFormat="1" ht="29.25" x14ac:dyDescent="0.2">
      <c r="B342" s="30"/>
      <c r="D342" s="150" t="s">
        <v>216</v>
      </c>
      <c r="F342" s="151" t="s">
        <v>1765</v>
      </c>
      <c r="I342" s="152"/>
      <c r="L342" s="30"/>
      <c r="M342" s="153"/>
      <c r="T342" s="54"/>
      <c r="AT342" s="15" t="s">
        <v>216</v>
      </c>
      <c r="AU342" s="15" t="s">
        <v>91</v>
      </c>
    </row>
    <row r="343" spans="2:65" s="12" customFormat="1" x14ac:dyDescent="0.2">
      <c r="B343" s="154"/>
      <c r="D343" s="150" t="s">
        <v>292</v>
      </c>
      <c r="E343" s="155" t="s">
        <v>1</v>
      </c>
      <c r="F343" s="156" t="s">
        <v>85</v>
      </c>
      <c r="H343" s="157">
        <v>1</v>
      </c>
      <c r="I343" s="158"/>
      <c r="L343" s="154"/>
      <c r="M343" s="159"/>
      <c r="T343" s="160"/>
      <c r="AT343" s="155" t="s">
        <v>292</v>
      </c>
      <c r="AU343" s="155" t="s">
        <v>91</v>
      </c>
      <c r="AV343" s="12" t="s">
        <v>91</v>
      </c>
      <c r="AW343" s="12" t="s">
        <v>36</v>
      </c>
      <c r="AX343" s="12" t="s">
        <v>85</v>
      </c>
      <c r="AY343" s="155" t="s">
        <v>209</v>
      </c>
    </row>
    <row r="344" spans="2:65" s="1" customFormat="1" ht="24.2" customHeight="1" x14ac:dyDescent="0.2">
      <c r="B344" s="30"/>
      <c r="C344" s="171" t="s">
        <v>665</v>
      </c>
      <c r="D344" s="171" t="s">
        <v>449</v>
      </c>
      <c r="E344" s="172" t="s">
        <v>1766</v>
      </c>
      <c r="F344" s="173" t="s">
        <v>1767</v>
      </c>
      <c r="G344" s="174" t="s">
        <v>960</v>
      </c>
      <c r="H344" s="175">
        <v>1</v>
      </c>
      <c r="I344" s="176"/>
      <c r="J344" s="177">
        <f>ROUND(I344*H344,2)</f>
        <v>0</v>
      </c>
      <c r="K344" s="178"/>
      <c r="L344" s="179"/>
      <c r="M344" s="180" t="s">
        <v>1</v>
      </c>
      <c r="N344" s="181" t="s">
        <v>43</v>
      </c>
      <c r="P344" s="146">
        <f>O344*H344</f>
        <v>0</v>
      </c>
      <c r="Q344" s="146">
        <v>3.2000000000000002E-3</v>
      </c>
      <c r="R344" s="146">
        <f>Q344*H344</f>
        <v>3.2000000000000002E-3</v>
      </c>
      <c r="S344" s="146">
        <v>0</v>
      </c>
      <c r="T344" s="147">
        <f>S344*H344</f>
        <v>0</v>
      </c>
      <c r="AR344" s="148" t="s">
        <v>244</v>
      </c>
      <c r="AT344" s="148" t="s">
        <v>449</v>
      </c>
      <c r="AU344" s="148" t="s">
        <v>91</v>
      </c>
      <c r="AY344" s="15" t="s">
        <v>209</v>
      </c>
      <c r="BE344" s="149">
        <f>IF(N344="základní",J344,0)</f>
        <v>0</v>
      </c>
      <c r="BF344" s="149">
        <f>IF(N344="snížená",J344,0)</f>
        <v>0</v>
      </c>
      <c r="BG344" s="149">
        <f>IF(N344="zákl. přenesená",J344,0)</f>
        <v>0</v>
      </c>
      <c r="BH344" s="149">
        <f>IF(N344="sníž. přenesená",J344,0)</f>
        <v>0</v>
      </c>
      <c r="BI344" s="149">
        <f>IF(N344="nulová",J344,0)</f>
        <v>0</v>
      </c>
      <c r="BJ344" s="15" t="s">
        <v>85</v>
      </c>
      <c r="BK344" s="149">
        <f>ROUND(I344*H344,2)</f>
        <v>0</v>
      </c>
      <c r="BL344" s="15" t="s">
        <v>156</v>
      </c>
      <c r="BM344" s="148" t="s">
        <v>2011</v>
      </c>
    </row>
    <row r="345" spans="2:65" s="1" customFormat="1" ht="19.5" x14ac:dyDescent="0.2">
      <c r="B345" s="30"/>
      <c r="D345" s="150" t="s">
        <v>216</v>
      </c>
      <c r="F345" s="151" t="s">
        <v>1767</v>
      </c>
      <c r="I345" s="152"/>
      <c r="L345" s="30"/>
      <c r="M345" s="153"/>
      <c r="T345" s="54"/>
      <c r="AT345" s="15" t="s">
        <v>216</v>
      </c>
      <c r="AU345" s="15" t="s">
        <v>91</v>
      </c>
    </row>
    <row r="346" spans="2:65" s="12" customFormat="1" x14ac:dyDescent="0.2">
      <c r="B346" s="154"/>
      <c r="D346" s="150" t="s">
        <v>292</v>
      </c>
      <c r="E346" s="155" t="s">
        <v>1</v>
      </c>
      <c r="F346" s="156" t="s">
        <v>85</v>
      </c>
      <c r="H346" s="157">
        <v>1</v>
      </c>
      <c r="I346" s="158"/>
      <c r="L346" s="154"/>
      <c r="M346" s="159"/>
      <c r="T346" s="160"/>
      <c r="AT346" s="155" t="s">
        <v>292</v>
      </c>
      <c r="AU346" s="155" t="s">
        <v>91</v>
      </c>
      <c r="AV346" s="12" t="s">
        <v>91</v>
      </c>
      <c r="AW346" s="12" t="s">
        <v>36</v>
      </c>
      <c r="AX346" s="12" t="s">
        <v>85</v>
      </c>
      <c r="AY346" s="155" t="s">
        <v>209</v>
      </c>
    </row>
    <row r="347" spans="2:65" s="1" customFormat="1" ht="24.2" customHeight="1" x14ac:dyDescent="0.2">
      <c r="B347" s="30"/>
      <c r="C347" s="136" t="s">
        <v>671</v>
      </c>
      <c r="D347" s="136" t="s">
        <v>210</v>
      </c>
      <c r="E347" s="137" t="s">
        <v>1769</v>
      </c>
      <c r="F347" s="138" t="s">
        <v>1770</v>
      </c>
      <c r="G347" s="139" t="s">
        <v>456</v>
      </c>
      <c r="H347" s="140">
        <v>1</v>
      </c>
      <c r="I347" s="141"/>
      <c r="J347" s="142">
        <f>ROUND(I347*H347,2)</f>
        <v>0</v>
      </c>
      <c r="K347" s="143"/>
      <c r="L347" s="30"/>
      <c r="M347" s="144" t="s">
        <v>1</v>
      </c>
      <c r="N347" s="145" t="s">
        <v>43</v>
      </c>
      <c r="P347" s="146">
        <f>O347*H347</f>
        <v>0</v>
      </c>
      <c r="Q347" s="146">
        <v>0.19885</v>
      </c>
      <c r="R347" s="146">
        <f>Q347*H347</f>
        <v>0.19885</v>
      </c>
      <c r="S347" s="146">
        <v>0</v>
      </c>
      <c r="T347" s="147">
        <f>S347*H347</f>
        <v>0</v>
      </c>
      <c r="AR347" s="148" t="s">
        <v>156</v>
      </c>
      <c r="AT347" s="148" t="s">
        <v>210</v>
      </c>
      <c r="AU347" s="148" t="s">
        <v>91</v>
      </c>
      <c r="AY347" s="15" t="s">
        <v>209</v>
      </c>
      <c r="BE347" s="149">
        <f>IF(N347="základní",J347,0)</f>
        <v>0</v>
      </c>
      <c r="BF347" s="149">
        <f>IF(N347="snížená",J347,0)</f>
        <v>0</v>
      </c>
      <c r="BG347" s="149">
        <f>IF(N347="zákl. přenesená",J347,0)</f>
        <v>0</v>
      </c>
      <c r="BH347" s="149">
        <f>IF(N347="sníž. přenesená",J347,0)</f>
        <v>0</v>
      </c>
      <c r="BI347" s="149">
        <f>IF(N347="nulová",J347,0)</f>
        <v>0</v>
      </c>
      <c r="BJ347" s="15" t="s">
        <v>85</v>
      </c>
      <c r="BK347" s="149">
        <f>ROUND(I347*H347,2)</f>
        <v>0</v>
      </c>
      <c r="BL347" s="15" t="s">
        <v>156</v>
      </c>
      <c r="BM347" s="148" t="s">
        <v>2012</v>
      </c>
    </row>
    <row r="348" spans="2:65" s="1" customFormat="1" ht="19.5" x14ac:dyDescent="0.2">
      <c r="B348" s="30"/>
      <c r="D348" s="150" t="s">
        <v>216</v>
      </c>
      <c r="F348" s="151" t="s">
        <v>1770</v>
      </c>
      <c r="I348" s="152"/>
      <c r="L348" s="30"/>
      <c r="M348" s="153"/>
      <c r="T348" s="54"/>
      <c r="AT348" s="15" t="s">
        <v>216</v>
      </c>
      <c r="AU348" s="15" t="s">
        <v>91</v>
      </c>
    </row>
    <row r="349" spans="2:65" s="12" customFormat="1" x14ac:dyDescent="0.2">
      <c r="B349" s="154"/>
      <c r="D349" s="150" t="s">
        <v>292</v>
      </c>
      <c r="E349" s="155" t="s">
        <v>1</v>
      </c>
      <c r="F349" s="156" t="s">
        <v>85</v>
      </c>
      <c r="H349" s="157">
        <v>1</v>
      </c>
      <c r="I349" s="158"/>
      <c r="L349" s="154"/>
      <c r="M349" s="159"/>
      <c r="T349" s="160"/>
      <c r="AT349" s="155" t="s">
        <v>292</v>
      </c>
      <c r="AU349" s="155" t="s">
        <v>91</v>
      </c>
      <c r="AV349" s="12" t="s">
        <v>91</v>
      </c>
      <c r="AW349" s="12" t="s">
        <v>36</v>
      </c>
      <c r="AX349" s="12" t="s">
        <v>85</v>
      </c>
      <c r="AY349" s="155" t="s">
        <v>209</v>
      </c>
    </row>
    <row r="350" spans="2:65" s="1" customFormat="1" ht="24.2" customHeight="1" x14ac:dyDescent="0.2">
      <c r="B350" s="30"/>
      <c r="C350" s="171" t="s">
        <v>677</v>
      </c>
      <c r="D350" s="171" t="s">
        <v>449</v>
      </c>
      <c r="E350" s="172" t="s">
        <v>847</v>
      </c>
      <c r="F350" s="173" t="s">
        <v>848</v>
      </c>
      <c r="G350" s="174" t="s">
        <v>456</v>
      </c>
      <c r="H350" s="175">
        <v>2</v>
      </c>
      <c r="I350" s="176"/>
      <c r="J350" s="177">
        <f>ROUND(I350*H350,2)</f>
        <v>0</v>
      </c>
      <c r="K350" s="178"/>
      <c r="L350" s="179"/>
      <c r="M350" s="180" t="s">
        <v>1</v>
      </c>
      <c r="N350" s="181" t="s">
        <v>43</v>
      </c>
      <c r="P350" s="146">
        <f>O350*H350</f>
        <v>0</v>
      </c>
      <c r="Q350" s="146">
        <v>5.4600000000000003E-2</v>
      </c>
      <c r="R350" s="146">
        <f>Q350*H350</f>
        <v>0.10920000000000001</v>
      </c>
      <c r="S350" s="146">
        <v>0</v>
      </c>
      <c r="T350" s="147">
        <f>S350*H350</f>
        <v>0</v>
      </c>
      <c r="AR350" s="148" t="s">
        <v>244</v>
      </c>
      <c r="AT350" s="148" t="s">
        <v>449</v>
      </c>
      <c r="AU350" s="148" t="s">
        <v>91</v>
      </c>
      <c r="AY350" s="15" t="s">
        <v>209</v>
      </c>
      <c r="BE350" s="149">
        <f>IF(N350="základní",J350,0)</f>
        <v>0</v>
      </c>
      <c r="BF350" s="149">
        <f>IF(N350="snížená",J350,0)</f>
        <v>0</v>
      </c>
      <c r="BG350" s="149">
        <f>IF(N350="zákl. přenesená",J350,0)</f>
        <v>0</v>
      </c>
      <c r="BH350" s="149">
        <f>IF(N350="sníž. přenesená",J350,0)</f>
        <v>0</v>
      </c>
      <c r="BI350" s="149">
        <f>IF(N350="nulová",J350,0)</f>
        <v>0</v>
      </c>
      <c r="BJ350" s="15" t="s">
        <v>85</v>
      </c>
      <c r="BK350" s="149">
        <f>ROUND(I350*H350,2)</f>
        <v>0</v>
      </c>
      <c r="BL350" s="15" t="s">
        <v>156</v>
      </c>
      <c r="BM350" s="148" t="s">
        <v>2013</v>
      </c>
    </row>
    <row r="351" spans="2:65" s="1" customFormat="1" ht="19.5" x14ac:dyDescent="0.2">
      <c r="B351" s="30"/>
      <c r="D351" s="150" t="s">
        <v>216</v>
      </c>
      <c r="F351" s="151" t="s">
        <v>848</v>
      </c>
      <c r="I351" s="152"/>
      <c r="L351" s="30"/>
      <c r="M351" s="153"/>
      <c r="T351" s="54"/>
      <c r="AT351" s="15" t="s">
        <v>216</v>
      </c>
      <c r="AU351" s="15" t="s">
        <v>91</v>
      </c>
    </row>
    <row r="352" spans="2:65" s="12" customFormat="1" x14ac:dyDescent="0.2">
      <c r="B352" s="154"/>
      <c r="D352" s="150" t="s">
        <v>292</v>
      </c>
      <c r="E352" s="155" t="s">
        <v>1</v>
      </c>
      <c r="F352" s="156" t="s">
        <v>91</v>
      </c>
      <c r="H352" s="157">
        <v>2</v>
      </c>
      <c r="I352" s="158"/>
      <c r="L352" s="154"/>
      <c r="M352" s="159"/>
      <c r="T352" s="160"/>
      <c r="AT352" s="155" t="s">
        <v>292</v>
      </c>
      <c r="AU352" s="155" t="s">
        <v>91</v>
      </c>
      <c r="AV352" s="12" t="s">
        <v>91</v>
      </c>
      <c r="AW352" s="12" t="s">
        <v>36</v>
      </c>
      <c r="AX352" s="12" t="s">
        <v>85</v>
      </c>
      <c r="AY352" s="155" t="s">
        <v>209</v>
      </c>
    </row>
    <row r="353" spans="2:65" s="1" customFormat="1" ht="24.2" customHeight="1" x14ac:dyDescent="0.2">
      <c r="B353" s="30"/>
      <c r="C353" s="136" t="s">
        <v>421</v>
      </c>
      <c r="D353" s="136" t="s">
        <v>210</v>
      </c>
      <c r="E353" s="137" t="s">
        <v>841</v>
      </c>
      <c r="F353" s="138" t="s">
        <v>842</v>
      </c>
      <c r="G353" s="139" t="s">
        <v>456</v>
      </c>
      <c r="H353" s="140">
        <v>3</v>
      </c>
      <c r="I353" s="141"/>
      <c r="J353" s="142">
        <f>ROUND(I353*H353,2)</f>
        <v>0</v>
      </c>
      <c r="K353" s="143"/>
      <c r="L353" s="30"/>
      <c r="M353" s="144" t="s">
        <v>1</v>
      </c>
      <c r="N353" s="145" t="s">
        <v>43</v>
      </c>
      <c r="P353" s="146">
        <f>O353*H353</f>
        <v>0</v>
      </c>
      <c r="Q353" s="146">
        <v>0.09</v>
      </c>
      <c r="R353" s="146">
        <f>Q353*H353</f>
        <v>0.27</v>
      </c>
      <c r="S353" s="146">
        <v>0</v>
      </c>
      <c r="T353" s="147">
        <f>S353*H353</f>
        <v>0</v>
      </c>
      <c r="AR353" s="148" t="s">
        <v>156</v>
      </c>
      <c r="AT353" s="148" t="s">
        <v>210</v>
      </c>
      <c r="AU353" s="148" t="s">
        <v>91</v>
      </c>
      <c r="AY353" s="15" t="s">
        <v>209</v>
      </c>
      <c r="BE353" s="149">
        <f>IF(N353="základní",J353,0)</f>
        <v>0</v>
      </c>
      <c r="BF353" s="149">
        <f>IF(N353="snížená",J353,0)</f>
        <v>0</v>
      </c>
      <c r="BG353" s="149">
        <f>IF(N353="zákl. přenesená",J353,0)</f>
        <v>0</v>
      </c>
      <c r="BH353" s="149">
        <f>IF(N353="sníž. přenesená",J353,0)</f>
        <v>0</v>
      </c>
      <c r="BI353" s="149">
        <f>IF(N353="nulová",J353,0)</f>
        <v>0</v>
      </c>
      <c r="BJ353" s="15" t="s">
        <v>85</v>
      </c>
      <c r="BK353" s="149">
        <f>ROUND(I353*H353,2)</f>
        <v>0</v>
      </c>
      <c r="BL353" s="15" t="s">
        <v>156</v>
      </c>
      <c r="BM353" s="148" t="s">
        <v>2014</v>
      </c>
    </row>
    <row r="354" spans="2:65" s="1" customFormat="1" ht="19.5" x14ac:dyDescent="0.2">
      <c r="B354" s="30"/>
      <c r="D354" s="150" t="s">
        <v>216</v>
      </c>
      <c r="F354" s="151" t="s">
        <v>844</v>
      </c>
      <c r="I354" s="152"/>
      <c r="L354" s="30"/>
      <c r="M354" s="153"/>
      <c r="T354" s="54"/>
      <c r="AT354" s="15" t="s">
        <v>216</v>
      </c>
      <c r="AU354" s="15" t="s">
        <v>91</v>
      </c>
    </row>
    <row r="355" spans="2:65" s="12" customFormat="1" x14ac:dyDescent="0.2">
      <c r="B355" s="154"/>
      <c r="D355" s="150" t="s">
        <v>292</v>
      </c>
      <c r="E355" s="155" t="s">
        <v>1</v>
      </c>
      <c r="F355" s="156" t="s">
        <v>2015</v>
      </c>
      <c r="H355" s="157">
        <v>3</v>
      </c>
      <c r="I355" s="158"/>
      <c r="L355" s="154"/>
      <c r="M355" s="159"/>
      <c r="T355" s="160"/>
      <c r="AT355" s="155" t="s">
        <v>292</v>
      </c>
      <c r="AU355" s="155" t="s">
        <v>91</v>
      </c>
      <c r="AV355" s="12" t="s">
        <v>91</v>
      </c>
      <c r="AW355" s="12" t="s">
        <v>36</v>
      </c>
      <c r="AX355" s="12" t="s">
        <v>85</v>
      </c>
      <c r="AY355" s="155" t="s">
        <v>209</v>
      </c>
    </row>
    <row r="356" spans="2:65" s="1" customFormat="1" ht="24.2" customHeight="1" x14ac:dyDescent="0.2">
      <c r="B356" s="30"/>
      <c r="C356" s="136" t="s">
        <v>689</v>
      </c>
      <c r="D356" s="136" t="s">
        <v>210</v>
      </c>
      <c r="E356" s="137" t="s">
        <v>851</v>
      </c>
      <c r="F356" s="138" t="s">
        <v>852</v>
      </c>
      <c r="G356" s="139" t="s">
        <v>456</v>
      </c>
      <c r="H356" s="140">
        <v>3</v>
      </c>
      <c r="I356" s="141"/>
      <c r="J356" s="142">
        <f>ROUND(I356*H356,2)</f>
        <v>0</v>
      </c>
      <c r="K356" s="143"/>
      <c r="L356" s="30"/>
      <c r="M356" s="144" t="s">
        <v>1</v>
      </c>
      <c r="N356" s="145" t="s">
        <v>43</v>
      </c>
      <c r="P356" s="146">
        <f>O356*H356</f>
        <v>0</v>
      </c>
      <c r="Q356" s="146">
        <v>0.42080000000000001</v>
      </c>
      <c r="R356" s="146">
        <f>Q356*H356</f>
        <v>1.2624</v>
      </c>
      <c r="S356" s="146">
        <v>0</v>
      </c>
      <c r="T356" s="147">
        <f>S356*H356</f>
        <v>0</v>
      </c>
      <c r="AR356" s="148" t="s">
        <v>156</v>
      </c>
      <c r="AT356" s="148" t="s">
        <v>210</v>
      </c>
      <c r="AU356" s="148" t="s">
        <v>91</v>
      </c>
      <c r="AY356" s="15" t="s">
        <v>209</v>
      </c>
      <c r="BE356" s="149">
        <f>IF(N356="základní",J356,0)</f>
        <v>0</v>
      </c>
      <c r="BF356" s="149">
        <f>IF(N356="snížená",J356,0)</f>
        <v>0</v>
      </c>
      <c r="BG356" s="149">
        <f>IF(N356="zákl. přenesená",J356,0)</f>
        <v>0</v>
      </c>
      <c r="BH356" s="149">
        <f>IF(N356="sníž. přenesená",J356,0)</f>
        <v>0</v>
      </c>
      <c r="BI356" s="149">
        <f>IF(N356="nulová",J356,0)</f>
        <v>0</v>
      </c>
      <c r="BJ356" s="15" t="s">
        <v>85</v>
      </c>
      <c r="BK356" s="149">
        <f>ROUND(I356*H356,2)</f>
        <v>0</v>
      </c>
      <c r="BL356" s="15" t="s">
        <v>156</v>
      </c>
      <c r="BM356" s="148" t="s">
        <v>2016</v>
      </c>
    </row>
    <row r="357" spans="2:65" s="1" customFormat="1" ht="19.5" x14ac:dyDescent="0.2">
      <c r="B357" s="30"/>
      <c r="D357" s="150" t="s">
        <v>216</v>
      </c>
      <c r="F357" s="151" t="s">
        <v>854</v>
      </c>
      <c r="I357" s="152"/>
      <c r="L357" s="30"/>
      <c r="M357" s="153"/>
      <c r="T357" s="54"/>
      <c r="AT357" s="15" t="s">
        <v>216</v>
      </c>
      <c r="AU357" s="15" t="s">
        <v>91</v>
      </c>
    </row>
    <row r="358" spans="2:65" s="12" customFormat="1" x14ac:dyDescent="0.2">
      <c r="B358" s="154"/>
      <c r="D358" s="150" t="s">
        <v>292</v>
      </c>
      <c r="E358" s="155" t="s">
        <v>1</v>
      </c>
      <c r="F358" s="156" t="s">
        <v>2015</v>
      </c>
      <c r="H358" s="157">
        <v>3</v>
      </c>
      <c r="I358" s="158"/>
      <c r="L358" s="154"/>
      <c r="M358" s="159"/>
      <c r="T358" s="160"/>
      <c r="AT358" s="155" t="s">
        <v>292</v>
      </c>
      <c r="AU358" s="155" t="s">
        <v>91</v>
      </c>
      <c r="AV358" s="12" t="s">
        <v>91</v>
      </c>
      <c r="AW358" s="12" t="s">
        <v>36</v>
      </c>
      <c r="AX358" s="12" t="s">
        <v>85</v>
      </c>
      <c r="AY358" s="155" t="s">
        <v>209</v>
      </c>
    </row>
    <row r="359" spans="2:65" s="1" customFormat="1" ht="21.75" customHeight="1" x14ac:dyDescent="0.2">
      <c r="B359" s="30"/>
      <c r="C359" s="136" t="s">
        <v>695</v>
      </c>
      <c r="D359" s="136" t="s">
        <v>210</v>
      </c>
      <c r="E359" s="137" t="s">
        <v>861</v>
      </c>
      <c r="F359" s="138" t="s">
        <v>862</v>
      </c>
      <c r="G359" s="139" t="s">
        <v>359</v>
      </c>
      <c r="H359" s="140">
        <v>65</v>
      </c>
      <c r="I359" s="141"/>
      <c r="J359" s="142">
        <f>ROUND(I359*H359,2)</f>
        <v>0</v>
      </c>
      <c r="K359" s="143"/>
      <c r="L359" s="30"/>
      <c r="M359" s="144" t="s">
        <v>1</v>
      </c>
      <c r="N359" s="145" t="s">
        <v>43</v>
      </c>
      <c r="P359" s="146">
        <f>O359*H359</f>
        <v>0</v>
      </c>
      <c r="Q359" s="146">
        <v>1.2999999999999999E-4</v>
      </c>
      <c r="R359" s="146">
        <f>Q359*H359</f>
        <v>8.4499999999999992E-3</v>
      </c>
      <c r="S359" s="146">
        <v>0</v>
      </c>
      <c r="T359" s="147">
        <f>S359*H359</f>
        <v>0</v>
      </c>
      <c r="AR359" s="148" t="s">
        <v>156</v>
      </c>
      <c r="AT359" s="148" t="s">
        <v>210</v>
      </c>
      <c r="AU359" s="148" t="s">
        <v>91</v>
      </c>
      <c r="AY359" s="15" t="s">
        <v>209</v>
      </c>
      <c r="BE359" s="149">
        <f>IF(N359="základní",J359,0)</f>
        <v>0</v>
      </c>
      <c r="BF359" s="149">
        <f>IF(N359="snížená",J359,0)</f>
        <v>0</v>
      </c>
      <c r="BG359" s="149">
        <f>IF(N359="zákl. přenesená",J359,0)</f>
        <v>0</v>
      </c>
      <c r="BH359" s="149">
        <f>IF(N359="sníž. přenesená",J359,0)</f>
        <v>0</v>
      </c>
      <c r="BI359" s="149">
        <f>IF(N359="nulová",J359,0)</f>
        <v>0</v>
      </c>
      <c r="BJ359" s="15" t="s">
        <v>85</v>
      </c>
      <c r="BK359" s="149">
        <f>ROUND(I359*H359,2)</f>
        <v>0</v>
      </c>
      <c r="BL359" s="15" t="s">
        <v>156</v>
      </c>
      <c r="BM359" s="148" t="s">
        <v>2017</v>
      </c>
    </row>
    <row r="360" spans="2:65" s="1" customFormat="1" x14ac:dyDescent="0.2">
      <c r="B360" s="30"/>
      <c r="D360" s="150" t="s">
        <v>216</v>
      </c>
      <c r="F360" s="151" t="s">
        <v>864</v>
      </c>
      <c r="I360" s="152"/>
      <c r="L360" s="30"/>
      <c r="M360" s="153"/>
      <c r="T360" s="54"/>
      <c r="AT360" s="15" t="s">
        <v>216</v>
      </c>
      <c r="AU360" s="15" t="s">
        <v>91</v>
      </c>
    </row>
    <row r="361" spans="2:65" s="12" customFormat="1" x14ac:dyDescent="0.2">
      <c r="B361" s="154"/>
      <c r="D361" s="150" t="s">
        <v>292</v>
      </c>
      <c r="E361" s="155" t="s">
        <v>1</v>
      </c>
      <c r="F361" s="156" t="s">
        <v>711</v>
      </c>
      <c r="H361" s="157">
        <v>65</v>
      </c>
      <c r="I361" s="158"/>
      <c r="L361" s="154"/>
      <c r="M361" s="159"/>
      <c r="T361" s="160"/>
      <c r="AT361" s="155" t="s">
        <v>292</v>
      </c>
      <c r="AU361" s="155" t="s">
        <v>91</v>
      </c>
      <c r="AV361" s="12" t="s">
        <v>91</v>
      </c>
      <c r="AW361" s="12" t="s">
        <v>36</v>
      </c>
      <c r="AX361" s="12" t="s">
        <v>85</v>
      </c>
      <c r="AY361" s="155" t="s">
        <v>209</v>
      </c>
    </row>
    <row r="362" spans="2:65" s="11" customFormat="1" ht="22.9" customHeight="1" x14ac:dyDescent="0.2">
      <c r="B362" s="124"/>
      <c r="D362" s="125" t="s">
        <v>77</v>
      </c>
      <c r="E362" s="134" t="s">
        <v>249</v>
      </c>
      <c r="F362" s="134" t="s">
        <v>866</v>
      </c>
      <c r="I362" s="127"/>
      <c r="J362" s="135">
        <f>BK362</f>
        <v>0</v>
      </c>
      <c r="L362" s="124"/>
      <c r="M362" s="129"/>
      <c r="P362" s="130">
        <f>SUM(P363:P371)</f>
        <v>0</v>
      </c>
      <c r="R362" s="130">
        <f>SUM(R363:R371)</f>
        <v>5.33E-2</v>
      </c>
      <c r="T362" s="131">
        <f>SUM(T363:T371)</f>
        <v>2.6</v>
      </c>
      <c r="AR362" s="125" t="s">
        <v>85</v>
      </c>
      <c r="AT362" s="132" t="s">
        <v>77</v>
      </c>
      <c r="AU362" s="132" t="s">
        <v>85</v>
      </c>
      <c r="AY362" s="125" t="s">
        <v>209</v>
      </c>
      <c r="BK362" s="133">
        <f>SUM(BK363:BK371)</f>
        <v>0</v>
      </c>
    </row>
    <row r="363" spans="2:65" s="1" customFormat="1" ht="24.2" customHeight="1" x14ac:dyDescent="0.2">
      <c r="B363" s="30"/>
      <c r="C363" s="136" t="s">
        <v>699</v>
      </c>
      <c r="D363" s="136" t="s">
        <v>210</v>
      </c>
      <c r="E363" s="137" t="s">
        <v>867</v>
      </c>
      <c r="F363" s="138" t="s">
        <v>868</v>
      </c>
      <c r="G363" s="139" t="s">
        <v>359</v>
      </c>
      <c r="H363" s="140">
        <v>130</v>
      </c>
      <c r="I363" s="141"/>
      <c r="J363" s="142">
        <f>ROUND(I363*H363,2)</f>
        <v>0</v>
      </c>
      <c r="K363" s="143"/>
      <c r="L363" s="30"/>
      <c r="M363" s="144" t="s">
        <v>1</v>
      </c>
      <c r="N363" s="145" t="s">
        <v>43</v>
      </c>
      <c r="P363" s="146">
        <f>O363*H363</f>
        <v>0</v>
      </c>
      <c r="Q363" s="146">
        <v>4.0999999999999999E-4</v>
      </c>
      <c r="R363" s="146">
        <f>Q363*H363</f>
        <v>5.33E-2</v>
      </c>
      <c r="S363" s="146">
        <v>0</v>
      </c>
      <c r="T363" s="147">
        <f>S363*H363</f>
        <v>0</v>
      </c>
      <c r="AR363" s="148" t="s">
        <v>156</v>
      </c>
      <c r="AT363" s="148" t="s">
        <v>210</v>
      </c>
      <c r="AU363" s="148" t="s">
        <v>91</v>
      </c>
      <c r="AY363" s="15" t="s">
        <v>209</v>
      </c>
      <c r="BE363" s="149">
        <f>IF(N363="základní",J363,0)</f>
        <v>0</v>
      </c>
      <c r="BF363" s="149">
        <f>IF(N363="snížená",J363,0)</f>
        <v>0</v>
      </c>
      <c r="BG363" s="149">
        <f>IF(N363="zákl. přenesená",J363,0)</f>
        <v>0</v>
      </c>
      <c r="BH363" s="149">
        <f>IF(N363="sníž. přenesená",J363,0)</f>
        <v>0</v>
      </c>
      <c r="BI363" s="149">
        <f>IF(N363="nulová",J363,0)</f>
        <v>0</v>
      </c>
      <c r="BJ363" s="15" t="s">
        <v>85</v>
      </c>
      <c r="BK363" s="149">
        <f>ROUND(I363*H363,2)</f>
        <v>0</v>
      </c>
      <c r="BL363" s="15" t="s">
        <v>156</v>
      </c>
      <c r="BM363" s="148" t="s">
        <v>2018</v>
      </c>
    </row>
    <row r="364" spans="2:65" s="1" customFormat="1" ht="19.5" x14ac:dyDescent="0.2">
      <c r="B364" s="30"/>
      <c r="D364" s="150" t="s">
        <v>216</v>
      </c>
      <c r="F364" s="151" t="s">
        <v>870</v>
      </c>
      <c r="I364" s="152"/>
      <c r="L364" s="30"/>
      <c r="M364" s="153"/>
      <c r="T364" s="54"/>
      <c r="AT364" s="15" t="s">
        <v>216</v>
      </c>
      <c r="AU364" s="15" t="s">
        <v>91</v>
      </c>
    </row>
    <row r="365" spans="2:65" s="12" customFormat="1" x14ac:dyDescent="0.2">
      <c r="B365" s="154"/>
      <c r="D365" s="150" t="s">
        <v>292</v>
      </c>
      <c r="E365" s="155" t="s">
        <v>1</v>
      </c>
      <c r="F365" s="156" t="s">
        <v>2019</v>
      </c>
      <c r="H365" s="157">
        <v>130</v>
      </c>
      <c r="I365" s="158"/>
      <c r="L365" s="154"/>
      <c r="M365" s="159"/>
      <c r="T365" s="160"/>
      <c r="AT365" s="155" t="s">
        <v>292</v>
      </c>
      <c r="AU365" s="155" t="s">
        <v>91</v>
      </c>
      <c r="AV365" s="12" t="s">
        <v>91</v>
      </c>
      <c r="AW365" s="12" t="s">
        <v>36</v>
      </c>
      <c r="AX365" s="12" t="s">
        <v>85</v>
      </c>
      <c r="AY365" s="155" t="s">
        <v>209</v>
      </c>
    </row>
    <row r="366" spans="2:65" s="1" customFormat="1" ht="24.2" customHeight="1" x14ac:dyDescent="0.2">
      <c r="B366" s="30"/>
      <c r="C366" s="136" t="s">
        <v>705</v>
      </c>
      <c r="D366" s="136" t="s">
        <v>210</v>
      </c>
      <c r="E366" s="137" t="s">
        <v>873</v>
      </c>
      <c r="F366" s="138" t="s">
        <v>874</v>
      </c>
      <c r="G366" s="139" t="s">
        <v>359</v>
      </c>
      <c r="H366" s="140">
        <v>130</v>
      </c>
      <c r="I366" s="141"/>
      <c r="J366" s="142">
        <f>ROUND(I366*H366,2)</f>
        <v>0</v>
      </c>
      <c r="K366" s="143"/>
      <c r="L366" s="30"/>
      <c r="M366" s="144" t="s">
        <v>1</v>
      </c>
      <c r="N366" s="145" t="s">
        <v>43</v>
      </c>
      <c r="P366" s="146">
        <f>O366*H366</f>
        <v>0</v>
      </c>
      <c r="Q366" s="146">
        <v>0</v>
      </c>
      <c r="R366" s="146">
        <f>Q366*H366</f>
        <v>0</v>
      </c>
      <c r="S366" s="146">
        <v>0</v>
      </c>
      <c r="T366" s="147">
        <f>S366*H366</f>
        <v>0</v>
      </c>
      <c r="AR366" s="148" t="s">
        <v>156</v>
      </c>
      <c r="AT366" s="148" t="s">
        <v>210</v>
      </c>
      <c r="AU366" s="148" t="s">
        <v>91</v>
      </c>
      <c r="AY366" s="15" t="s">
        <v>209</v>
      </c>
      <c r="BE366" s="149">
        <f>IF(N366="základní",J366,0)</f>
        <v>0</v>
      </c>
      <c r="BF366" s="149">
        <f>IF(N366="snížená",J366,0)</f>
        <v>0</v>
      </c>
      <c r="BG366" s="149">
        <f>IF(N366="zákl. přenesená",J366,0)</f>
        <v>0</v>
      </c>
      <c r="BH366" s="149">
        <f>IF(N366="sníž. přenesená",J366,0)</f>
        <v>0</v>
      </c>
      <c r="BI366" s="149">
        <f>IF(N366="nulová",J366,0)</f>
        <v>0</v>
      </c>
      <c r="BJ366" s="15" t="s">
        <v>85</v>
      </c>
      <c r="BK366" s="149">
        <f>ROUND(I366*H366,2)</f>
        <v>0</v>
      </c>
      <c r="BL366" s="15" t="s">
        <v>156</v>
      </c>
      <c r="BM366" s="148" t="s">
        <v>2020</v>
      </c>
    </row>
    <row r="367" spans="2:65" s="1" customFormat="1" ht="19.5" x14ac:dyDescent="0.2">
      <c r="B367" s="30"/>
      <c r="D367" s="150" t="s">
        <v>216</v>
      </c>
      <c r="F367" s="151" t="s">
        <v>876</v>
      </c>
      <c r="I367" s="152"/>
      <c r="L367" s="30"/>
      <c r="M367" s="153"/>
      <c r="T367" s="54"/>
      <c r="AT367" s="15" t="s">
        <v>216</v>
      </c>
      <c r="AU367" s="15" t="s">
        <v>91</v>
      </c>
    </row>
    <row r="368" spans="2:65" s="12" customFormat="1" x14ac:dyDescent="0.2">
      <c r="B368" s="154"/>
      <c r="D368" s="150" t="s">
        <v>292</v>
      </c>
      <c r="E368" s="155" t="s">
        <v>1</v>
      </c>
      <c r="F368" s="156" t="s">
        <v>2019</v>
      </c>
      <c r="H368" s="157">
        <v>130</v>
      </c>
      <c r="I368" s="158"/>
      <c r="L368" s="154"/>
      <c r="M368" s="159"/>
      <c r="T368" s="160"/>
      <c r="AT368" s="155" t="s">
        <v>292</v>
      </c>
      <c r="AU368" s="155" t="s">
        <v>91</v>
      </c>
      <c r="AV368" s="12" t="s">
        <v>91</v>
      </c>
      <c r="AW368" s="12" t="s">
        <v>36</v>
      </c>
      <c r="AX368" s="12" t="s">
        <v>85</v>
      </c>
      <c r="AY368" s="155" t="s">
        <v>209</v>
      </c>
    </row>
    <row r="369" spans="2:65" s="1" customFormat="1" ht="16.5" customHeight="1" x14ac:dyDescent="0.2">
      <c r="B369" s="30"/>
      <c r="C369" s="136" t="s">
        <v>758</v>
      </c>
      <c r="D369" s="136" t="s">
        <v>210</v>
      </c>
      <c r="E369" s="137" t="s">
        <v>888</v>
      </c>
      <c r="F369" s="138" t="s">
        <v>889</v>
      </c>
      <c r="G369" s="139" t="s">
        <v>342</v>
      </c>
      <c r="H369" s="140">
        <v>260</v>
      </c>
      <c r="I369" s="141"/>
      <c r="J369" s="142">
        <f>ROUND(I369*H369,2)</f>
        <v>0</v>
      </c>
      <c r="K369" s="143"/>
      <c r="L369" s="30"/>
      <c r="M369" s="144" t="s">
        <v>1</v>
      </c>
      <c r="N369" s="145" t="s">
        <v>43</v>
      </c>
      <c r="P369" s="146">
        <f>O369*H369</f>
        <v>0</v>
      </c>
      <c r="Q369" s="146">
        <v>0</v>
      </c>
      <c r="R369" s="146">
        <f>Q369*H369</f>
        <v>0</v>
      </c>
      <c r="S369" s="146">
        <v>0.01</v>
      </c>
      <c r="T369" s="147">
        <f>S369*H369</f>
        <v>2.6</v>
      </c>
      <c r="AR369" s="148" t="s">
        <v>156</v>
      </c>
      <c r="AT369" s="148" t="s">
        <v>210</v>
      </c>
      <c r="AU369" s="148" t="s">
        <v>91</v>
      </c>
      <c r="AY369" s="15" t="s">
        <v>209</v>
      </c>
      <c r="BE369" s="149">
        <f>IF(N369="základní",J369,0)</f>
        <v>0</v>
      </c>
      <c r="BF369" s="149">
        <f>IF(N369="snížená",J369,0)</f>
        <v>0</v>
      </c>
      <c r="BG369" s="149">
        <f>IF(N369="zákl. přenesená",J369,0)</f>
        <v>0</v>
      </c>
      <c r="BH369" s="149">
        <f>IF(N369="sníž. přenesená",J369,0)</f>
        <v>0</v>
      </c>
      <c r="BI369" s="149">
        <f>IF(N369="nulová",J369,0)</f>
        <v>0</v>
      </c>
      <c r="BJ369" s="15" t="s">
        <v>85</v>
      </c>
      <c r="BK369" s="149">
        <f>ROUND(I369*H369,2)</f>
        <v>0</v>
      </c>
      <c r="BL369" s="15" t="s">
        <v>156</v>
      </c>
      <c r="BM369" s="148" t="s">
        <v>2021</v>
      </c>
    </row>
    <row r="370" spans="2:65" s="1" customFormat="1" ht="19.5" x14ac:dyDescent="0.2">
      <c r="B370" s="30"/>
      <c r="D370" s="150" t="s">
        <v>216</v>
      </c>
      <c r="F370" s="151" t="s">
        <v>891</v>
      </c>
      <c r="I370" s="152"/>
      <c r="L370" s="30"/>
      <c r="M370" s="153"/>
      <c r="T370" s="54"/>
      <c r="AT370" s="15" t="s">
        <v>216</v>
      </c>
      <c r="AU370" s="15" t="s">
        <v>91</v>
      </c>
    </row>
    <row r="371" spans="2:65" s="12" customFormat="1" x14ac:dyDescent="0.2">
      <c r="B371" s="154"/>
      <c r="D371" s="150" t="s">
        <v>292</v>
      </c>
      <c r="E371" s="155" t="s">
        <v>1</v>
      </c>
      <c r="F371" s="156" t="s">
        <v>2022</v>
      </c>
      <c r="H371" s="157">
        <v>260</v>
      </c>
      <c r="I371" s="158"/>
      <c r="L371" s="154"/>
      <c r="M371" s="159"/>
      <c r="T371" s="160"/>
      <c r="AT371" s="155" t="s">
        <v>292</v>
      </c>
      <c r="AU371" s="155" t="s">
        <v>91</v>
      </c>
      <c r="AV371" s="12" t="s">
        <v>91</v>
      </c>
      <c r="AW371" s="12" t="s">
        <v>36</v>
      </c>
      <c r="AX371" s="12" t="s">
        <v>85</v>
      </c>
      <c r="AY371" s="155" t="s">
        <v>209</v>
      </c>
    </row>
    <row r="372" spans="2:65" s="11" customFormat="1" ht="22.9" customHeight="1" x14ac:dyDescent="0.2">
      <c r="B372" s="124"/>
      <c r="D372" s="125" t="s">
        <v>77</v>
      </c>
      <c r="E372" s="134" t="s">
        <v>928</v>
      </c>
      <c r="F372" s="134" t="s">
        <v>929</v>
      </c>
      <c r="I372" s="127"/>
      <c r="J372" s="135">
        <f>BK372</f>
        <v>0</v>
      </c>
      <c r="L372" s="124"/>
      <c r="M372" s="129"/>
      <c r="P372" s="130">
        <f>SUM(P373:P375)</f>
        <v>0</v>
      </c>
      <c r="R372" s="130">
        <f>SUM(R373:R375)</f>
        <v>0</v>
      </c>
      <c r="T372" s="131">
        <f>SUM(T373:T375)</f>
        <v>0</v>
      </c>
      <c r="AR372" s="125" t="s">
        <v>85</v>
      </c>
      <c r="AT372" s="132" t="s">
        <v>77</v>
      </c>
      <c r="AU372" s="132" t="s">
        <v>85</v>
      </c>
      <c r="AY372" s="125" t="s">
        <v>209</v>
      </c>
      <c r="BK372" s="133">
        <f>SUM(BK373:BK375)</f>
        <v>0</v>
      </c>
    </row>
    <row r="373" spans="2:65" s="1" customFormat="1" ht="44.25" customHeight="1" x14ac:dyDescent="0.2">
      <c r="B373" s="30"/>
      <c r="C373" s="136" t="s">
        <v>711</v>
      </c>
      <c r="D373" s="136" t="s">
        <v>210</v>
      </c>
      <c r="E373" s="137" t="s">
        <v>936</v>
      </c>
      <c r="F373" s="138" t="s">
        <v>937</v>
      </c>
      <c r="G373" s="139" t="s">
        <v>554</v>
      </c>
      <c r="H373" s="140">
        <v>28.8</v>
      </c>
      <c r="I373" s="141"/>
      <c r="J373" s="142">
        <f>ROUND(I373*H373,2)</f>
        <v>0</v>
      </c>
      <c r="K373" s="143"/>
      <c r="L373" s="30"/>
      <c r="M373" s="144" t="s">
        <v>1</v>
      </c>
      <c r="N373" s="145" t="s">
        <v>43</v>
      </c>
      <c r="P373" s="146">
        <f>O373*H373</f>
        <v>0</v>
      </c>
      <c r="Q373" s="146">
        <v>0</v>
      </c>
      <c r="R373" s="146">
        <f>Q373*H373</f>
        <v>0</v>
      </c>
      <c r="S373" s="146">
        <v>0</v>
      </c>
      <c r="T373" s="147">
        <f>S373*H373</f>
        <v>0</v>
      </c>
      <c r="AR373" s="148" t="s">
        <v>156</v>
      </c>
      <c r="AT373" s="148" t="s">
        <v>210</v>
      </c>
      <c r="AU373" s="148" t="s">
        <v>91</v>
      </c>
      <c r="AY373" s="15" t="s">
        <v>209</v>
      </c>
      <c r="BE373" s="149">
        <f>IF(N373="základní",J373,0)</f>
        <v>0</v>
      </c>
      <c r="BF373" s="149">
        <f>IF(N373="snížená",J373,0)</f>
        <v>0</v>
      </c>
      <c r="BG373" s="149">
        <f>IF(N373="zákl. přenesená",J373,0)</f>
        <v>0</v>
      </c>
      <c r="BH373" s="149">
        <f>IF(N373="sníž. přenesená",J373,0)</f>
        <v>0</v>
      </c>
      <c r="BI373" s="149">
        <f>IF(N373="nulová",J373,0)</f>
        <v>0</v>
      </c>
      <c r="BJ373" s="15" t="s">
        <v>85</v>
      </c>
      <c r="BK373" s="149">
        <f>ROUND(I373*H373,2)</f>
        <v>0</v>
      </c>
      <c r="BL373" s="15" t="s">
        <v>156</v>
      </c>
      <c r="BM373" s="148" t="s">
        <v>2023</v>
      </c>
    </row>
    <row r="374" spans="2:65" s="1" customFormat="1" ht="29.25" x14ac:dyDescent="0.2">
      <c r="B374" s="30"/>
      <c r="D374" s="150" t="s">
        <v>216</v>
      </c>
      <c r="F374" s="151" t="s">
        <v>937</v>
      </c>
      <c r="I374" s="152"/>
      <c r="L374" s="30"/>
      <c r="M374" s="153"/>
      <c r="T374" s="54"/>
      <c r="AT374" s="15" t="s">
        <v>216</v>
      </c>
      <c r="AU374" s="15" t="s">
        <v>91</v>
      </c>
    </row>
    <row r="375" spans="2:65" s="12" customFormat="1" x14ac:dyDescent="0.2">
      <c r="B375" s="154"/>
      <c r="D375" s="150" t="s">
        <v>292</v>
      </c>
      <c r="E375" s="155" t="s">
        <v>1</v>
      </c>
      <c r="F375" s="156" t="s">
        <v>2024</v>
      </c>
      <c r="H375" s="157">
        <v>28.8</v>
      </c>
      <c r="I375" s="158"/>
      <c r="L375" s="154"/>
      <c r="M375" s="159"/>
      <c r="T375" s="160"/>
      <c r="AT375" s="155" t="s">
        <v>292</v>
      </c>
      <c r="AU375" s="155" t="s">
        <v>91</v>
      </c>
      <c r="AV375" s="12" t="s">
        <v>91</v>
      </c>
      <c r="AW375" s="12" t="s">
        <v>36</v>
      </c>
      <c r="AX375" s="12" t="s">
        <v>85</v>
      </c>
      <c r="AY375" s="155" t="s">
        <v>209</v>
      </c>
    </row>
    <row r="376" spans="2:65" s="11" customFormat="1" ht="22.9" customHeight="1" x14ac:dyDescent="0.2">
      <c r="B376" s="124"/>
      <c r="D376" s="125" t="s">
        <v>77</v>
      </c>
      <c r="E376" s="134" t="s">
        <v>939</v>
      </c>
      <c r="F376" s="134" t="s">
        <v>893</v>
      </c>
      <c r="I376" s="127"/>
      <c r="J376" s="135">
        <f>BK376</f>
        <v>0</v>
      </c>
      <c r="L376" s="124"/>
      <c r="M376" s="129"/>
      <c r="P376" s="130">
        <f>SUM(P377:P379)</f>
        <v>0</v>
      </c>
      <c r="R376" s="130">
        <f>SUM(R377:R379)</f>
        <v>0</v>
      </c>
      <c r="T376" s="131">
        <f>SUM(T377:T379)</f>
        <v>0</v>
      </c>
      <c r="AR376" s="125" t="s">
        <v>85</v>
      </c>
      <c r="AT376" s="132" t="s">
        <v>77</v>
      </c>
      <c r="AU376" s="132" t="s">
        <v>85</v>
      </c>
      <c r="AY376" s="125" t="s">
        <v>209</v>
      </c>
      <c r="BK376" s="133">
        <f>SUM(BK377:BK379)</f>
        <v>0</v>
      </c>
    </row>
    <row r="377" spans="2:65" s="1" customFormat="1" ht="24.2" customHeight="1" x14ac:dyDescent="0.2">
      <c r="B377" s="30"/>
      <c r="C377" s="136" t="s">
        <v>716</v>
      </c>
      <c r="D377" s="136" t="s">
        <v>210</v>
      </c>
      <c r="E377" s="137" t="s">
        <v>941</v>
      </c>
      <c r="F377" s="138" t="s">
        <v>942</v>
      </c>
      <c r="G377" s="139" t="s">
        <v>554</v>
      </c>
      <c r="H377" s="140">
        <v>46.997999999999998</v>
      </c>
      <c r="I377" s="141"/>
      <c r="J377" s="142">
        <f>ROUND(I377*H377,2)</f>
        <v>0</v>
      </c>
      <c r="K377" s="143"/>
      <c r="L377" s="30"/>
      <c r="M377" s="144" t="s">
        <v>1</v>
      </c>
      <c r="N377" s="145" t="s">
        <v>43</v>
      </c>
      <c r="P377" s="146">
        <f>O377*H377</f>
        <v>0</v>
      </c>
      <c r="Q377" s="146">
        <v>0</v>
      </c>
      <c r="R377" s="146">
        <f>Q377*H377</f>
        <v>0</v>
      </c>
      <c r="S377" s="146">
        <v>0</v>
      </c>
      <c r="T377" s="147">
        <f>S377*H377</f>
        <v>0</v>
      </c>
      <c r="AR377" s="148" t="s">
        <v>156</v>
      </c>
      <c r="AT377" s="148" t="s">
        <v>210</v>
      </c>
      <c r="AU377" s="148" t="s">
        <v>91</v>
      </c>
      <c r="AY377" s="15" t="s">
        <v>209</v>
      </c>
      <c r="BE377" s="149">
        <f>IF(N377="základní",J377,0)</f>
        <v>0</v>
      </c>
      <c r="BF377" s="149">
        <f>IF(N377="snížená",J377,0)</f>
        <v>0</v>
      </c>
      <c r="BG377" s="149">
        <f>IF(N377="zákl. přenesená",J377,0)</f>
        <v>0</v>
      </c>
      <c r="BH377" s="149">
        <f>IF(N377="sníž. přenesená",J377,0)</f>
        <v>0</v>
      </c>
      <c r="BI377" s="149">
        <f>IF(N377="nulová",J377,0)</f>
        <v>0</v>
      </c>
      <c r="BJ377" s="15" t="s">
        <v>85</v>
      </c>
      <c r="BK377" s="149">
        <f>ROUND(I377*H377,2)</f>
        <v>0</v>
      </c>
      <c r="BL377" s="15" t="s">
        <v>156</v>
      </c>
      <c r="BM377" s="148" t="s">
        <v>2025</v>
      </c>
    </row>
    <row r="378" spans="2:65" s="1" customFormat="1" ht="19.5" x14ac:dyDescent="0.2">
      <c r="B378" s="30"/>
      <c r="D378" s="150" t="s">
        <v>216</v>
      </c>
      <c r="F378" s="151" t="s">
        <v>944</v>
      </c>
      <c r="I378" s="152"/>
      <c r="L378" s="30"/>
      <c r="M378" s="153"/>
      <c r="T378" s="54"/>
      <c r="AT378" s="15" t="s">
        <v>216</v>
      </c>
      <c r="AU378" s="15" t="s">
        <v>91</v>
      </c>
    </row>
    <row r="379" spans="2:65" s="12" customFormat="1" x14ac:dyDescent="0.2">
      <c r="B379" s="154"/>
      <c r="D379" s="150" t="s">
        <v>292</v>
      </c>
      <c r="E379" s="155" t="s">
        <v>1</v>
      </c>
      <c r="F379" s="156" t="s">
        <v>2026</v>
      </c>
      <c r="H379" s="157">
        <v>46.997999999999998</v>
      </c>
      <c r="I379" s="158"/>
      <c r="L379" s="154"/>
      <c r="M379" s="159"/>
      <c r="T379" s="160"/>
      <c r="AT379" s="155" t="s">
        <v>292</v>
      </c>
      <c r="AU379" s="155" t="s">
        <v>91</v>
      </c>
      <c r="AV379" s="12" t="s">
        <v>91</v>
      </c>
      <c r="AW379" s="12" t="s">
        <v>36</v>
      </c>
      <c r="AX379" s="12" t="s">
        <v>85</v>
      </c>
      <c r="AY379" s="155" t="s">
        <v>209</v>
      </c>
    </row>
    <row r="380" spans="2:65" s="11" customFormat="1" ht="25.9" customHeight="1" x14ac:dyDescent="0.2">
      <c r="B380" s="124"/>
      <c r="D380" s="125" t="s">
        <v>77</v>
      </c>
      <c r="E380" s="126" t="s">
        <v>946</v>
      </c>
      <c r="F380" s="126" t="s">
        <v>947</v>
      </c>
      <c r="I380" s="127"/>
      <c r="J380" s="128">
        <f>BK380</f>
        <v>0</v>
      </c>
      <c r="L380" s="124"/>
      <c r="M380" s="129"/>
      <c r="P380" s="130">
        <f>P381</f>
        <v>0</v>
      </c>
      <c r="R380" s="130">
        <f>R381</f>
        <v>0</v>
      </c>
      <c r="T380" s="131">
        <f>T381</f>
        <v>0</v>
      </c>
      <c r="AR380" s="125" t="s">
        <v>91</v>
      </c>
      <c r="AT380" s="132" t="s">
        <v>77</v>
      </c>
      <c r="AU380" s="132" t="s">
        <v>78</v>
      </c>
      <c r="AY380" s="125" t="s">
        <v>209</v>
      </c>
      <c r="BK380" s="133">
        <f>BK381</f>
        <v>0</v>
      </c>
    </row>
    <row r="381" spans="2:65" s="11" customFormat="1" ht="22.9" customHeight="1" x14ac:dyDescent="0.2">
      <c r="B381" s="124"/>
      <c r="D381" s="125" t="s">
        <v>77</v>
      </c>
      <c r="E381" s="134" t="s">
        <v>948</v>
      </c>
      <c r="F381" s="134" t="s">
        <v>949</v>
      </c>
      <c r="I381" s="127"/>
      <c r="J381" s="135">
        <f>BK381</f>
        <v>0</v>
      </c>
      <c r="L381" s="124"/>
      <c r="M381" s="129"/>
      <c r="P381" s="130">
        <f>P382+SUM(P383:P385)</f>
        <v>0</v>
      </c>
      <c r="R381" s="130">
        <f>R382+SUM(R383:R385)</f>
        <v>0</v>
      </c>
      <c r="T381" s="131">
        <f>T382+SUM(T383:T385)</f>
        <v>0</v>
      </c>
      <c r="AR381" s="125" t="s">
        <v>91</v>
      </c>
      <c r="AT381" s="132" t="s">
        <v>77</v>
      </c>
      <c r="AU381" s="132" t="s">
        <v>85</v>
      </c>
      <c r="AY381" s="125" t="s">
        <v>209</v>
      </c>
      <c r="BK381" s="133">
        <f>BK382+SUM(BK383:BK385)</f>
        <v>0</v>
      </c>
    </row>
    <row r="382" spans="2:65" s="1" customFormat="1" ht="24.2" customHeight="1" x14ac:dyDescent="0.2">
      <c r="B382" s="30"/>
      <c r="C382" s="136" t="s">
        <v>720</v>
      </c>
      <c r="D382" s="136" t="s">
        <v>210</v>
      </c>
      <c r="E382" s="137" t="s">
        <v>951</v>
      </c>
      <c r="F382" s="138" t="s">
        <v>952</v>
      </c>
      <c r="G382" s="139" t="s">
        <v>359</v>
      </c>
      <c r="H382" s="140">
        <v>65</v>
      </c>
      <c r="I382" s="141"/>
      <c r="J382" s="142">
        <f>ROUND(I382*H382,2)</f>
        <v>0</v>
      </c>
      <c r="K382" s="143"/>
      <c r="L382" s="30"/>
      <c r="M382" s="144" t="s">
        <v>1</v>
      </c>
      <c r="N382" s="145" t="s">
        <v>43</v>
      </c>
      <c r="P382" s="146">
        <f>O382*H382</f>
        <v>0</v>
      </c>
      <c r="Q382" s="146">
        <v>0</v>
      </c>
      <c r="R382" s="146">
        <f>Q382*H382</f>
        <v>0</v>
      </c>
      <c r="S382" s="146">
        <v>0</v>
      </c>
      <c r="T382" s="147">
        <f>S382*H382</f>
        <v>0</v>
      </c>
      <c r="AR382" s="148" t="s">
        <v>287</v>
      </c>
      <c r="AT382" s="148" t="s">
        <v>210</v>
      </c>
      <c r="AU382" s="148" t="s">
        <v>91</v>
      </c>
      <c r="AY382" s="15" t="s">
        <v>209</v>
      </c>
      <c r="BE382" s="149">
        <f>IF(N382="základní",J382,0)</f>
        <v>0</v>
      </c>
      <c r="BF382" s="149">
        <f>IF(N382="snížená",J382,0)</f>
        <v>0</v>
      </c>
      <c r="BG382" s="149">
        <f>IF(N382="zákl. přenesená",J382,0)</f>
        <v>0</v>
      </c>
      <c r="BH382" s="149">
        <f>IF(N382="sníž. přenesená",J382,0)</f>
        <v>0</v>
      </c>
      <c r="BI382" s="149">
        <f>IF(N382="nulová",J382,0)</f>
        <v>0</v>
      </c>
      <c r="BJ382" s="15" t="s">
        <v>85</v>
      </c>
      <c r="BK382" s="149">
        <f>ROUND(I382*H382,2)</f>
        <v>0</v>
      </c>
      <c r="BL382" s="15" t="s">
        <v>287</v>
      </c>
      <c r="BM382" s="148" t="s">
        <v>2027</v>
      </c>
    </row>
    <row r="383" spans="2:65" s="1" customFormat="1" ht="19.5" x14ac:dyDescent="0.2">
      <c r="B383" s="30"/>
      <c r="D383" s="150" t="s">
        <v>216</v>
      </c>
      <c r="F383" s="151" t="s">
        <v>952</v>
      </c>
      <c r="I383" s="152"/>
      <c r="L383" s="30"/>
      <c r="M383" s="153"/>
      <c r="T383" s="54"/>
      <c r="AT383" s="15" t="s">
        <v>216</v>
      </c>
      <c r="AU383" s="15" t="s">
        <v>91</v>
      </c>
    </row>
    <row r="384" spans="2:65" s="12" customFormat="1" x14ac:dyDescent="0.2">
      <c r="B384" s="154"/>
      <c r="D384" s="150" t="s">
        <v>292</v>
      </c>
      <c r="E384" s="155" t="s">
        <v>1</v>
      </c>
      <c r="F384" s="156" t="s">
        <v>711</v>
      </c>
      <c r="H384" s="157">
        <v>65</v>
      </c>
      <c r="I384" s="158"/>
      <c r="L384" s="154"/>
      <c r="M384" s="159"/>
      <c r="T384" s="160"/>
      <c r="AT384" s="155" t="s">
        <v>292</v>
      </c>
      <c r="AU384" s="155" t="s">
        <v>91</v>
      </c>
      <c r="AV384" s="12" t="s">
        <v>91</v>
      </c>
      <c r="AW384" s="12" t="s">
        <v>36</v>
      </c>
      <c r="AX384" s="12" t="s">
        <v>85</v>
      </c>
      <c r="AY384" s="155" t="s">
        <v>209</v>
      </c>
    </row>
    <row r="385" spans="2:65" s="11" customFormat="1" ht="20.85" customHeight="1" x14ac:dyDescent="0.2">
      <c r="B385" s="124"/>
      <c r="D385" s="125" t="s">
        <v>77</v>
      </c>
      <c r="E385" s="134" t="s">
        <v>860</v>
      </c>
      <c r="F385" s="134" t="s">
        <v>893</v>
      </c>
      <c r="I385" s="127"/>
      <c r="J385" s="135">
        <f>BK385</f>
        <v>0</v>
      </c>
      <c r="L385" s="124"/>
      <c r="M385" s="129"/>
      <c r="P385" s="130">
        <f>SUM(P386:P407)</f>
        <v>0</v>
      </c>
      <c r="R385" s="130">
        <f>SUM(R386:R407)</f>
        <v>0</v>
      </c>
      <c r="T385" s="131">
        <f>SUM(T386:T407)</f>
        <v>0</v>
      </c>
      <c r="AR385" s="125" t="s">
        <v>85</v>
      </c>
      <c r="AT385" s="132" t="s">
        <v>77</v>
      </c>
      <c r="AU385" s="132" t="s">
        <v>91</v>
      </c>
      <c r="AY385" s="125" t="s">
        <v>209</v>
      </c>
      <c r="BK385" s="133">
        <f>SUM(BK386:BK407)</f>
        <v>0</v>
      </c>
    </row>
    <row r="386" spans="2:65" s="1" customFormat="1" ht="24.2" customHeight="1" x14ac:dyDescent="0.2">
      <c r="B386" s="30"/>
      <c r="C386" s="136" t="s">
        <v>724</v>
      </c>
      <c r="D386" s="136" t="s">
        <v>210</v>
      </c>
      <c r="E386" s="137" t="s">
        <v>900</v>
      </c>
      <c r="F386" s="138" t="s">
        <v>901</v>
      </c>
      <c r="G386" s="139" t="s">
        <v>554</v>
      </c>
      <c r="H386" s="140">
        <v>28.8</v>
      </c>
      <c r="I386" s="141"/>
      <c r="J386" s="142">
        <f>ROUND(I386*H386,2)</f>
        <v>0</v>
      </c>
      <c r="K386" s="143"/>
      <c r="L386" s="30"/>
      <c r="M386" s="144" t="s">
        <v>1</v>
      </c>
      <c r="N386" s="145" t="s">
        <v>43</v>
      </c>
      <c r="P386" s="146">
        <f>O386*H386</f>
        <v>0</v>
      </c>
      <c r="Q386" s="146">
        <v>0</v>
      </c>
      <c r="R386" s="146">
        <f>Q386*H386</f>
        <v>0</v>
      </c>
      <c r="S386" s="146">
        <v>0</v>
      </c>
      <c r="T386" s="147">
        <f>S386*H386</f>
        <v>0</v>
      </c>
      <c r="AR386" s="148" t="s">
        <v>156</v>
      </c>
      <c r="AT386" s="148" t="s">
        <v>210</v>
      </c>
      <c r="AU386" s="148" t="s">
        <v>148</v>
      </c>
      <c r="AY386" s="15" t="s">
        <v>209</v>
      </c>
      <c r="BE386" s="149">
        <f>IF(N386="základní",J386,0)</f>
        <v>0</v>
      </c>
      <c r="BF386" s="149">
        <f>IF(N386="snížená",J386,0)</f>
        <v>0</v>
      </c>
      <c r="BG386" s="149">
        <f>IF(N386="zákl. přenesená",J386,0)</f>
        <v>0</v>
      </c>
      <c r="BH386" s="149">
        <f>IF(N386="sníž. přenesená",J386,0)</f>
        <v>0</v>
      </c>
      <c r="BI386" s="149">
        <f>IF(N386="nulová",J386,0)</f>
        <v>0</v>
      </c>
      <c r="BJ386" s="15" t="s">
        <v>85</v>
      </c>
      <c r="BK386" s="149">
        <f>ROUND(I386*H386,2)</f>
        <v>0</v>
      </c>
      <c r="BL386" s="15" t="s">
        <v>156</v>
      </c>
      <c r="BM386" s="148" t="s">
        <v>2028</v>
      </c>
    </row>
    <row r="387" spans="2:65" s="1" customFormat="1" ht="19.5" x14ac:dyDescent="0.2">
      <c r="B387" s="30"/>
      <c r="D387" s="150" t="s">
        <v>216</v>
      </c>
      <c r="F387" s="151" t="s">
        <v>903</v>
      </c>
      <c r="I387" s="152"/>
      <c r="L387" s="30"/>
      <c r="M387" s="153"/>
      <c r="T387" s="54"/>
      <c r="AT387" s="15" t="s">
        <v>216</v>
      </c>
      <c r="AU387" s="15" t="s">
        <v>148</v>
      </c>
    </row>
    <row r="388" spans="2:65" s="12" customFormat="1" x14ac:dyDescent="0.2">
      <c r="B388" s="154"/>
      <c r="D388" s="150" t="s">
        <v>292</v>
      </c>
      <c r="E388" s="155" t="s">
        <v>1</v>
      </c>
      <c r="F388" s="156" t="s">
        <v>2029</v>
      </c>
      <c r="H388" s="157">
        <v>28.8</v>
      </c>
      <c r="I388" s="158"/>
      <c r="L388" s="154"/>
      <c r="M388" s="159"/>
      <c r="T388" s="160"/>
      <c r="AT388" s="155" t="s">
        <v>292</v>
      </c>
      <c r="AU388" s="155" t="s">
        <v>148</v>
      </c>
      <c r="AV388" s="12" t="s">
        <v>91</v>
      </c>
      <c r="AW388" s="12" t="s">
        <v>36</v>
      </c>
      <c r="AX388" s="12" t="s">
        <v>78</v>
      </c>
      <c r="AY388" s="155" t="s">
        <v>209</v>
      </c>
    </row>
    <row r="389" spans="2:65" s="13" customFormat="1" x14ac:dyDescent="0.2">
      <c r="B389" s="164"/>
      <c r="D389" s="150" t="s">
        <v>292</v>
      </c>
      <c r="E389" s="165" t="s">
        <v>1</v>
      </c>
      <c r="F389" s="166" t="s">
        <v>351</v>
      </c>
      <c r="H389" s="167">
        <v>28.8</v>
      </c>
      <c r="I389" s="168"/>
      <c r="L389" s="164"/>
      <c r="M389" s="169"/>
      <c r="T389" s="170"/>
      <c r="AT389" s="165" t="s">
        <v>292</v>
      </c>
      <c r="AU389" s="165" t="s">
        <v>148</v>
      </c>
      <c r="AV389" s="13" t="s">
        <v>156</v>
      </c>
      <c r="AW389" s="13" t="s">
        <v>4</v>
      </c>
      <c r="AX389" s="13" t="s">
        <v>85</v>
      </c>
      <c r="AY389" s="165" t="s">
        <v>209</v>
      </c>
    </row>
    <row r="390" spans="2:65" s="1" customFormat="1" ht="24.2" customHeight="1" x14ac:dyDescent="0.2">
      <c r="B390" s="30"/>
      <c r="C390" s="136" t="s">
        <v>729</v>
      </c>
      <c r="D390" s="136" t="s">
        <v>210</v>
      </c>
      <c r="E390" s="137" t="s">
        <v>907</v>
      </c>
      <c r="F390" s="138" t="s">
        <v>908</v>
      </c>
      <c r="G390" s="139" t="s">
        <v>554</v>
      </c>
      <c r="H390" s="140">
        <v>201.6</v>
      </c>
      <c r="I390" s="141"/>
      <c r="J390" s="142">
        <f>ROUND(I390*H390,2)</f>
        <v>0</v>
      </c>
      <c r="K390" s="143"/>
      <c r="L390" s="30"/>
      <c r="M390" s="144" t="s">
        <v>1</v>
      </c>
      <c r="N390" s="145" t="s">
        <v>43</v>
      </c>
      <c r="P390" s="146">
        <f>O390*H390</f>
        <v>0</v>
      </c>
      <c r="Q390" s="146">
        <v>0</v>
      </c>
      <c r="R390" s="146">
        <f>Q390*H390</f>
        <v>0</v>
      </c>
      <c r="S390" s="146">
        <v>0</v>
      </c>
      <c r="T390" s="147">
        <f>S390*H390</f>
        <v>0</v>
      </c>
      <c r="AR390" s="148" t="s">
        <v>156</v>
      </c>
      <c r="AT390" s="148" t="s">
        <v>210</v>
      </c>
      <c r="AU390" s="148" t="s">
        <v>148</v>
      </c>
      <c r="AY390" s="15" t="s">
        <v>209</v>
      </c>
      <c r="BE390" s="149">
        <f>IF(N390="základní",J390,0)</f>
        <v>0</v>
      </c>
      <c r="BF390" s="149">
        <f>IF(N390="snížená",J390,0)</f>
        <v>0</v>
      </c>
      <c r="BG390" s="149">
        <f>IF(N390="zákl. přenesená",J390,0)</f>
        <v>0</v>
      </c>
      <c r="BH390" s="149">
        <f>IF(N390="sníž. přenesená",J390,0)</f>
        <v>0</v>
      </c>
      <c r="BI390" s="149">
        <f>IF(N390="nulová",J390,0)</f>
        <v>0</v>
      </c>
      <c r="BJ390" s="15" t="s">
        <v>85</v>
      </c>
      <c r="BK390" s="149">
        <f>ROUND(I390*H390,2)</f>
        <v>0</v>
      </c>
      <c r="BL390" s="15" t="s">
        <v>156</v>
      </c>
      <c r="BM390" s="148" t="s">
        <v>2030</v>
      </c>
    </row>
    <row r="391" spans="2:65" s="1" customFormat="1" ht="19.5" x14ac:dyDescent="0.2">
      <c r="B391" s="30"/>
      <c r="D391" s="150" t="s">
        <v>216</v>
      </c>
      <c r="F391" s="151" t="s">
        <v>908</v>
      </c>
      <c r="I391" s="152"/>
      <c r="L391" s="30"/>
      <c r="M391" s="153"/>
      <c r="T391" s="54"/>
      <c r="AT391" s="15" t="s">
        <v>216</v>
      </c>
      <c r="AU391" s="15" t="s">
        <v>148</v>
      </c>
    </row>
    <row r="392" spans="2:65" s="12" customFormat="1" x14ac:dyDescent="0.2">
      <c r="B392" s="154"/>
      <c r="D392" s="150" t="s">
        <v>292</v>
      </c>
      <c r="E392" s="155" t="s">
        <v>1</v>
      </c>
      <c r="F392" s="156" t="s">
        <v>2031</v>
      </c>
      <c r="H392" s="157">
        <v>201.6</v>
      </c>
      <c r="I392" s="158"/>
      <c r="L392" s="154"/>
      <c r="M392" s="159"/>
      <c r="T392" s="160"/>
      <c r="AT392" s="155" t="s">
        <v>292</v>
      </c>
      <c r="AU392" s="155" t="s">
        <v>148</v>
      </c>
      <c r="AV392" s="12" t="s">
        <v>91</v>
      </c>
      <c r="AW392" s="12" t="s">
        <v>36</v>
      </c>
      <c r="AX392" s="12" t="s">
        <v>78</v>
      </c>
      <c r="AY392" s="155" t="s">
        <v>209</v>
      </c>
    </row>
    <row r="393" spans="2:65" s="13" customFormat="1" x14ac:dyDescent="0.2">
      <c r="B393" s="164"/>
      <c r="D393" s="150" t="s">
        <v>292</v>
      </c>
      <c r="E393" s="165" t="s">
        <v>1</v>
      </c>
      <c r="F393" s="166" t="s">
        <v>351</v>
      </c>
      <c r="H393" s="167">
        <v>201.6</v>
      </c>
      <c r="I393" s="168"/>
      <c r="L393" s="164"/>
      <c r="M393" s="169"/>
      <c r="T393" s="170"/>
      <c r="AT393" s="165" t="s">
        <v>292</v>
      </c>
      <c r="AU393" s="165" t="s">
        <v>148</v>
      </c>
      <c r="AV393" s="13" t="s">
        <v>156</v>
      </c>
      <c r="AW393" s="13" t="s">
        <v>4</v>
      </c>
      <c r="AX393" s="13" t="s">
        <v>85</v>
      </c>
      <c r="AY393" s="165" t="s">
        <v>209</v>
      </c>
    </row>
    <row r="394" spans="2:65" s="1" customFormat="1" ht="24.2" customHeight="1" x14ac:dyDescent="0.2">
      <c r="B394" s="30"/>
      <c r="C394" s="136" t="s">
        <v>733</v>
      </c>
      <c r="D394" s="136" t="s">
        <v>210</v>
      </c>
      <c r="E394" s="137" t="s">
        <v>912</v>
      </c>
      <c r="F394" s="138" t="s">
        <v>913</v>
      </c>
      <c r="G394" s="139" t="s">
        <v>554</v>
      </c>
      <c r="H394" s="140">
        <v>28.8</v>
      </c>
      <c r="I394" s="141"/>
      <c r="J394" s="142">
        <f>ROUND(I394*H394,2)</f>
        <v>0</v>
      </c>
      <c r="K394" s="143"/>
      <c r="L394" s="30"/>
      <c r="M394" s="144" t="s">
        <v>1</v>
      </c>
      <c r="N394" s="145" t="s">
        <v>43</v>
      </c>
      <c r="P394" s="146">
        <f>O394*H394</f>
        <v>0</v>
      </c>
      <c r="Q394" s="146">
        <v>0</v>
      </c>
      <c r="R394" s="146">
        <f>Q394*H394</f>
        <v>0</v>
      </c>
      <c r="S394" s="146">
        <v>0</v>
      </c>
      <c r="T394" s="147">
        <f>S394*H394</f>
        <v>0</v>
      </c>
      <c r="AR394" s="148" t="s">
        <v>156</v>
      </c>
      <c r="AT394" s="148" t="s">
        <v>210</v>
      </c>
      <c r="AU394" s="148" t="s">
        <v>148</v>
      </c>
      <c r="AY394" s="15" t="s">
        <v>209</v>
      </c>
      <c r="BE394" s="149">
        <f>IF(N394="základní",J394,0)</f>
        <v>0</v>
      </c>
      <c r="BF394" s="149">
        <f>IF(N394="snížená",J394,0)</f>
        <v>0</v>
      </c>
      <c r="BG394" s="149">
        <f>IF(N394="zákl. přenesená",J394,0)</f>
        <v>0</v>
      </c>
      <c r="BH394" s="149">
        <f>IF(N394="sníž. přenesená",J394,0)</f>
        <v>0</v>
      </c>
      <c r="BI394" s="149">
        <f>IF(N394="nulová",J394,0)</f>
        <v>0</v>
      </c>
      <c r="BJ394" s="15" t="s">
        <v>85</v>
      </c>
      <c r="BK394" s="149">
        <f>ROUND(I394*H394,2)</f>
        <v>0</v>
      </c>
      <c r="BL394" s="15" t="s">
        <v>156</v>
      </c>
      <c r="BM394" s="148" t="s">
        <v>2032</v>
      </c>
    </row>
    <row r="395" spans="2:65" s="1" customFormat="1" ht="19.5" x14ac:dyDescent="0.2">
      <c r="B395" s="30"/>
      <c r="D395" s="150" t="s">
        <v>216</v>
      </c>
      <c r="F395" s="151" t="s">
        <v>915</v>
      </c>
      <c r="I395" s="152"/>
      <c r="L395" s="30"/>
      <c r="M395" s="153"/>
      <c r="T395" s="54"/>
      <c r="AT395" s="15" t="s">
        <v>216</v>
      </c>
      <c r="AU395" s="15" t="s">
        <v>148</v>
      </c>
    </row>
    <row r="396" spans="2:65" s="12" customFormat="1" x14ac:dyDescent="0.2">
      <c r="B396" s="154"/>
      <c r="D396" s="150" t="s">
        <v>292</v>
      </c>
      <c r="E396" s="155" t="s">
        <v>1</v>
      </c>
      <c r="F396" s="156" t="s">
        <v>2029</v>
      </c>
      <c r="H396" s="157">
        <v>28.8</v>
      </c>
      <c r="I396" s="158"/>
      <c r="L396" s="154"/>
      <c r="M396" s="159"/>
      <c r="T396" s="160"/>
      <c r="AT396" s="155" t="s">
        <v>292</v>
      </c>
      <c r="AU396" s="155" t="s">
        <v>148</v>
      </c>
      <c r="AV396" s="12" t="s">
        <v>91</v>
      </c>
      <c r="AW396" s="12" t="s">
        <v>36</v>
      </c>
      <c r="AX396" s="12" t="s">
        <v>78</v>
      </c>
      <c r="AY396" s="155" t="s">
        <v>209</v>
      </c>
    </row>
    <row r="397" spans="2:65" s="13" customFormat="1" x14ac:dyDescent="0.2">
      <c r="B397" s="164"/>
      <c r="D397" s="150" t="s">
        <v>292</v>
      </c>
      <c r="E397" s="165" t="s">
        <v>1</v>
      </c>
      <c r="F397" s="166" t="s">
        <v>351</v>
      </c>
      <c r="H397" s="167">
        <v>28.8</v>
      </c>
      <c r="I397" s="168"/>
      <c r="L397" s="164"/>
      <c r="M397" s="169"/>
      <c r="T397" s="170"/>
      <c r="AT397" s="165" t="s">
        <v>292</v>
      </c>
      <c r="AU397" s="165" t="s">
        <v>148</v>
      </c>
      <c r="AV397" s="13" t="s">
        <v>156</v>
      </c>
      <c r="AW397" s="13" t="s">
        <v>4</v>
      </c>
      <c r="AX397" s="13" t="s">
        <v>85</v>
      </c>
      <c r="AY397" s="165" t="s">
        <v>209</v>
      </c>
    </row>
    <row r="398" spans="2:65" s="1" customFormat="1" ht="33" customHeight="1" x14ac:dyDescent="0.2">
      <c r="B398" s="30"/>
      <c r="C398" s="136" t="s">
        <v>738</v>
      </c>
      <c r="D398" s="136" t="s">
        <v>210</v>
      </c>
      <c r="E398" s="137" t="s">
        <v>917</v>
      </c>
      <c r="F398" s="138" t="s">
        <v>918</v>
      </c>
      <c r="G398" s="139" t="s">
        <v>554</v>
      </c>
      <c r="H398" s="140">
        <v>57.6</v>
      </c>
      <c r="I398" s="141"/>
      <c r="J398" s="142">
        <f>ROUND(I398*H398,2)</f>
        <v>0</v>
      </c>
      <c r="K398" s="143"/>
      <c r="L398" s="30"/>
      <c r="M398" s="144" t="s">
        <v>1</v>
      </c>
      <c r="N398" s="145" t="s">
        <v>43</v>
      </c>
      <c r="P398" s="146">
        <f>O398*H398</f>
        <v>0</v>
      </c>
      <c r="Q398" s="146">
        <v>0</v>
      </c>
      <c r="R398" s="146">
        <f>Q398*H398</f>
        <v>0</v>
      </c>
      <c r="S398" s="146">
        <v>0</v>
      </c>
      <c r="T398" s="147">
        <f>S398*H398</f>
        <v>0</v>
      </c>
      <c r="AR398" s="148" t="s">
        <v>156</v>
      </c>
      <c r="AT398" s="148" t="s">
        <v>210</v>
      </c>
      <c r="AU398" s="148" t="s">
        <v>148</v>
      </c>
      <c r="AY398" s="15" t="s">
        <v>209</v>
      </c>
      <c r="BE398" s="149">
        <f>IF(N398="základní",J398,0)</f>
        <v>0</v>
      </c>
      <c r="BF398" s="149">
        <f>IF(N398="snížená",J398,0)</f>
        <v>0</v>
      </c>
      <c r="BG398" s="149">
        <f>IF(N398="zákl. přenesená",J398,0)</f>
        <v>0</v>
      </c>
      <c r="BH398" s="149">
        <f>IF(N398="sníž. přenesená",J398,0)</f>
        <v>0</v>
      </c>
      <c r="BI398" s="149">
        <f>IF(N398="nulová",J398,0)</f>
        <v>0</v>
      </c>
      <c r="BJ398" s="15" t="s">
        <v>85</v>
      </c>
      <c r="BK398" s="149">
        <f>ROUND(I398*H398,2)</f>
        <v>0</v>
      </c>
      <c r="BL398" s="15" t="s">
        <v>156</v>
      </c>
      <c r="BM398" s="148" t="s">
        <v>2033</v>
      </c>
    </row>
    <row r="399" spans="2:65" s="1" customFormat="1" ht="29.25" x14ac:dyDescent="0.2">
      <c r="B399" s="30"/>
      <c r="D399" s="150" t="s">
        <v>216</v>
      </c>
      <c r="F399" s="151" t="s">
        <v>920</v>
      </c>
      <c r="I399" s="152"/>
      <c r="L399" s="30"/>
      <c r="M399" s="153"/>
      <c r="T399" s="54"/>
      <c r="AT399" s="15" t="s">
        <v>216</v>
      </c>
      <c r="AU399" s="15" t="s">
        <v>148</v>
      </c>
    </row>
    <row r="400" spans="2:65" s="12" customFormat="1" x14ac:dyDescent="0.2">
      <c r="B400" s="154"/>
      <c r="D400" s="150" t="s">
        <v>292</v>
      </c>
      <c r="E400" s="155" t="s">
        <v>1</v>
      </c>
      <c r="F400" s="156" t="s">
        <v>2034</v>
      </c>
      <c r="H400" s="157">
        <v>57.6</v>
      </c>
      <c r="I400" s="158"/>
      <c r="L400" s="154"/>
      <c r="M400" s="159"/>
      <c r="T400" s="160"/>
      <c r="AT400" s="155" t="s">
        <v>292</v>
      </c>
      <c r="AU400" s="155" t="s">
        <v>148</v>
      </c>
      <c r="AV400" s="12" t="s">
        <v>91</v>
      </c>
      <c r="AW400" s="12" t="s">
        <v>36</v>
      </c>
      <c r="AX400" s="12" t="s">
        <v>78</v>
      </c>
      <c r="AY400" s="155" t="s">
        <v>209</v>
      </c>
    </row>
    <row r="401" spans="2:65" s="13" customFormat="1" x14ac:dyDescent="0.2">
      <c r="B401" s="164"/>
      <c r="D401" s="150" t="s">
        <v>292</v>
      </c>
      <c r="E401" s="165" t="s">
        <v>1</v>
      </c>
      <c r="F401" s="166" t="s">
        <v>351</v>
      </c>
      <c r="H401" s="167">
        <v>57.6</v>
      </c>
      <c r="I401" s="168"/>
      <c r="L401" s="164"/>
      <c r="M401" s="169"/>
      <c r="T401" s="170"/>
      <c r="AT401" s="165" t="s">
        <v>292</v>
      </c>
      <c r="AU401" s="165" t="s">
        <v>148</v>
      </c>
      <c r="AV401" s="13" t="s">
        <v>156</v>
      </c>
      <c r="AW401" s="13" t="s">
        <v>4</v>
      </c>
      <c r="AX401" s="13" t="s">
        <v>85</v>
      </c>
      <c r="AY401" s="165" t="s">
        <v>209</v>
      </c>
    </row>
    <row r="402" spans="2:65" s="1" customFormat="1" ht="24.2" customHeight="1" x14ac:dyDescent="0.2">
      <c r="B402" s="30"/>
      <c r="C402" s="136" t="s">
        <v>742</v>
      </c>
      <c r="D402" s="136" t="s">
        <v>210</v>
      </c>
      <c r="E402" s="137" t="s">
        <v>923</v>
      </c>
      <c r="F402" s="138" t="s">
        <v>924</v>
      </c>
      <c r="G402" s="139" t="s">
        <v>554</v>
      </c>
      <c r="H402" s="140">
        <v>6</v>
      </c>
      <c r="I402" s="141"/>
      <c r="J402" s="142">
        <f>ROUND(I402*H402,2)</f>
        <v>0</v>
      </c>
      <c r="K402" s="143"/>
      <c r="L402" s="30"/>
      <c r="M402" s="144" t="s">
        <v>1</v>
      </c>
      <c r="N402" s="145" t="s">
        <v>43</v>
      </c>
      <c r="P402" s="146">
        <f>O402*H402</f>
        <v>0</v>
      </c>
      <c r="Q402" s="146">
        <v>0</v>
      </c>
      <c r="R402" s="146">
        <f>Q402*H402</f>
        <v>0</v>
      </c>
      <c r="S402" s="146">
        <v>0</v>
      </c>
      <c r="T402" s="147">
        <f>S402*H402</f>
        <v>0</v>
      </c>
      <c r="AR402" s="148" t="s">
        <v>156</v>
      </c>
      <c r="AT402" s="148" t="s">
        <v>210</v>
      </c>
      <c r="AU402" s="148" t="s">
        <v>148</v>
      </c>
      <c r="AY402" s="15" t="s">
        <v>209</v>
      </c>
      <c r="BE402" s="149">
        <f>IF(N402="základní",J402,0)</f>
        <v>0</v>
      </c>
      <c r="BF402" s="149">
        <f>IF(N402="snížená",J402,0)</f>
        <v>0</v>
      </c>
      <c r="BG402" s="149">
        <f>IF(N402="zákl. přenesená",J402,0)</f>
        <v>0</v>
      </c>
      <c r="BH402" s="149">
        <f>IF(N402="sníž. přenesená",J402,0)</f>
        <v>0</v>
      </c>
      <c r="BI402" s="149">
        <f>IF(N402="nulová",J402,0)</f>
        <v>0</v>
      </c>
      <c r="BJ402" s="15" t="s">
        <v>85</v>
      </c>
      <c r="BK402" s="149">
        <f>ROUND(I402*H402,2)</f>
        <v>0</v>
      </c>
      <c r="BL402" s="15" t="s">
        <v>156</v>
      </c>
      <c r="BM402" s="148" t="s">
        <v>2035</v>
      </c>
    </row>
    <row r="403" spans="2:65" s="1" customFormat="1" ht="29.25" x14ac:dyDescent="0.2">
      <c r="B403" s="30"/>
      <c r="D403" s="150" t="s">
        <v>216</v>
      </c>
      <c r="F403" s="151" t="s">
        <v>926</v>
      </c>
      <c r="I403" s="152"/>
      <c r="L403" s="30"/>
      <c r="M403" s="153"/>
      <c r="T403" s="54"/>
      <c r="AT403" s="15" t="s">
        <v>216</v>
      </c>
      <c r="AU403" s="15" t="s">
        <v>148</v>
      </c>
    </row>
    <row r="404" spans="2:65" s="12" customFormat="1" x14ac:dyDescent="0.2">
      <c r="B404" s="154"/>
      <c r="D404" s="150" t="s">
        <v>292</v>
      </c>
      <c r="E404" s="155" t="s">
        <v>1</v>
      </c>
      <c r="F404" s="156" t="s">
        <v>2036</v>
      </c>
      <c r="H404" s="157">
        <v>6</v>
      </c>
      <c r="I404" s="158"/>
      <c r="L404" s="154"/>
      <c r="M404" s="159"/>
      <c r="T404" s="160"/>
      <c r="AT404" s="155" t="s">
        <v>292</v>
      </c>
      <c r="AU404" s="155" t="s">
        <v>148</v>
      </c>
      <c r="AV404" s="12" t="s">
        <v>91</v>
      </c>
      <c r="AW404" s="12" t="s">
        <v>36</v>
      </c>
      <c r="AX404" s="12" t="s">
        <v>85</v>
      </c>
      <c r="AY404" s="155" t="s">
        <v>209</v>
      </c>
    </row>
    <row r="405" spans="2:65" s="1" customFormat="1" ht="24.2" customHeight="1" x14ac:dyDescent="0.2">
      <c r="B405" s="30"/>
      <c r="C405" s="136" t="s">
        <v>748</v>
      </c>
      <c r="D405" s="136" t="s">
        <v>210</v>
      </c>
      <c r="E405" s="137" t="s">
        <v>1795</v>
      </c>
      <c r="F405" s="138" t="s">
        <v>1796</v>
      </c>
      <c r="G405" s="139" t="s">
        <v>554</v>
      </c>
      <c r="H405" s="140">
        <v>3</v>
      </c>
      <c r="I405" s="141"/>
      <c r="J405" s="142">
        <f>ROUND(I405*H405,2)</f>
        <v>0</v>
      </c>
      <c r="K405" s="143"/>
      <c r="L405" s="30"/>
      <c r="M405" s="144" t="s">
        <v>1</v>
      </c>
      <c r="N405" s="145" t="s">
        <v>43</v>
      </c>
      <c r="P405" s="146">
        <f>O405*H405</f>
        <v>0</v>
      </c>
      <c r="Q405" s="146">
        <v>0</v>
      </c>
      <c r="R405" s="146">
        <f>Q405*H405</f>
        <v>0</v>
      </c>
      <c r="S405" s="146">
        <v>0</v>
      </c>
      <c r="T405" s="147">
        <f>S405*H405</f>
        <v>0</v>
      </c>
      <c r="AR405" s="148" t="s">
        <v>156</v>
      </c>
      <c r="AT405" s="148" t="s">
        <v>210</v>
      </c>
      <c r="AU405" s="148" t="s">
        <v>148</v>
      </c>
      <c r="AY405" s="15" t="s">
        <v>209</v>
      </c>
      <c r="BE405" s="149">
        <f>IF(N405="základní",J405,0)</f>
        <v>0</v>
      </c>
      <c r="BF405" s="149">
        <f>IF(N405="snížená",J405,0)</f>
        <v>0</v>
      </c>
      <c r="BG405" s="149">
        <f>IF(N405="zákl. přenesená",J405,0)</f>
        <v>0</v>
      </c>
      <c r="BH405" s="149">
        <f>IF(N405="sníž. přenesená",J405,0)</f>
        <v>0</v>
      </c>
      <c r="BI405" s="149">
        <f>IF(N405="nulová",J405,0)</f>
        <v>0</v>
      </c>
      <c r="BJ405" s="15" t="s">
        <v>85</v>
      </c>
      <c r="BK405" s="149">
        <f>ROUND(I405*H405,2)</f>
        <v>0</v>
      </c>
      <c r="BL405" s="15" t="s">
        <v>156</v>
      </c>
      <c r="BM405" s="148" t="s">
        <v>2037</v>
      </c>
    </row>
    <row r="406" spans="2:65" s="1" customFormat="1" ht="29.25" x14ac:dyDescent="0.2">
      <c r="B406" s="30"/>
      <c r="D406" s="150" t="s">
        <v>216</v>
      </c>
      <c r="F406" s="151" t="s">
        <v>1798</v>
      </c>
      <c r="I406" s="152"/>
      <c r="L406" s="30"/>
      <c r="M406" s="153"/>
      <c r="T406" s="54"/>
      <c r="AT406" s="15" t="s">
        <v>216</v>
      </c>
      <c r="AU406" s="15" t="s">
        <v>148</v>
      </c>
    </row>
    <row r="407" spans="2:65" s="12" customFormat="1" x14ac:dyDescent="0.2">
      <c r="B407" s="154"/>
      <c r="D407" s="150" t="s">
        <v>292</v>
      </c>
      <c r="E407" s="155" t="s">
        <v>1</v>
      </c>
      <c r="F407" s="156" t="s">
        <v>148</v>
      </c>
      <c r="H407" s="157">
        <v>3</v>
      </c>
      <c r="I407" s="158"/>
      <c r="L407" s="154"/>
      <c r="M407" s="182"/>
      <c r="N407" s="183"/>
      <c r="O407" s="183"/>
      <c r="P407" s="183"/>
      <c r="Q407" s="183"/>
      <c r="R407" s="183"/>
      <c r="S407" s="183"/>
      <c r="T407" s="184"/>
      <c r="AT407" s="155" t="s">
        <v>292</v>
      </c>
      <c r="AU407" s="155" t="s">
        <v>148</v>
      </c>
      <c r="AV407" s="12" t="s">
        <v>91</v>
      </c>
      <c r="AW407" s="12" t="s">
        <v>36</v>
      </c>
      <c r="AX407" s="12" t="s">
        <v>85</v>
      </c>
      <c r="AY407" s="155" t="s">
        <v>209</v>
      </c>
    </row>
    <row r="408" spans="2:65" s="1" customFormat="1" ht="6.95" customHeight="1" x14ac:dyDescent="0.2">
      <c r="B408" s="42"/>
      <c r="C408" s="43"/>
      <c r="D408" s="43"/>
      <c r="E408" s="43"/>
      <c r="F408" s="43"/>
      <c r="G408" s="43"/>
      <c r="H408" s="43"/>
      <c r="I408" s="43"/>
      <c r="J408" s="43"/>
      <c r="K408" s="43"/>
      <c r="L408" s="30"/>
    </row>
  </sheetData>
  <sheetProtection algorithmName="SHA-512" hashValue="jsISU6lN9TYOX/gaw1+3UbsSWqAIQ3dBv/Jkt6XHJfqarGCfhQsm0FKnmw6lEz513KzrN5O0Fgt0jmPAEckmmg==" saltValue="TWgPxQ0ndiyXDHp8LOhjEDhPR9L6sbpxPL43CLZ53VSpKlnRWsWUpXD9rieYiHx5zsEPatYVisXWYcWUbjyYFQ==" spinCount="100000" sheet="1" objects="1" scenarios="1" formatColumns="0" formatRows="0" autoFilter="0"/>
  <autoFilter ref="C132:K407" xr:uid="{00000000-0009-0000-0000-00000A000000}"/>
  <mergeCells count="12">
    <mergeCell ref="E125:H125"/>
    <mergeCell ref="L2:V2"/>
    <mergeCell ref="E84:H84"/>
    <mergeCell ref="E86:H86"/>
    <mergeCell ref="E88:H88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463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5" t="s">
        <v>123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" customHeight="1" x14ac:dyDescent="0.2">
      <c r="B8" s="18"/>
      <c r="D8" s="25" t="s">
        <v>168</v>
      </c>
      <c r="L8" s="18"/>
    </row>
    <row r="9" spans="2:46" s="1" customFormat="1" ht="16.5" customHeight="1" x14ac:dyDescent="0.2">
      <c r="B9" s="30"/>
      <c r="E9" s="241" t="s">
        <v>169</v>
      </c>
      <c r="F9" s="240"/>
      <c r="G9" s="240"/>
      <c r="H9" s="240"/>
      <c r="L9" s="30"/>
    </row>
    <row r="10" spans="2:46" s="1" customFormat="1" ht="12" customHeight="1" x14ac:dyDescent="0.2">
      <c r="B10" s="30"/>
      <c r="D10" s="25" t="s">
        <v>170</v>
      </c>
      <c r="L10" s="30"/>
    </row>
    <row r="11" spans="2:46" s="1" customFormat="1" ht="16.5" customHeight="1" x14ac:dyDescent="0.2">
      <c r="B11" s="30"/>
      <c r="E11" s="207" t="s">
        <v>2038</v>
      </c>
      <c r="F11" s="240"/>
      <c r="G11" s="240"/>
      <c r="H11" s="240"/>
      <c r="L11" s="30"/>
    </row>
    <row r="12" spans="2:46" s="1" customFormat="1" x14ac:dyDescent="0.2">
      <c r="B12" s="30"/>
      <c r="L12" s="30"/>
    </row>
    <row r="13" spans="2:46" s="1" customFormat="1" ht="12" customHeight="1" x14ac:dyDescent="0.2">
      <c r="B13" s="30"/>
      <c r="D13" s="25" t="s">
        <v>18</v>
      </c>
      <c r="F13" s="23" t="s">
        <v>93</v>
      </c>
      <c r="I13" s="25" t="s">
        <v>19</v>
      </c>
      <c r="J13" s="23" t="s">
        <v>319</v>
      </c>
      <c r="L13" s="30"/>
    </row>
    <row r="14" spans="2:46" s="1" customFormat="1" ht="12" customHeight="1" x14ac:dyDescent="0.2">
      <c r="B14" s="30"/>
      <c r="D14" s="25" t="s">
        <v>20</v>
      </c>
      <c r="F14" s="23" t="s">
        <v>173</v>
      </c>
      <c r="I14" s="25" t="s">
        <v>22</v>
      </c>
      <c r="J14" s="50" t="str">
        <f>'Rekapitulace stavby'!AN8</f>
        <v>2. 4. 2025</v>
      </c>
      <c r="L14" s="30"/>
    </row>
    <row r="15" spans="2:46" s="1" customFormat="1" ht="21.75" customHeight="1" x14ac:dyDescent="0.2">
      <c r="B15" s="30"/>
      <c r="D15" s="22" t="s">
        <v>174</v>
      </c>
      <c r="F15" s="92" t="s">
        <v>175</v>
      </c>
      <c r="I15" s="22" t="s">
        <v>176</v>
      </c>
      <c r="J15" s="92" t="s">
        <v>177</v>
      </c>
      <c r="L15" s="30"/>
    </row>
    <row r="16" spans="2:46" s="1" customFormat="1" ht="12" customHeight="1" x14ac:dyDescent="0.2">
      <c r="B16" s="30"/>
      <c r="D16" s="25" t="s">
        <v>24</v>
      </c>
      <c r="I16" s="25" t="s">
        <v>25</v>
      </c>
      <c r="J16" s="23" t="s">
        <v>26</v>
      </c>
      <c r="L16" s="30"/>
    </row>
    <row r="17" spans="2:12" s="1" customFormat="1" ht="18" customHeight="1" x14ac:dyDescent="0.2">
      <c r="B17" s="30"/>
      <c r="E17" s="23" t="s">
        <v>27</v>
      </c>
      <c r="I17" s="25" t="s">
        <v>28</v>
      </c>
      <c r="J17" s="23" t="s">
        <v>1</v>
      </c>
      <c r="L17" s="30"/>
    </row>
    <row r="18" spans="2:12" s="1" customFormat="1" ht="6.95" customHeight="1" x14ac:dyDescent="0.2">
      <c r="B18" s="30"/>
      <c r="L18" s="30"/>
    </row>
    <row r="19" spans="2:12" s="1" customFormat="1" ht="12" customHeight="1" x14ac:dyDescent="0.2">
      <c r="B19" s="30"/>
      <c r="D19" s="25" t="s">
        <v>29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 x14ac:dyDescent="0.2">
      <c r="B20" s="30"/>
      <c r="E20" s="243" t="str">
        <f>'Rekapitulace stavby'!E14</f>
        <v>Vyplň údaj</v>
      </c>
      <c r="F20" s="232"/>
      <c r="G20" s="232"/>
      <c r="H20" s="232"/>
      <c r="I20" s="25" t="s">
        <v>28</v>
      </c>
      <c r="J20" s="26" t="str">
        <f>'Rekapitulace stavby'!AN14</f>
        <v>Vyplň údaj</v>
      </c>
      <c r="L20" s="30"/>
    </row>
    <row r="21" spans="2:12" s="1" customFormat="1" ht="6.95" customHeight="1" x14ac:dyDescent="0.2">
      <c r="B21" s="30"/>
      <c r="L21" s="30"/>
    </row>
    <row r="22" spans="2:12" s="1" customFormat="1" ht="12" customHeight="1" x14ac:dyDescent="0.2">
      <c r="B22" s="30"/>
      <c r="D22" s="25" t="s">
        <v>31</v>
      </c>
      <c r="I22" s="25" t="s">
        <v>25</v>
      </c>
      <c r="J22" s="23" t="s">
        <v>32</v>
      </c>
      <c r="L22" s="30"/>
    </row>
    <row r="23" spans="2:12" s="1" customFormat="1" ht="18" customHeight="1" x14ac:dyDescent="0.2">
      <c r="B23" s="30"/>
      <c r="E23" s="23" t="s">
        <v>320</v>
      </c>
      <c r="I23" s="25" t="s">
        <v>28</v>
      </c>
      <c r="J23" s="23" t="s">
        <v>180</v>
      </c>
      <c r="L23" s="30"/>
    </row>
    <row r="24" spans="2:12" s="1" customFormat="1" ht="6.95" customHeight="1" x14ac:dyDescent="0.2">
      <c r="B24" s="30"/>
      <c r="L24" s="30"/>
    </row>
    <row r="25" spans="2:12" s="1" customFormat="1" ht="12" customHeight="1" x14ac:dyDescent="0.2">
      <c r="B25" s="30"/>
      <c r="D25" s="25" t="s">
        <v>34</v>
      </c>
      <c r="I25" s="25" t="s">
        <v>25</v>
      </c>
      <c r="J25" s="23" t="s">
        <v>1</v>
      </c>
      <c r="L25" s="30"/>
    </row>
    <row r="26" spans="2:12" s="1" customFormat="1" ht="18" customHeight="1" x14ac:dyDescent="0.2">
      <c r="B26" s="30"/>
      <c r="E26" s="23" t="s">
        <v>181</v>
      </c>
      <c r="I26" s="25" t="s">
        <v>28</v>
      </c>
      <c r="J26" s="23" t="s">
        <v>1</v>
      </c>
      <c r="L26" s="30"/>
    </row>
    <row r="27" spans="2:12" s="1" customFormat="1" ht="6.95" customHeight="1" x14ac:dyDescent="0.2">
      <c r="B27" s="30"/>
      <c r="L27" s="30"/>
    </row>
    <row r="28" spans="2:12" s="1" customFormat="1" ht="12" customHeight="1" x14ac:dyDescent="0.2">
      <c r="B28" s="30"/>
      <c r="D28" s="25" t="s">
        <v>37</v>
      </c>
      <c r="L28" s="30"/>
    </row>
    <row r="29" spans="2:12" s="7" customFormat="1" ht="16.5" customHeight="1" x14ac:dyDescent="0.2">
      <c r="B29" s="93"/>
      <c r="E29" s="236" t="s">
        <v>1</v>
      </c>
      <c r="F29" s="236"/>
      <c r="G29" s="236"/>
      <c r="H29" s="236"/>
      <c r="L29" s="93"/>
    </row>
    <row r="30" spans="2:12" s="1" customFormat="1" ht="6.95" customHeight="1" x14ac:dyDescent="0.2">
      <c r="B30" s="30"/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 x14ac:dyDescent="0.2">
      <c r="B32" s="30"/>
      <c r="D32" s="94" t="s">
        <v>38</v>
      </c>
      <c r="J32" s="64">
        <f>ROUND(J132, 2)</f>
        <v>0</v>
      </c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 x14ac:dyDescent="0.2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 x14ac:dyDescent="0.2">
      <c r="B35" s="30"/>
      <c r="D35" s="53" t="s">
        <v>42</v>
      </c>
      <c r="E35" s="25" t="s">
        <v>43</v>
      </c>
      <c r="F35" s="84">
        <f>ROUND((SUM(BE132:BE462)),  2)</f>
        <v>0</v>
      </c>
      <c r="I35" s="95">
        <v>0.21</v>
      </c>
      <c r="J35" s="84">
        <f>ROUND(((SUM(BE132:BE462))*I35),  2)</f>
        <v>0</v>
      </c>
      <c r="L35" s="30"/>
    </row>
    <row r="36" spans="2:12" s="1" customFormat="1" ht="14.45" customHeight="1" x14ac:dyDescent="0.2">
      <c r="B36" s="30"/>
      <c r="E36" s="25" t="s">
        <v>44</v>
      </c>
      <c r="F36" s="84">
        <f>ROUND((SUM(BF132:BF462)),  2)</f>
        <v>0</v>
      </c>
      <c r="I36" s="95">
        <v>0.12</v>
      </c>
      <c r="J36" s="84">
        <f>ROUND(((SUM(BF132:BF462))*I36),  2)</f>
        <v>0</v>
      </c>
      <c r="L36" s="30"/>
    </row>
    <row r="37" spans="2:12" s="1" customFormat="1" ht="14.45" hidden="1" customHeight="1" x14ac:dyDescent="0.2">
      <c r="B37" s="30"/>
      <c r="E37" s="25" t="s">
        <v>45</v>
      </c>
      <c r="F37" s="84">
        <f>ROUND((SUM(BG132:BG462)),  2)</f>
        <v>0</v>
      </c>
      <c r="I37" s="95">
        <v>0.21</v>
      </c>
      <c r="J37" s="84">
        <f>0</f>
        <v>0</v>
      </c>
      <c r="L37" s="30"/>
    </row>
    <row r="38" spans="2:12" s="1" customFormat="1" ht="14.45" hidden="1" customHeight="1" x14ac:dyDescent="0.2">
      <c r="B38" s="30"/>
      <c r="E38" s="25" t="s">
        <v>46</v>
      </c>
      <c r="F38" s="84">
        <f>ROUND((SUM(BH132:BH462)),  2)</f>
        <v>0</v>
      </c>
      <c r="I38" s="95">
        <v>0.12</v>
      </c>
      <c r="J38" s="84">
        <f>0</f>
        <v>0</v>
      </c>
      <c r="L38" s="30"/>
    </row>
    <row r="39" spans="2:12" s="1" customFormat="1" ht="14.45" hidden="1" customHeight="1" x14ac:dyDescent="0.2">
      <c r="B39" s="30"/>
      <c r="E39" s="25" t="s">
        <v>47</v>
      </c>
      <c r="F39" s="84">
        <f>ROUND((SUM(BI132:BI462)),  2)</f>
        <v>0</v>
      </c>
      <c r="I39" s="95">
        <v>0</v>
      </c>
      <c r="J39" s="8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6"/>
      <c r="D41" s="97" t="s">
        <v>48</v>
      </c>
      <c r="E41" s="55"/>
      <c r="F41" s="55"/>
      <c r="G41" s="98" t="s">
        <v>49</v>
      </c>
      <c r="H41" s="99" t="s">
        <v>50</v>
      </c>
      <c r="I41" s="55"/>
      <c r="J41" s="100">
        <f>SUM(J32:J39)</f>
        <v>0</v>
      </c>
      <c r="K41" s="101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s="1" customFormat="1" ht="16.5" customHeight="1" x14ac:dyDescent="0.2">
      <c r="B86" s="30"/>
      <c r="E86" s="241" t="s">
        <v>169</v>
      </c>
      <c r="F86" s="240"/>
      <c r="G86" s="240"/>
      <c r="H86" s="240"/>
      <c r="L86" s="30"/>
    </row>
    <row r="87" spans="2:12" s="1" customFormat="1" ht="12" customHeight="1" x14ac:dyDescent="0.2">
      <c r="B87" s="30"/>
      <c r="C87" s="25" t="s">
        <v>170</v>
      </c>
      <c r="L87" s="30"/>
    </row>
    <row r="88" spans="2:12" s="1" customFormat="1" ht="16.5" customHeight="1" x14ac:dyDescent="0.2">
      <c r="B88" s="30"/>
      <c r="E88" s="207" t="str">
        <f>E11</f>
        <v>2022_4.10 - IO 06.2  Stoka F1</v>
      </c>
      <c r="F88" s="240"/>
      <c r="G88" s="240"/>
      <c r="H88" s="240"/>
      <c r="L88" s="30"/>
    </row>
    <row r="89" spans="2:12" s="1" customFormat="1" ht="6.95" customHeight="1" x14ac:dyDescent="0.2">
      <c r="B89" s="30"/>
      <c r="L89" s="30"/>
    </row>
    <row r="90" spans="2:12" s="1" customFormat="1" ht="12" customHeight="1" x14ac:dyDescent="0.2">
      <c r="B90" s="30"/>
      <c r="C90" s="25" t="s">
        <v>20</v>
      </c>
      <c r="F90" s="23" t="str">
        <f>F14</f>
        <v>Česká Lípa</v>
      </c>
      <c r="I90" s="25" t="s">
        <v>22</v>
      </c>
      <c r="J90" s="50" t="str">
        <f>IF(J14="","",J14)</f>
        <v>2. 4. 2025</v>
      </c>
      <c r="L90" s="30"/>
    </row>
    <row r="91" spans="2:12" s="1" customFormat="1" ht="6.95" customHeight="1" x14ac:dyDescent="0.2">
      <c r="B91" s="30"/>
      <c r="L91" s="30"/>
    </row>
    <row r="92" spans="2:12" s="1" customFormat="1" ht="25.7" customHeight="1" x14ac:dyDescent="0.2">
      <c r="B92" s="30"/>
      <c r="C92" s="25" t="s">
        <v>24</v>
      </c>
      <c r="F92" s="23" t="str">
        <f>E17</f>
        <v>Město Česká Lípa</v>
      </c>
      <c r="I92" s="25" t="s">
        <v>31</v>
      </c>
      <c r="J92" s="28" t="str">
        <f>E23</f>
        <v>Vodohospodářský rozvoj a výstavba a.s.</v>
      </c>
      <c r="L92" s="30"/>
    </row>
    <row r="93" spans="2:12" s="1" customFormat="1" ht="15.2" customHeight="1" x14ac:dyDescent="0.2">
      <c r="B93" s="30"/>
      <c r="C93" s="25" t="s">
        <v>29</v>
      </c>
      <c r="F93" s="23" t="str">
        <f>IF(E20="","",E20)</f>
        <v>Vyplň údaj</v>
      </c>
      <c r="I93" s="25" t="s">
        <v>34</v>
      </c>
      <c r="J93" s="28" t="str">
        <f>E26</f>
        <v>Dvořák</v>
      </c>
      <c r="L93" s="30"/>
    </row>
    <row r="94" spans="2:12" s="1" customFormat="1" ht="10.35" customHeight="1" x14ac:dyDescent="0.2">
      <c r="B94" s="30"/>
      <c r="L94" s="30"/>
    </row>
    <row r="95" spans="2:12" s="1" customFormat="1" ht="29.25" customHeight="1" x14ac:dyDescent="0.2">
      <c r="B95" s="30"/>
      <c r="C95" s="104" t="s">
        <v>183</v>
      </c>
      <c r="D95" s="96"/>
      <c r="E95" s="96"/>
      <c r="F95" s="96"/>
      <c r="G95" s="96"/>
      <c r="H95" s="96"/>
      <c r="I95" s="96"/>
      <c r="J95" s="105" t="s">
        <v>184</v>
      </c>
      <c r="K95" s="96"/>
      <c r="L95" s="30"/>
    </row>
    <row r="96" spans="2:12" s="1" customFormat="1" ht="10.35" customHeight="1" x14ac:dyDescent="0.2">
      <c r="B96" s="30"/>
      <c r="L96" s="30"/>
    </row>
    <row r="97" spans="2:47" s="1" customFormat="1" ht="22.9" customHeight="1" x14ac:dyDescent="0.2">
      <c r="B97" s="30"/>
      <c r="C97" s="106" t="s">
        <v>185</v>
      </c>
      <c r="J97" s="64">
        <f>J132</f>
        <v>0</v>
      </c>
      <c r="L97" s="30"/>
      <c r="AU97" s="15" t="s">
        <v>186</v>
      </c>
    </row>
    <row r="98" spans="2:47" s="8" customFormat="1" ht="24.95" customHeight="1" x14ac:dyDescent="0.2">
      <c r="B98" s="107"/>
      <c r="D98" s="108" t="s">
        <v>321</v>
      </c>
      <c r="E98" s="109"/>
      <c r="F98" s="109"/>
      <c r="G98" s="109"/>
      <c r="H98" s="109"/>
      <c r="I98" s="109"/>
      <c r="J98" s="110">
        <f>J133</f>
        <v>0</v>
      </c>
      <c r="L98" s="107"/>
    </row>
    <row r="99" spans="2:47" s="9" customFormat="1" ht="19.899999999999999" customHeight="1" x14ac:dyDescent="0.2">
      <c r="B99" s="111"/>
      <c r="D99" s="112" t="s">
        <v>322</v>
      </c>
      <c r="E99" s="113"/>
      <c r="F99" s="113"/>
      <c r="G99" s="113"/>
      <c r="H99" s="113"/>
      <c r="I99" s="113"/>
      <c r="J99" s="114">
        <f>J134</f>
        <v>0</v>
      </c>
      <c r="L99" s="111"/>
    </row>
    <row r="100" spans="2:47" s="9" customFormat="1" ht="19.899999999999999" customHeight="1" x14ac:dyDescent="0.2">
      <c r="B100" s="111"/>
      <c r="D100" s="112" t="s">
        <v>323</v>
      </c>
      <c r="E100" s="113"/>
      <c r="F100" s="113"/>
      <c r="G100" s="113"/>
      <c r="H100" s="113"/>
      <c r="I100" s="113"/>
      <c r="J100" s="114">
        <f>J246</f>
        <v>0</v>
      </c>
      <c r="L100" s="111"/>
    </row>
    <row r="101" spans="2:47" s="9" customFormat="1" ht="19.899999999999999" customHeight="1" x14ac:dyDescent="0.2">
      <c r="B101" s="111"/>
      <c r="D101" s="112" t="s">
        <v>324</v>
      </c>
      <c r="E101" s="113"/>
      <c r="F101" s="113"/>
      <c r="G101" s="113"/>
      <c r="H101" s="113"/>
      <c r="I101" s="113"/>
      <c r="J101" s="114">
        <f>J250</f>
        <v>0</v>
      </c>
      <c r="L101" s="111"/>
    </row>
    <row r="102" spans="2:47" s="9" customFormat="1" ht="19.899999999999999" customHeight="1" x14ac:dyDescent="0.2">
      <c r="B102" s="111"/>
      <c r="D102" s="112" t="s">
        <v>325</v>
      </c>
      <c r="E102" s="113"/>
      <c r="F102" s="113"/>
      <c r="G102" s="113"/>
      <c r="H102" s="113"/>
      <c r="I102" s="113"/>
      <c r="J102" s="114">
        <f>J254</f>
        <v>0</v>
      </c>
      <c r="L102" s="111"/>
    </row>
    <row r="103" spans="2:47" s="9" customFormat="1" ht="19.899999999999999" customHeight="1" x14ac:dyDescent="0.2">
      <c r="B103" s="111"/>
      <c r="D103" s="112" t="s">
        <v>326</v>
      </c>
      <c r="E103" s="113"/>
      <c r="F103" s="113"/>
      <c r="G103" s="113"/>
      <c r="H103" s="113"/>
      <c r="I103" s="113"/>
      <c r="J103" s="114">
        <f>J264</f>
        <v>0</v>
      </c>
      <c r="L103" s="111"/>
    </row>
    <row r="104" spans="2:47" s="9" customFormat="1" ht="19.899999999999999" customHeight="1" x14ac:dyDescent="0.2">
      <c r="B104" s="111"/>
      <c r="D104" s="112" t="s">
        <v>327</v>
      </c>
      <c r="E104" s="113"/>
      <c r="F104" s="113"/>
      <c r="G104" s="113"/>
      <c r="H104" s="113"/>
      <c r="I104" s="113"/>
      <c r="J104" s="114">
        <f>J274</f>
        <v>0</v>
      </c>
      <c r="L104" s="111"/>
    </row>
    <row r="105" spans="2:47" s="9" customFormat="1" ht="19.899999999999999" customHeight="1" x14ac:dyDescent="0.2">
      <c r="B105" s="111"/>
      <c r="D105" s="112" t="s">
        <v>1142</v>
      </c>
      <c r="E105" s="113"/>
      <c r="F105" s="113"/>
      <c r="G105" s="113"/>
      <c r="H105" s="113"/>
      <c r="I105" s="113"/>
      <c r="J105" s="114">
        <f>J278</f>
        <v>0</v>
      </c>
      <c r="L105" s="111"/>
    </row>
    <row r="106" spans="2:47" s="9" customFormat="1" ht="19.899999999999999" customHeight="1" x14ac:dyDescent="0.2">
      <c r="B106" s="111"/>
      <c r="D106" s="112" t="s">
        <v>329</v>
      </c>
      <c r="E106" s="113"/>
      <c r="F106" s="113"/>
      <c r="G106" s="113"/>
      <c r="H106" s="113"/>
      <c r="I106" s="113"/>
      <c r="J106" s="114">
        <f>J421</f>
        <v>0</v>
      </c>
      <c r="L106" s="111"/>
    </row>
    <row r="107" spans="2:47" s="9" customFormat="1" ht="19.899999999999999" customHeight="1" x14ac:dyDescent="0.2">
      <c r="B107" s="111"/>
      <c r="D107" s="112" t="s">
        <v>331</v>
      </c>
      <c r="E107" s="113"/>
      <c r="F107" s="113"/>
      <c r="G107" s="113"/>
      <c r="H107" s="113"/>
      <c r="I107" s="113"/>
      <c r="J107" s="114">
        <f>J431</f>
        <v>0</v>
      </c>
      <c r="L107" s="111"/>
    </row>
    <row r="108" spans="2:47" s="8" customFormat="1" ht="24.95" customHeight="1" x14ac:dyDescent="0.2">
      <c r="B108" s="107"/>
      <c r="D108" s="108" t="s">
        <v>333</v>
      </c>
      <c r="E108" s="109"/>
      <c r="F108" s="109"/>
      <c r="G108" s="109"/>
      <c r="H108" s="109"/>
      <c r="I108" s="109"/>
      <c r="J108" s="110">
        <f>J435</f>
        <v>0</v>
      </c>
      <c r="L108" s="107"/>
    </row>
    <row r="109" spans="2:47" s="9" customFormat="1" ht="19.899999999999999" customHeight="1" x14ac:dyDescent="0.2">
      <c r="B109" s="111"/>
      <c r="D109" s="112" t="s">
        <v>334</v>
      </c>
      <c r="E109" s="113"/>
      <c r="F109" s="113"/>
      <c r="G109" s="113"/>
      <c r="H109" s="113"/>
      <c r="I109" s="113"/>
      <c r="J109" s="114">
        <f>J436</f>
        <v>0</v>
      </c>
      <c r="L109" s="111"/>
    </row>
    <row r="110" spans="2:47" s="9" customFormat="1" ht="14.85" customHeight="1" x14ac:dyDescent="0.2">
      <c r="B110" s="111"/>
      <c r="D110" s="112" t="s">
        <v>330</v>
      </c>
      <c r="E110" s="113"/>
      <c r="F110" s="113"/>
      <c r="G110" s="113"/>
      <c r="H110" s="113"/>
      <c r="I110" s="113"/>
      <c r="J110" s="114">
        <f>J440</f>
        <v>0</v>
      </c>
      <c r="L110" s="111"/>
    </row>
    <row r="111" spans="2:47" s="1" customFormat="1" ht="21.75" customHeight="1" x14ac:dyDescent="0.2">
      <c r="B111" s="30"/>
      <c r="L111" s="30"/>
    </row>
    <row r="112" spans="2:47" s="1" customFormat="1" ht="6.95" customHeight="1" x14ac:dyDescent="0.2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30"/>
    </row>
    <row r="116" spans="2:12" s="1" customFormat="1" ht="6.95" customHeight="1" x14ac:dyDescent="0.2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30"/>
    </row>
    <row r="117" spans="2:12" s="1" customFormat="1" ht="24.95" customHeight="1" x14ac:dyDescent="0.2">
      <c r="B117" s="30"/>
      <c r="C117" s="19" t="s">
        <v>193</v>
      </c>
      <c r="L117" s="30"/>
    </row>
    <row r="118" spans="2:12" s="1" customFormat="1" ht="6.95" customHeight="1" x14ac:dyDescent="0.2">
      <c r="B118" s="30"/>
      <c r="L118" s="30"/>
    </row>
    <row r="119" spans="2:12" s="1" customFormat="1" ht="12" customHeight="1" x14ac:dyDescent="0.2">
      <c r="B119" s="30"/>
      <c r="C119" s="25" t="s">
        <v>16</v>
      </c>
      <c r="L119" s="30"/>
    </row>
    <row r="120" spans="2:12" s="1" customFormat="1" ht="16.5" customHeight="1" x14ac:dyDescent="0.2">
      <c r="B120" s="30"/>
      <c r="E120" s="241" t="str">
        <f>E7</f>
        <v>Splašková kanalizace Lada</v>
      </c>
      <c r="F120" s="242"/>
      <c r="G120" s="242"/>
      <c r="H120" s="242"/>
      <c r="L120" s="30"/>
    </row>
    <row r="121" spans="2:12" ht="12" customHeight="1" x14ac:dyDescent="0.2">
      <c r="B121" s="18"/>
      <c r="C121" s="25" t="s">
        <v>168</v>
      </c>
      <c r="L121" s="18"/>
    </row>
    <row r="122" spans="2:12" s="1" customFormat="1" ht="16.5" customHeight="1" x14ac:dyDescent="0.2">
      <c r="B122" s="30"/>
      <c r="E122" s="241" t="s">
        <v>169</v>
      </c>
      <c r="F122" s="240"/>
      <c r="G122" s="240"/>
      <c r="H122" s="240"/>
      <c r="L122" s="30"/>
    </row>
    <row r="123" spans="2:12" s="1" customFormat="1" ht="12" customHeight="1" x14ac:dyDescent="0.2">
      <c r="B123" s="30"/>
      <c r="C123" s="25" t="s">
        <v>170</v>
      </c>
      <c r="L123" s="30"/>
    </row>
    <row r="124" spans="2:12" s="1" customFormat="1" ht="16.5" customHeight="1" x14ac:dyDescent="0.2">
      <c r="B124" s="30"/>
      <c r="E124" s="207" t="str">
        <f>E11</f>
        <v>2022_4.10 - IO 06.2  Stoka F1</v>
      </c>
      <c r="F124" s="240"/>
      <c r="G124" s="240"/>
      <c r="H124" s="240"/>
      <c r="L124" s="30"/>
    </row>
    <row r="125" spans="2:12" s="1" customFormat="1" ht="6.95" customHeight="1" x14ac:dyDescent="0.2">
      <c r="B125" s="30"/>
      <c r="L125" s="30"/>
    </row>
    <row r="126" spans="2:12" s="1" customFormat="1" ht="12" customHeight="1" x14ac:dyDescent="0.2">
      <c r="B126" s="30"/>
      <c r="C126" s="25" t="s">
        <v>20</v>
      </c>
      <c r="F126" s="23" t="str">
        <f>F14</f>
        <v>Česká Lípa</v>
      </c>
      <c r="I126" s="25" t="s">
        <v>22</v>
      </c>
      <c r="J126" s="50" t="str">
        <f>IF(J14="","",J14)</f>
        <v>2. 4. 2025</v>
      </c>
      <c r="L126" s="30"/>
    </row>
    <row r="127" spans="2:12" s="1" customFormat="1" ht="6.95" customHeight="1" x14ac:dyDescent="0.2">
      <c r="B127" s="30"/>
      <c r="L127" s="30"/>
    </row>
    <row r="128" spans="2:12" s="1" customFormat="1" ht="25.7" customHeight="1" x14ac:dyDescent="0.2">
      <c r="B128" s="30"/>
      <c r="C128" s="25" t="s">
        <v>24</v>
      </c>
      <c r="F128" s="23" t="str">
        <f>E17</f>
        <v>Město Česká Lípa</v>
      </c>
      <c r="I128" s="25" t="s">
        <v>31</v>
      </c>
      <c r="J128" s="28" t="str">
        <f>E23</f>
        <v>Vodohospodářský rozvoj a výstavba a.s.</v>
      </c>
      <c r="L128" s="30"/>
    </row>
    <row r="129" spans="2:65" s="1" customFormat="1" ht="15.2" customHeight="1" x14ac:dyDescent="0.2">
      <c r="B129" s="30"/>
      <c r="C129" s="25" t="s">
        <v>29</v>
      </c>
      <c r="F129" s="23" t="str">
        <f>IF(E20="","",E20)</f>
        <v>Vyplň údaj</v>
      </c>
      <c r="I129" s="25" t="s">
        <v>34</v>
      </c>
      <c r="J129" s="28" t="str">
        <f>E26</f>
        <v>Dvořák</v>
      </c>
      <c r="L129" s="30"/>
    </row>
    <row r="130" spans="2:65" s="1" customFormat="1" ht="10.35" customHeight="1" x14ac:dyDescent="0.2">
      <c r="B130" s="30"/>
      <c r="L130" s="30"/>
    </row>
    <row r="131" spans="2:65" s="10" customFormat="1" ht="29.25" customHeight="1" x14ac:dyDescent="0.2">
      <c r="B131" s="115"/>
      <c r="C131" s="116" t="s">
        <v>194</v>
      </c>
      <c r="D131" s="117" t="s">
        <v>63</v>
      </c>
      <c r="E131" s="117" t="s">
        <v>59</v>
      </c>
      <c r="F131" s="117" t="s">
        <v>60</v>
      </c>
      <c r="G131" s="117" t="s">
        <v>195</v>
      </c>
      <c r="H131" s="117" t="s">
        <v>196</v>
      </c>
      <c r="I131" s="117" t="s">
        <v>197</v>
      </c>
      <c r="J131" s="118" t="s">
        <v>184</v>
      </c>
      <c r="K131" s="119" t="s">
        <v>198</v>
      </c>
      <c r="L131" s="115"/>
      <c r="M131" s="57" t="s">
        <v>1</v>
      </c>
      <c r="N131" s="58" t="s">
        <v>42</v>
      </c>
      <c r="O131" s="58" t="s">
        <v>199</v>
      </c>
      <c r="P131" s="58" t="s">
        <v>200</v>
      </c>
      <c r="Q131" s="58" t="s">
        <v>201</v>
      </c>
      <c r="R131" s="58" t="s">
        <v>202</v>
      </c>
      <c r="S131" s="58" t="s">
        <v>203</v>
      </c>
      <c r="T131" s="59" t="s">
        <v>204</v>
      </c>
    </row>
    <row r="132" spans="2:65" s="1" customFormat="1" ht="22.9" customHeight="1" x14ac:dyDescent="0.25">
      <c r="B132" s="30"/>
      <c r="C132" s="62" t="s">
        <v>205</v>
      </c>
      <c r="J132" s="120">
        <f>BK132</f>
        <v>0</v>
      </c>
      <c r="L132" s="30"/>
      <c r="M132" s="60"/>
      <c r="N132" s="51"/>
      <c r="O132" s="51"/>
      <c r="P132" s="121">
        <f>P133+P435</f>
        <v>0</v>
      </c>
      <c r="Q132" s="51"/>
      <c r="R132" s="121">
        <f>R133+R435</f>
        <v>65.590467999999987</v>
      </c>
      <c r="S132" s="51"/>
      <c r="T132" s="122">
        <f>T133+T435</f>
        <v>17.095999999999997</v>
      </c>
      <c r="AT132" s="15" t="s">
        <v>77</v>
      </c>
      <c r="AU132" s="15" t="s">
        <v>186</v>
      </c>
      <c r="BK132" s="123">
        <f>BK133+BK435</f>
        <v>0</v>
      </c>
    </row>
    <row r="133" spans="2:65" s="11" customFormat="1" ht="25.9" customHeight="1" x14ac:dyDescent="0.2">
      <c r="B133" s="124"/>
      <c r="D133" s="125" t="s">
        <v>77</v>
      </c>
      <c r="E133" s="126" t="s">
        <v>337</v>
      </c>
      <c r="F133" s="126" t="s">
        <v>338</v>
      </c>
      <c r="I133" s="127"/>
      <c r="J133" s="128">
        <f>BK133</f>
        <v>0</v>
      </c>
      <c r="L133" s="124"/>
      <c r="M133" s="129"/>
      <c r="P133" s="130">
        <f>P134+P246+P250+P254+P264+P274+P278+P421+P431</f>
        <v>0</v>
      </c>
      <c r="R133" s="130">
        <f>R134+R246+R250+R254+R264+R274+R278+R421+R431</f>
        <v>65.590467999999987</v>
      </c>
      <c r="T133" s="131">
        <f>T134+T246+T250+T254+T264+T274+T278+T421+T431</f>
        <v>17.095999999999997</v>
      </c>
      <c r="AR133" s="125" t="s">
        <v>85</v>
      </c>
      <c r="AT133" s="132" t="s">
        <v>77</v>
      </c>
      <c r="AU133" s="132" t="s">
        <v>78</v>
      </c>
      <c r="AY133" s="125" t="s">
        <v>209</v>
      </c>
      <c r="BK133" s="133">
        <f>BK134+BK246+BK250+BK254+BK264+BK274+BK278+BK421+BK431</f>
        <v>0</v>
      </c>
    </row>
    <row r="134" spans="2:65" s="11" customFormat="1" ht="22.9" customHeight="1" x14ac:dyDescent="0.2">
      <c r="B134" s="124"/>
      <c r="D134" s="125" t="s">
        <v>77</v>
      </c>
      <c r="E134" s="134" t="s">
        <v>85</v>
      </c>
      <c r="F134" s="134" t="s">
        <v>339</v>
      </c>
      <c r="I134" s="127"/>
      <c r="J134" s="135">
        <f>BK134</f>
        <v>0</v>
      </c>
      <c r="L134" s="124"/>
      <c r="M134" s="129"/>
      <c r="P134" s="130">
        <f>SUM(P135:P245)</f>
        <v>0</v>
      </c>
      <c r="R134" s="130">
        <f>SUM(R135:R245)</f>
        <v>38.646551999999993</v>
      </c>
      <c r="T134" s="131">
        <f>SUM(T135:T245)</f>
        <v>14.615999999999998</v>
      </c>
      <c r="AR134" s="125" t="s">
        <v>85</v>
      </c>
      <c r="AT134" s="132" t="s">
        <v>77</v>
      </c>
      <c r="AU134" s="132" t="s">
        <v>85</v>
      </c>
      <c r="AY134" s="125" t="s">
        <v>209</v>
      </c>
      <c r="BK134" s="133">
        <f>SUM(BK135:BK245)</f>
        <v>0</v>
      </c>
    </row>
    <row r="135" spans="2:65" s="1" customFormat="1" ht="24.2" customHeight="1" x14ac:dyDescent="0.2">
      <c r="B135" s="30"/>
      <c r="C135" s="136" t="s">
        <v>85</v>
      </c>
      <c r="D135" s="136" t="s">
        <v>210</v>
      </c>
      <c r="E135" s="137" t="s">
        <v>340</v>
      </c>
      <c r="F135" s="138" t="s">
        <v>341</v>
      </c>
      <c r="G135" s="139" t="s">
        <v>342</v>
      </c>
      <c r="H135" s="140">
        <v>50.4</v>
      </c>
      <c r="I135" s="141"/>
      <c r="J135" s="142">
        <f>ROUND(I135*H135,2)</f>
        <v>0</v>
      </c>
      <c r="K135" s="143"/>
      <c r="L135" s="30"/>
      <c r="M135" s="144" t="s">
        <v>1</v>
      </c>
      <c r="N135" s="145" t="s">
        <v>43</v>
      </c>
      <c r="P135" s="146">
        <f>O135*H135</f>
        <v>0</v>
      </c>
      <c r="Q135" s="146">
        <v>0</v>
      </c>
      <c r="R135" s="146">
        <f>Q135*H135</f>
        <v>0</v>
      </c>
      <c r="S135" s="146">
        <v>0.28999999999999998</v>
      </c>
      <c r="T135" s="147">
        <f>S135*H135</f>
        <v>14.615999999999998</v>
      </c>
      <c r="AR135" s="148" t="s">
        <v>156</v>
      </c>
      <c r="AT135" s="148" t="s">
        <v>210</v>
      </c>
      <c r="AU135" s="148" t="s">
        <v>91</v>
      </c>
      <c r="AY135" s="15" t="s">
        <v>209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5" t="s">
        <v>85</v>
      </c>
      <c r="BK135" s="149">
        <f>ROUND(I135*H135,2)</f>
        <v>0</v>
      </c>
      <c r="BL135" s="15" t="s">
        <v>156</v>
      </c>
      <c r="BM135" s="148" t="s">
        <v>2039</v>
      </c>
    </row>
    <row r="136" spans="2:65" s="1" customFormat="1" ht="39" x14ac:dyDescent="0.2">
      <c r="B136" s="30"/>
      <c r="D136" s="150" t="s">
        <v>216</v>
      </c>
      <c r="F136" s="151" t="s">
        <v>344</v>
      </c>
      <c r="I136" s="152"/>
      <c r="L136" s="30"/>
      <c r="M136" s="153"/>
      <c r="T136" s="54"/>
      <c r="AT136" s="15" t="s">
        <v>216</v>
      </c>
      <c r="AU136" s="15" t="s">
        <v>91</v>
      </c>
    </row>
    <row r="137" spans="2:65" s="12" customFormat="1" x14ac:dyDescent="0.2">
      <c r="B137" s="154"/>
      <c r="D137" s="150" t="s">
        <v>292</v>
      </c>
      <c r="E137" s="155" t="s">
        <v>1</v>
      </c>
      <c r="F137" s="156" t="s">
        <v>2040</v>
      </c>
      <c r="H137" s="157">
        <v>50.4</v>
      </c>
      <c r="I137" s="158"/>
      <c r="L137" s="154"/>
      <c r="M137" s="159"/>
      <c r="T137" s="160"/>
      <c r="AT137" s="155" t="s">
        <v>292</v>
      </c>
      <c r="AU137" s="155" t="s">
        <v>91</v>
      </c>
      <c r="AV137" s="12" t="s">
        <v>91</v>
      </c>
      <c r="AW137" s="12" t="s">
        <v>36</v>
      </c>
      <c r="AX137" s="12" t="s">
        <v>85</v>
      </c>
      <c r="AY137" s="155" t="s">
        <v>209</v>
      </c>
    </row>
    <row r="138" spans="2:65" s="1" customFormat="1" ht="16.5" customHeight="1" x14ac:dyDescent="0.2">
      <c r="B138" s="30"/>
      <c r="C138" s="136" t="s">
        <v>91</v>
      </c>
      <c r="D138" s="136" t="s">
        <v>210</v>
      </c>
      <c r="E138" s="137" t="s">
        <v>357</v>
      </c>
      <c r="F138" s="138" t="s">
        <v>358</v>
      </c>
      <c r="G138" s="139" t="s">
        <v>359</v>
      </c>
      <c r="H138" s="140">
        <v>10</v>
      </c>
      <c r="I138" s="141"/>
      <c r="J138" s="142">
        <f>ROUND(I138*H138,2)</f>
        <v>0</v>
      </c>
      <c r="K138" s="143"/>
      <c r="L138" s="30"/>
      <c r="M138" s="144" t="s">
        <v>1</v>
      </c>
      <c r="N138" s="145" t="s">
        <v>43</v>
      </c>
      <c r="P138" s="146">
        <f>O138*H138</f>
        <v>0</v>
      </c>
      <c r="Q138" s="146">
        <v>7.1900000000000002E-3</v>
      </c>
      <c r="R138" s="146">
        <f>Q138*H138</f>
        <v>7.1900000000000006E-2</v>
      </c>
      <c r="S138" s="146">
        <v>0</v>
      </c>
      <c r="T138" s="147">
        <f>S138*H138</f>
        <v>0</v>
      </c>
      <c r="AR138" s="148" t="s">
        <v>156</v>
      </c>
      <c r="AT138" s="148" t="s">
        <v>210</v>
      </c>
      <c r="AU138" s="148" t="s">
        <v>91</v>
      </c>
      <c r="AY138" s="15" t="s">
        <v>209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5" t="s">
        <v>85</v>
      </c>
      <c r="BK138" s="149">
        <f>ROUND(I138*H138,2)</f>
        <v>0</v>
      </c>
      <c r="BL138" s="15" t="s">
        <v>156</v>
      </c>
      <c r="BM138" s="148" t="s">
        <v>2041</v>
      </c>
    </row>
    <row r="139" spans="2:65" s="1" customFormat="1" x14ac:dyDescent="0.2">
      <c r="B139" s="30"/>
      <c r="D139" s="150" t="s">
        <v>216</v>
      </c>
      <c r="F139" s="151" t="s">
        <v>361</v>
      </c>
      <c r="I139" s="152"/>
      <c r="L139" s="30"/>
      <c r="M139" s="153"/>
      <c r="T139" s="54"/>
      <c r="AT139" s="15" t="s">
        <v>216</v>
      </c>
      <c r="AU139" s="15" t="s">
        <v>91</v>
      </c>
    </row>
    <row r="140" spans="2:65" s="12" customFormat="1" x14ac:dyDescent="0.2">
      <c r="B140" s="154"/>
      <c r="D140" s="150" t="s">
        <v>292</v>
      </c>
      <c r="E140" s="155" t="s">
        <v>1</v>
      </c>
      <c r="F140" s="156" t="s">
        <v>254</v>
      </c>
      <c r="H140" s="157">
        <v>10</v>
      </c>
      <c r="I140" s="158"/>
      <c r="L140" s="154"/>
      <c r="M140" s="159"/>
      <c r="T140" s="160"/>
      <c r="AT140" s="155" t="s">
        <v>292</v>
      </c>
      <c r="AU140" s="155" t="s">
        <v>91</v>
      </c>
      <c r="AV140" s="12" t="s">
        <v>91</v>
      </c>
      <c r="AW140" s="12" t="s">
        <v>36</v>
      </c>
      <c r="AX140" s="12" t="s">
        <v>85</v>
      </c>
      <c r="AY140" s="155" t="s">
        <v>209</v>
      </c>
    </row>
    <row r="141" spans="2:65" s="1" customFormat="1" ht="24.2" customHeight="1" x14ac:dyDescent="0.2">
      <c r="B141" s="30"/>
      <c r="C141" s="136" t="s">
        <v>148</v>
      </c>
      <c r="D141" s="136" t="s">
        <v>210</v>
      </c>
      <c r="E141" s="137" t="s">
        <v>363</v>
      </c>
      <c r="F141" s="138" t="s">
        <v>364</v>
      </c>
      <c r="G141" s="139" t="s">
        <v>365</v>
      </c>
      <c r="H141" s="140">
        <v>8</v>
      </c>
      <c r="I141" s="141"/>
      <c r="J141" s="142">
        <f>ROUND(I141*H141,2)</f>
        <v>0</v>
      </c>
      <c r="K141" s="143"/>
      <c r="L141" s="30"/>
      <c r="M141" s="144" t="s">
        <v>1</v>
      </c>
      <c r="N141" s="145" t="s">
        <v>43</v>
      </c>
      <c r="P141" s="146">
        <f>O141*H141</f>
        <v>0</v>
      </c>
      <c r="Q141" s="146">
        <v>4.0000000000000003E-5</v>
      </c>
      <c r="R141" s="146">
        <f>Q141*H141</f>
        <v>3.2000000000000003E-4</v>
      </c>
      <c r="S141" s="146">
        <v>0</v>
      </c>
      <c r="T141" s="147">
        <f>S141*H141</f>
        <v>0</v>
      </c>
      <c r="AR141" s="148" t="s">
        <v>156</v>
      </c>
      <c r="AT141" s="148" t="s">
        <v>210</v>
      </c>
      <c r="AU141" s="148" t="s">
        <v>91</v>
      </c>
      <c r="AY141" s="15" t="s">
        <v>209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5" t="s">
        <v>85</v>
      </c>
      <c r="BK141" s="149">
        <f>ROUND(I141*H141,2)</f>
        <v>0</v>
      </c>
      <c r="BL141" s="15" t="s">
        <v>156</v>
      </c>
      <c r="BM141" s="148" t="s">
        <v>2042</v>
      </c>
    </row>
    <row r="142" spans="2:65" s="1" customFormat="1" ht="19.5" x14ac:dyDescent="0.2">
      <c r="B142" s="30"/>
      <c r="D142" s="150" t="s">
        <v>216</v>
      </c>
      <c r="F142" s="151" t="s">
        <v>367</v>
      </c>
      <c r="I142" s="152"/>
      <c r="L142" s="30"/>
      <c r="M142" s="153"/>
      <c r="T142" s="54"/>
      <c r="AT142" s="15" t="s">
        <v>216</v>
      </c>
      <c r="AU142" s="15" t="s">
        <v>91</v>
      </c>
    </row>
    <row r="143" spans="2:65" s="12" customFormat="1" x14ac:dyDescent="0.2">
      <c r="B143" s="154"/>
      <c r="D143" s="150" t="s">
        <v>292</v>
      </c>
      <c r="E143" s="155" t="s">
        <v>1</v>
      </c>
      <c r="F143" s="156" t="s">
        <v>2043</v>
      </c>
      <c r="H143" s="157">
        <v>8</v>
      </c>
      <c r="I143" s="158"/>
      <c r="L143" s="154"/>
      <c r="M143" s="159"/>
      <c r="T143" s="160"/>
      <c r="AT143" s="155" t="s">
        <v>292</v>
      </c>
      <c r="AU143" s="155" t="s">
        <v>91</v>
      </c>
      <c r="AV143" s="12" t="s">
        <v>91</v>
      </c>
      <c r="AW143" s="12" t="s">
        <v>36</v>
      </c>
      <c r="AX143" s="12" t="s">
        <v>85</v>
      </c>
      <c r="AY143" s="155" t="s">
        <v>209</v>
      </c>
    </row>
    <row r="144" spans="2:65" s="1" customFormat="1" ht="24.2" customHeight="1" x14ac:dyDescent="0.2">
      <c r="B144" s="30"/>
      <c r="C144" s="136" t="s">
        <v>156</v>
      </c>
      <c r="D144" s="136" t="s">
        <v>210</v>
      </c>
      <c r="E144" s="137" t="s">
        <v>369</v>
      </c>
      <c r="F144" s="138" t="s">
        <v>370</v>
      </c>
      <c r="G144" s="139" t="s">
        <v>371</v>
      </c>
      <c r="H144" s="140">
        <v>2</v>
      </c>
      <c r="I144" s="141"/>
      <c r="J144" s="142">
        <f>ROUND(I144*H144,2)</f>
        <v>0</v>
      </c>
      <c r="K144" s="143"/>
      <c r="L144" s="30"/>
      <c r="M144" s="144" t="s">
        <v>1</v>
      </c>
      <c r="N144" s="145" t="s">
        <v>43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156</v>
      </c>
      <c r="AT144" s="148" t="s">
        <v>210</v>
      </c>
      <c r="AU144" s="148" t="s">
        <v>91</v>
      </c>
      <c r="AY144" s="15" t="s">
        <v>209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5" t="s">
        <v>85</v>
      </c>
      <c r="BK144" s="149">
        <f>ROUND(I144*H144,2)</f>
        <v>0</v>
      </c>
      <c r="BL144" s="15" t="s">
        <v>156</v>
      </c>
      <c r="BM144" s="148" t="s">
        <v>2044</v>
      </c>
    </row>
    <row r="145" spans="2:65" s="1" customFormat="1" ht="19.5" x14ac:dyDescent="0.2">
      <c r="B145" s="30"/>
      <c r="D145" s="150" t="s">
        <v>216</v>
      </c>
      <c r="F145" s="151" t="s">
        <v>373</v>
      </c>
      <c r="I145" s="152"/>
      <c r="L145" s="30"/>
      <c r="M145" s="153"/>
      <c r="T145" s="54"/>
      <c r="AT145" s="15" t="s">
        <v>216</v>
      </c>
      <c r="AU145" s="15" t="s">
        <v>91</v>
      </c>
    </row>
    <row r="146" spans="2:65" s="12" customFormat="1" x14ac:dyDescent="0.2">
      <c r="B146" s="154"/>
      <c r="D146" s="150" t="s">
        <v>292</v>
      </c>
      <c r="E146" s="155" t="s">
        <v>1</v>
      </c>
      <c r="F146" s="156" t="s">
        <v>91</v>
      </c>
      <c r="H146" s="157">
        <v>2</v>
      </c>
      <c r="I146" s="158"/>
      <c r="L146" s="154"/>
      <c r="M146" s="159"/>
      <c r="T146" s="160"/>
      <c r="AT146" s="155" t="s">
        <v>292</v>
      </c>
      <c r="AU146" s="155" t="s">
        <v>91</v>
      </c>
      <c r="AV146" s="12" t="s">
        <v>91</v>
      </c>
      <c r="AW146" s="12" t="s">
        <v>36</v>
      </c>
      <c r="AX146" s="12" t="s">
        <v>85</v>
      </c>
      <c r="AY146" s="155" t="s">
        <v>209</v>
      </c>
    </row>
    <row r="147" spans="2:65" s="1" customFormat="1" ht="24.2" customHeight="1" x14ac:dyDescent="0.2">
      <c r="B147" s="30"/>
      <c r="C147" s="136" t="s">
        <v>208</v>
      </c>
      <c r="D147" s="136" t="s">
        <v>210</v>
      </c>
      <c r="E147" s="137" t="s">
        <v>375</v>
      </c>
      <c r="F147" s="138" t="s">
        <v>376</v>
      </c>
      <c r="G147" s="139" t="s">
        <v>359</v>
      </c>
      <c r="H147" s="140">
        <v>2</v>
      </c>
      <c r="I147" s="141"/>
      <c r="J147" s="142">
        <f>ROUND(I147*H147,2)</f>
        <v>0</v>
      </c>
      <c r="K147" s="143"/>
      <c r="L147" s="30"/>
      <c r="M147" s="144" t="s">
        <v>1</v>
      </c>
      <c r="N147" s="145" t="s">
        <v>43</v>
      </c>
      <c r="P147" s="146">
        <f>O147*H147</f>
        <v>0</v>
      </c>
      <c r="Q147" s="146">
        <v>8.6800000000000002E-3</v>
      </c>
      <c r="R147" s="146">
        <f>Q147*H147</f>
        <v>1.736E-2</v>
      </c>
      <c r="S147" s="146">
        <v>0</v>
      </c>
      <c r="T147" s="147">
        <f>S147*H147</f>
        <v>0</v>
      </c>
      <c r="AR147" s="148" t="s">
        <v>156</v>
      </c>
      <c r="AT147" s="148" t="s">
        <v>210</v>
      </c>
      <c r="AU147" s="148" t="s">
        <v>91</v>
      </c>
      <c r="AY147" s="15" t="s">
        <v>209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5" t="s">
        <v>85</v>
      </c>
      <c r="BK147" s="149">
        <f>ROUND(I147*H147,2)</f>
        <v>0</v>
      </c>
      <c r="BL147" s="15" t="s">
        <v>156</v>
      </c>
      <c r="BM147" s="148" t="s">
        <v>2045</v>
      </c>
    </row>
    <row r="148" spans="2:65" s="1" customFormat="1" ht="58.5" x14ac:dyDescent="0.2">
      <c r="B148" s="30"/>
      <c r="D148" s="150" t="s">
        <v>216</v>
      </c>
      <c r="F148" s="151" t="s">
        <v>378</v>
      </c>
      <c r="I148" s="152"/>
      <c r="L148" s="30"/>
      <c r="M148" s="153"/>
      <c r="T148" s="54"/>
      <c r="AT148" s="15" t="s">
        <v>216</v>
      </c>
      <c r="AU148" s="15" t="s">
        <v>91</v>
      </c>
    </row>
    <row r="149" spans="2:65" s="12" customFormat="1" x14ac:dyDescent="0.2">
      <c r="B149" s="154"/>
      <c r="D149" s="150" t="s">
        <v>292</v>
      </c>
      <c r="E149" s="155" t="s">
        <v>1</v>
      </c>
      <c r="F149" s="156" t="s">
        <v>91</v>
      </c>
      <c r="H149" s="157">
        <v>2</v>
      </c>
      <c r="I149" s="158"/>
      <c r="L149" s="154"/>
      <c r="M149" s="159"/>
      <c r="T149" s="160"/>
      <c r="AT149" s="155" t="s">
        <v>292</v>
      </c>
      <c r="AU149" s="155" t="s">
        <v>91</v>
      </c>
      <c r="AV149" s="12" t="s">
        <v>91</v>
      </c>
      <c r="AW149" s="12" t="s">
        <v>36</v>
      </c>
      <c r="AX149" s="12" t="s">
        <v>85</v>
      </c>
      <c r="AY149" s="155" t="s">
        <v>209</v>
      </c>
    </row>
    <row r="150" spans="2:65" s="1" customFormat="1" ht="16.5" customHeight="1" x14ac:dyDescent="0.2">
      <c r="B150" s="30"/>
      <c r="C150" s="171" t="s">
        <v>234</v>
      </c>
      <c r="D150" s="171" t="s">
        <v>449</v>
      </c>
      <c r="E150" s="172" t="s">
        <v>577</v>
      </c>
      <c r="F150" s="173" t="s">
        <v>578</v>
      </c>
      <c r="G150" s="174" t="s">
        <v>554</v>
      </c>
      <c r="H150" s="175">
        <v>38.012999999999998</v>
      </c>
      <c r="I150" s="176"/>
      <c r="J150" s="177">
        <f>ROUND(I150*H150,2)</f>
        <v>0</v>
      </c>
      <c r="K150" s="178"/>
      <c r="L150" s="179"/>
      <c r="M150" s="180" t="s">
        <v>1</v>
      </c>
      <c r="N150" s="181" t="s">
        <v>43</v>
      </c>
      <c r="P150" s="146">
        <f>O150*H150</f>
        <v>0</v>
      </c>
      <c r="Q150" s="146">
        <v>1</v>
      </c>
      <c r="R150" s="146">
        <f>Q150*H150</f>
        <v>38.012999999999998</v>
      </c>
      <c r="S150" s="146">
        <v>0</v>
      </c>
      <c r="T150" s="147">
        <f>S150*H150</f>
        <v>0</v>
      </c>
      <c r="AR150" s="148" t="s">
        <v>244</v>
      </c>
      <c r="AT150" s="148" t="s">
        <v>449</v>
      </c>
      <c r="AU150" s="148" t="s">
        <v>91</v>
      </c>
      <c r="AY150" s="15" t="s">
        <v>209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5" t="s">
        <v>85</v>
      </c>
      <c r="BK150" s="149">
        <f>ROUND(I150*H150,2)</f>
        <v>0</v>
      </c>
      <c r="BL150" s="15" t="s">
        <v>156</v>
      </c>
      <c r="BM150" s="148" t="s">
        <v>2046</v>
      </c>
    </row>
    <row r="151" spans="2:65" s="1" customFormat="1" x14ac:dyDescent="0.2">
      <c r="B151" s="30"/>
      <c r="D151" s="150" t="s">
        <v>216</v>
      </c>
      <c r="F151" s="151" t="s">
        <v>578</v>
      </c>
      <c r="I151" s="152"/>
      <c r="L151" s="30"/>
      <c r="M151" s="153"/>
      <c r="T151" s="54"/>
      <c r="AT151" s="15" t="s">
        <v>216</v>
      </c>
      <c r="AU151" s="15" t="s">
        <v>91</v>
      </c>
    </row>
    <row r="152" spans="2:65" s="12" customFormat="1" x14ac:dyDescent="0.2">
      <c r="B152" s="154"/>
      <c r="D152" s="150" t="s">
        <v>292</v>
      </c>
      <c r="E152" s="155" t="s">
        <v>1</v>
      </c>
      <c r="F152" s="156" t="s">
        <v>2047</v>
      </c>
      <c r="H152" s="157">
        <v>-3.2673040000000002</v>
      </c>
      <c r="I152" s="158"/>
      <c r="L152" s="154"/>
      <c r="M152" s="159"/>
      <c r="T152" s="160"/>
      <c r="AT152" s="155" t="s">
        <v>292</v>
      </c>
      <c r="AU152" s="155" t="s">
        <v>91</v>
      </c>
      <c r="AV152" s="12" t="s">
        <v>91</v>
      </c>
      <c r="AW152" s="12" t="s">
        <v>36</v>
      </c>
      <c r="AX152" s="12" t="s">
        <v>78</v>
      </c>
      <c r="AY152" s="155" t="s">
        <v>209</v>
      </c>
    </row>
    <row r="153" spans="2:65" s="12" customFormat="1" x14ac:dyDescent="0.2">
      <c r="B153" s="154"/>
      <c r="D153" s="150" t="s">
        <v>292</v>
      </c>
      <c r="E153" s="155" t="s">
        <v>1</v>
      </c>
      <c r="F153" s="156" t="s">
        <v>2048</v>
      </c>
      <c r="H153" s="157">
        <v>41.280000000000008</v>
      </c>
      <c r="I153" s="158"/>
      <c r="L153" s="154"/>
      <c r="M153" s="159"/>
      <c r="T153" s="160"/>
      <c r="AT153" s="155" t="s">
        <v>292</v>
      </c>
      <c r="AU153" s="155" t="s">
        <v>91</v>
      </c>
      <c r="AV153" s="12" t="s">
        <v>91</v>
      </c>
      <c r="AW153" s="12" t="s">
        <v>36</v>
      </c>
      <c r="AX153" s="12" t="s">
        <v>78</v>
      </c>
      <c r="AY153" s="155" t="s">
        <v>209</v>
      </c>
    </row>
    <row r="154" spans="2:65" s="13" customFormat="1" x14ac:dyDescent="0.2">
      <c r="B154" s="164"/>
      <c r="D154" s="150" t="s">
        <v>292</v>
      </c>
      <c r="E154" s="165" t="s">
        <v>1</v>
      </c>
      <c r="F154" s="166" t="s">
        <v>351</v>
      </c>
      <c r="H154" s="167">
        <v>38.012696000000005</v>
      </c>
      <c r="I154" s="168"/>
      <c r="L154" s="164"/>
      <c r="M154" s="169"/>
      <c r="T154" s="170"/>
      <c r="AT154" s="165" t="s">
        <v>292</v>
      </c>
      <c r="AU154" s="165" t="s">
        <v>91</v>
      </c>
      <c r="AV154" s="13" t="s">
        <v>156</v>
      </c>
      <c r="AW154" s="13" t="s">
        <v>4</v>
      </c>
      <c r="AX154" s="13" t="s">
        <v>85</v>
      </c>
      <c r="AY154" s="165" t="s">
        <v>209</v>
      </c>
    </row>
    <row r="155" spans="2:65" s="1" customFormat="1" ht="24.2" customHeight="1" x14ac:dyDescent="0.2">
      <c r="B155" s="30"/>
      <c r="C155" s="136" t="s">
        <v>239</v>
      </c>
      <c r="D155" s="136" t="s">
        <v>210</v>
      </c>
      <c r="E155" s="137" t="s">
        <v>380</v>
      </c>
      <c r="F155" s="138" t="s">
        <v>381</v>
      </c>
      <c r="G155" s="139" t="s">
        <v>359</v>
      </c>
      <c r="H155" s="140">
        <v>10</v>
      </c>
      <c r="I155" s="141"/>
      <c r="J155" s="142">
        <f>ROUND(I155*H155,2)</f>
        <v>0</v>
      </c>
      <c r="K155" s="143"/>
      <c r="L155" s="30"/>
      <c r="M155" s="144" t="s">
        <v>1</v>
      </c>
      <c r="N155" s="145" t="s">
        <v>43</v>
      </c>
      <c r="P155" s="146">
        <f>O155*H155</f>
        <v>0</v>
      </c>
      <c r="Q155" s="146">
        <v>3.6900000000000002E-2</v>
      </c>
      <c r="R155" s="146">
        <f>Q155*H155</f>
        <v>0.36899999999999999</v>
      </c>
      <c r="S155" s="146">
        <v>0</v>
      </c>
      <c r="T155" s="147">
        <f>S155*H155</f>
        <v>0</v>
      </c>
      <c r="AR155" s="148" t="s">
        <v>156</v>
      </c>
      <c r="AT155" s="148" t="s">
        <v>210</v>
      </c>
      <c r="AU155" s="148" t="s">
        <v>91</v>
      </c>
      <c r="AY155" s="15" t="s">
        <v>209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5" t="s">
        <v>85</v>
      </c>
      <c r="BK155" s="149">
        <f>ROUND(I155*H155,2)</f>
        <v>0</v>
      </c>
      <c r="BL155" s="15" t="s">
        <v>156</v>
      </c>
      <c r="BM155" s="148" t="s">
        <v>2049</v>
      </c>
    </row>
    <row r="156" spans="2:65" s="1" customFormat="1" ht="58.5" x14ac:dyDescent="0.2">
      <c r="B156" s="30"/>
      <c r="D156" s="150" t="s">
        <v>216</v>
      </c>
      <c r="F156" s="151" t="s">
        <v>383</v>
      </c>
      <c r="I156" s="152"/>
      <c r="L156" s="30"/>
      <c r="M156" s="153"/>
      <c r="T156" s="54"/>
      <c r="AT156" s="15" t="s">
        <v>216</v>
      </c>
      <c r="AU156" s="15" t="s">
        <v>91</v>
      </c>
    </row>
    <row r="157" spans="2:65" s="12" customFormat="1" x14ac:dyDescent="0.2">
      <c r="B157" s="154"/>
      <c r="D157" s="150" t="s">
        <v>292</v>
      </c>
      <c r="E157" s="155" t="s">
        <v>1</v>
      </c>
      <c r="F157" s="156" t="s">
        <v>254</v>
      </c>
      <c r="H157" s="157">
        <v>10</v>
      </c>
      <c r="I157" s="158"/>
      <c r="L157" s="154"/>
      <c r="M157" s="159"/>
      <c r="T157" s="160"/>
      <c r="AT157" s="155" t="s">
        <v>292</v>
      </c>
      <c r="AU157" s="155" t="s">
        <v>91</v>
      </c>
      <c r="AV157" s="12" t="s">
        <v>91</v>
      </c>
      <c r="AW157" s="12" t="s">
        <v>36</v>
      </c>
      <c r="AX157" s="12" t="s">
        <v>85</v>
      </c>
      <c r="AY157" s="155" t="s">
        <v>209</v>
      </c>
    </row>
    <row r="158" spans="2:65" s="1" customFormat="1" ht="24.2" customHeight="1" x14ac:dyDescent="0.2">
      <c r="B158" s="30"/>
      <c r="C158" s="136" t="s">
        <v>244</v>
      </c>
      <c r="D158" s="136" t="s">
        <v>210</v>
      </c>
      <c r="E158" s="137" t="s">
        <v>385</v>
      </c>
      <c r="F158" s="138" t="s">
        <v>386</v>
      </c>
      <c r="G158" s="139" t="s">
        <v>387</v>
      </c>
      <c r="H158" s="140">
        <v>12</v>
      </c>
      <c r="I158" s="141"/>
      <c r="J158" s="142">
        <f>ROUND(I158*H158,2)</f>
        <v>0</v>
      </c>
      <c r="K158" s="143"/>
      <c r="L158" s="30"/>
      <c r="M158" s="144" t="s">
        <v>1</v>
      </c>
      <c r="N158" s="145" t="s">
        <v>43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156</v>
      </c>
      <c r="AT158" s="148" t="s">
        <v>210</v>
      </c>
      <c r="AU158" s="148" t="s">
        <v>91</v>
      </c>
      <c r="AY158" s="15" t="s">
        <v>209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5" t="s">
        <v>85</v>
      </c>
      <c r="BK158" s="149">
        <f>ROUND(I158*H158,2)</f>
        <v>0</v>
      </c>
      <c r="BL158" s="15" t="s">
        <v>156</v>
      </c>
      <c r="BM158" s="148" t="s">
        <v>2050</v>
      </c>
    </row>
    <row r="159" spans="2:65" s="1" customFormat="1" ht="19.5" x14ac:dyDescent="0.2">
      <c r="B159" s="30"/>
      <c r="D159" s="150" t="s">
        <v>216</v>
      </c>
      <c r="F159" s="151" t="s">
        <v>389</v>
      </c>
      <c r="I159" s="152"/>
      <c r="L159" s="30"/>
      <c r="M159" s="153"/>
      <c r="T159" s="54"/>
      <c r="AT159" s="15" t="s">
        <v>216</v>
      </c>
      <c r="AU159" s="15" t="s">
        <v>91</v>
      </c>
    </row>
    <row r="160" spans="2:65" s="12" customFormat="1" x14ac:dyDescent="0.2">
      <c r="B160" s="154"/>
      <c r="D160" s="150" t="s">
        <v>292</v>
      </c>
      <c r="E160" s="155" t="s">
        <v>1</v>
      </c>
      <c r="F160" s="156" t="s">
        <v>2051</v>
      </c>
      <c r="H160" s="157">
        <v>12</v>
      </c>
      <c r="I160" s="158"/>
      <c r="L160" s="154"/>
      <c r="M160" s="159"/>
      <c r="T160" s="160"/>
      <c r="AT160" s="155" t="s">
        <v>292</v>
      </c>
      <c r="AU160" s="155" t="s">
        <v>91</v>
      </c>
      <c r="AV160" s="12" t="s">
        <v>91</v>
      </c>
      <c r="AW160" s="12" t="s">
        <v>36</v>
      </c>
      <c r="AX160" s="12" t="s">
        <v>85</v>
      </c>
      <c r="AY160" s="155" t="s">
        <v>209</v>
      </c>
    </row>
    <row r="161" spans="2:65" s="1" customFormat="1" ht="33" customHeight="1" x14ac:dyDescent="0.2">
      <c r="B161" s="30"/>
      <c r="C161" s="136" t="s">
        <v>249</v>
      </c>
      <c r="D161" s="136" t="s">
        <v>210</v>
      </c>
      <c r="E161" s="137" t="s">
        <v>1157</v>
      </c>
      <c r="F161" s="138" t="s">
        <v>1158</v>
      </c>
      <c r="G161" s="139" t="s">
        <v>387</v>
      </c>
      <c r="H161" s="140">
        <v>30.672000000000001</v>
      </c>
      <c r="I161" s="141"/>
      <c r="J161" s="142">
        <f>ROUND(I161*H161,2)</f>
        <v>0</v>
      </c>
      <c r="K161" s="143"/>
      <c r="L161" s="30"/>
      <c r="M161" s="144" t="s">
        <v>1</v>
      </c>
      <c r="N161" s="145" t="s">
        <v>43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AR161" s="148" t="s">
        <v>156</v>
      </c>
      <c r="AT161" s="148" t="s">
        <v>210</v>
      </c>
      <c r="AU161" s="148" t="s">
        <v>91</v>
      </c>
      <c r="AY161" s="15" t="s">
        <v>209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5" t="s">
        <v>85</v>
      </c>
      <c r="BK161" s="149">
        <f>ROUND(I161*H161,2)</f>
        <v>0</v>
      </c>
      <c r="BL161" s="15" t="s">
        <v>156</v>
      </c>
      <c r="BM161" s="148" t="s">
        <v>2052</v>
      </c>
    </row>
    <row r="162" spans="2:65" s="1" customFormat="1" ht="29.25" x14ac:dyDescent="0.2">
      <c r="B162" s="30"/>
      <c r="D162" s="150" t="s">
        <v>216</v>
      </c>
      <c r="F162" s="151" t="s">
        <v>1160</v>
      </c>
      <c r="I162" s="152"/>
      <c r="L162" s="30"/>
      <c r="M162" s="153"/>
      <c r="T162" s="54"/>
      <c r="AT162" s="15" t="s">
        <v>216</v>
      </c>
      <c r="AU162" s="15" t="s">
        <v>91</v>
      </c>
    </row>
    <row r="163" spans="2:65" s="12" customFormat="1" ht="22.5" x14ac:dyDescent="0.2">
      <c r="B163" s="154"/>
      <c r="D163" s="150" t="s">
        <v>292</v>
      </c>
      <c r="E163" s="155" t="s">
        <v>1</v>
      </c>
      <c r="F163" s="156" t="s">
        <v>2053</v>
      </c>
      <c r="H163" s="157">
        <v>34.704000000000008</v>
      </c>
      <c r="I163" s="158"/>
      <c r="L163" s="154"/>
      <c r="M163" s="159"/>
      <c r="T163" s="160"/>
      <c r="AT163" s="155" t="s">
        <v>292</v>
      </c>
      <c r="AU163" s="155" t="s">
        <v>91</v>
      </c>
      <c r="AV163" s="12" t="s">
        <v>91</v>
      </c>
      <c r="AW163" s="12" t="s">
        <v>36</v>
      </c>
      <c r="AX163" s="12" t="s">
        <v>78</v>
      </c>
      <c r="AY163" s="155" t="s">
        <v>209</v>
      </c>
    </row>
    <row r="164" spans="2:65" s="12" customFormat="1" x14ac:dyDescent="0.2">
      <c r="B164" s="154"/>
      <c r="D164" s="150" t="s">
        <v>292</v>
      </c>
      <c r="E164" s="155" t="s">
        <v>1</v>
      </c>
      <c r="F164" s="156" t="s">
        <v>2054</v>
      </c>
      <c r="H164" s="157">
        <v>-4.0320000000000009</v>
      </c>
      <c r="I164" s="158"/>
      <c r="L164" s="154"/>
      <c r="M164" s="159"/>
      <c r="T164" s="160"/>
      <c r="AT164" s="155" t="s">
        <v>292</v>
      </c>
      <c r="AU164" s="155" t="s">
        <v>91</v>
      </c>
      <c r="AV164" s="12" t="s">
        <v>91</v>
      </c>
      <c r="AW164" s="12" t="s">
        <v>36</v>
      </c>
      <c r="AX164" s="12" t="s">
        <v>78</v>
      </c>
      <c r="AY164" s="155" t="s">
        <v>209</v>
      </c>
    </row>
    <row r="165" spans="2:65" s="13" customFormat="1" x14ac:dyDescent="0.2">
      <c r="B165" s="164"/>
      <c r="D165" s="150" t="s">
        <v>292</v>
      </c>
      <c r="E165" s="165" t="s">
        <v>1</v>
      </c>
      <c r="F165" s="166" t="s">
        <v>351</v>
      </c>
      <c r="H165" s="167">
        <v>30.672000000000008</v>
      </c>
      <c r="I165" s="168"/>
      <c r="L165" s="164"/>
      <c r="M165" s="169"/>
      <c r="T165" s="170"/>
      <c r="AT165" s="165" t="s">
        <v>292</v>
      </c>
      <c r="AU165" s="165" t="s">
        <v>91</v>
      </c>
      <c r="AV165" s="13" t="s">
        <v>156</v>
      </c>
      <c r="AW165" s="13" t="s">
        <v>4</v>
      </c>
      <c r="AX165" s="13" t="s">
        <v>85</v>
      </c>
      <c r="AY165" s="165" t="s">
        <v>209</v>
      </c>
    </row>
    <row r="166" spans="2:65" s="1" customFormat="1" ht="37.9" customHeight="1" x14ac:dyDescent="0.2">
      <c r="B166" s="30"/>
      <c r="C166" s="136" t="s">
        <v>254</v>
      </c>
      <c r="D166" s="136" t="s">
        <v>210</v>
      </c>
      <c r="E166" s="137" t="s">
        <v>417</v>
      </c>
      <c r="F166" s="138" t="s">
        <v>418</v>
      </c>
      <c r="G166" s="139" t="s">
        <v>387</v>
      </c>
      <c r="H166" s="140">
        <v>10</v>
      </c>
      <c r="I166" s="141"/>
      <c r="J166" s="142">
        <f>ROUND(I166*H166,2)</f>
        <v>0</v>
      </c>
      <c r="K166" s="143"/>
      <c r="L166" s="30"/>
      <c r="M166" s="144" t="s">
        <v>1</v>
      </c>
      <c r="N166" s="145" t="s">
        <v>43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AR166" s="148" t="s">
        <v>156</v>
      </c>
      <c r="AT166" s="148" t="s">
        <v>210</v>
      </c>
      <c r="AU166" s="148" t="s">
        <v>91</v>
      </c>
      <c r="AY166" s="15" t="s">
        <v>209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5" t="s">
        <v>85</v>
      </c>
      <c r="BK166" s="149">
        <f>ROUND(I166*H166,2)</f>
        <v>0</v>
      </c>
      <c r="BL166" s="15" t="s">
        <v>156</v>
      </c>
      <c r="BM166" s="148" t="s">
        <v>2055</v>
      </c>
    </row>
    <row r="167" spans="2:65" s="1" customFormat="1" ht="39" x14ac:dyDescent="0.2">
      <c r="B167" s="30"/>
      <c r="D167" s="150" t="s">
        <v>216</v>
      </c>
      <c r="F167" s="151" t="s">
        <v>420</v>
      </c>
      <c r="I167" s="152"/>
      <c r="L167" s="30"/>
      <c r="M167" s="153"/>
      <c r="T167" s="54"/>
      <c r="AT167" s="15" t="s">
        <v>216</v>
      </c>
      <c r="AU167" s="15" t="s">
        <v>91</v>
      </c>
    </row>
    <row r="168" spans="2:65" s="12" customFormat="1" x14ac:dyDescent="0.2">
      <c r="B168" s="154"/>
      <c r="D168" s="150" t="s">
        <v>292</v>
      </c>
      <c r="E168" s="155" t="s">
        <v>1</v>
      </c>
      <c r="F168" s="156" t="s">
        <v>254</v>
      </c>
      <c r="H168" s="157">
        <v>10</v>
      </c>
      <c r="I168" s="158"/>
      <c r="L168" s="154"/>
      <c r="M168" s="159"/>
      <c r="T168" s="160"/>
      <c r="AT168" s="155" t="s">
        <v>292</v>
      </c>
      <c r="AU168" s="155" t="s">
        <v>91</v>
      </c>
      <c r="AV168" s="12" t="s">
        <v>91</v>
      </c>
      <c r="AW168" s="12" t="s">
        <v>36</v>
      </c>
      <c r="AX168" s="12" t="s">
        <v>85</v>
      </c>
      <c r="AY168" s="155" t="s">
        <v>209</v>
      </c>
    </row>
    <row r="169" spans="2:65" s="1" customFormat="1" ht="33" customHeight="1" x14ac:dyDescent="0.2">
      <c r="B169" s="30"/>
      <c r="C169" s="136" t="s">
        <v>259</v>
      </c>
      <c r="D169" s="136" t="s">
        <v>210</v>
      </c>
      <c r="E169" s="137" t="s">
        <v>1164</v>
      </c>
      <c r="F169" s="138" t="s">
        <v>1165</v>
      </c>
      <c r="G169" s="139" t="s">
        <v>387</v>
      </c>
      <c r="H169" s="140">
        <v>28.34</v>
      </c>
      <c r="I169" s="141"/>
      <c r="J169" s="142">
        <f>ROUND(I169*H169,2)</f>
        <v>0</v>
      </c>
      <c r="K169" s="143"/>
      <c r="L169" s="30"/>
      <c r="M169" s="144" t="s">
        <v>1</v>
      </c>
      <c r="N169" s="145" t="s">
        <v>43</v>
      </c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AR169" s="148" t="s">
        <v>156</v>
      </c>
      <c r="AT169" s="148" t="s">
        <v>210</v>
      </c>
      <c r="AU169" s="148" t="s">
        <v>91</v>
      </c>
      <c r="AY169" s="15" t="s">
        <v>209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5" t="s">
        <v>85</v>
      </c>
      <c r="BK169" s="149">
        <f>ROUND(I169*H169,2)</f>
        <v>0</v>
      </c>
      <c r="BL169" s="15" t="s">
        <v>156</v>
      </c>
      <c r="BM169" s="148" t="s">
        <v>2056</v>
      </c>
    </row>
    <row r="170" spans="2:65" s="1" customFormat="1" ht="29.25" x14ac:dyDescent="0.2">
      <c r="B170" s="30"/>
      <c r="D170" s="150" t="s">
        <v>216</v>
      </c>
      <c r="F170" s="151" t="s">
        <v>1167</v>
      </c>
      <c r="I170" s="152"/>
      <c r="L170" s="30"/>
      <c r="M170" s="153"/>
      <c r="T170" s="54"/>
      <c r="AT170" s="15" t="s">
        <v>216</v>
      </c>
      <c r="AU170" s="15" t="s">
        <v>91</v>
      </c>
    </row>
    <row r="171" spans="2:65" s="12" customFormat="1" ht="22.5" x14ac:dyDescent="0.2">
      <c r="B171" s="154"/>
      <c r="D171" s="150" t="s">
        <v>292</v>
      </c>
      <c r="E171" s="155" t="s">
        <v>1</v>
      </c>
      <c r="F171" s="156" t="s">
        <v>2057</v>
      </c>
      <c r="H171" s="157">
        <v>33.380000000000003</v>
      </c>
      <c r="I171" s="158"/>
      <c r="L171" s="154"/>
      <c r="M171" s="159"/>
      <c r="T171" s="160"/>
      <c r="AT171" s="155" t="s">
        <v>292</v>
      </c>
      <c r="AU171" s="155" t="s">
        <v>91</v>
      </c>
      <c r="AV171" s="12" t="s">
        <v>91</v>
      </c>
      <c r="AW171" s="12" t="s">
        <v>36</v>
      </c>
      <c r="AX171" s="12" t="s">
        <v>78</v>
      </c>
      <c r="AY171" s="155" t="s">
        <v>209</v>
      </c>
    </row>
    <row r="172" spans="2:65" s="12" customFormat="1" x14ac:dyDescent="0.2">
      <c r="B172" s="154"/>
      <c r="D172" s="150" t="s">
        <v>292</v>
      </c>
      <c r="E172" s="155" t="s">
        <v>1</v>
      </c>
      <c r="F172" s="156" t="s">
        <v>2058</v>
      </c>
      <c r="H172" s="157">
        <v>-5.0400000000000009</v>
      </c>
      <c r="I172" s="158"/>
      <c r="L172" s="154"/>
      <c r="M172" s="159"/>
      <c r="T172" s="160"/>
      <c r="AT172" s="155" t="s">
        <v>292</v>
      </c>
      <c r="AU172" s="155" t="s">
        <v>91</v>
      </c>
      <c r="AV172" s="12" t="s">
        <v>91</v>
      </c>
      <c r="AW172" s="12" t="s">
        <v>36</v>
      </c>
      <c r="AX172" s="12" t="s">
        <v>78</v>
      </c>
      <c r="AY172" s="155" t="s">
        <v>209</v>
      </c>
    </row>
    <row r="173" spans="2:65" s="13" customFormat="1" x14ac:dyDescent="0.2">
      <c r="B173" s="164"/>
      <c r="D173" s="150" t="s">
        <v>292</v>
      </c>
      <c r="E173" s="165" t="s">
        <v>1</v>
      </c>
      <c r="F173" s="166" t="s">
        <v>351</v>
      </c>
      <c r="H173" s="167">
        <v>28.340000000000003</v>
      </c>
      <c r="I173" s="168"/>
      <c r="L173" s="164"/>
      <c r="M173" s="169"/>
      <c r="T173" s="170"/>
      <c r="AT173" s="165" t="s">
        <v>292</v>
      </c>
      <c r="AU173" s="165" t="s">
        <v>91</v>
      </c>
      <c r="AV173" s="13" t="s">
        <v>156</v>
      </c>
      <c r="AW173" s="13" t="s">
        <v>4</v>
      </c>
      <c r="AX173" s="13" t="s">
        <v>85</v>
      </c>
      <c r="AY173" s="165" t="s">
        <v>209</v>
      </c>
    </row>
    <row r="174" spans="2:65" s="1" customFormat="1" ht="33" customHeight="1" x14ac:dyDescent="0.2">
      <c r="B174" s="30"/>
      <c r="C174" s="136" t="s">
        <v>8</v>
      </c>
      <c r="D174" s="136" t="s">
        <v>210</v>
      </c>
      <c r="E174" s="137" t="s">
        <v>433</v>
      </c>
      <c r="F174" s="138" t="s">
        <v>434</v>
      </c>
      <c r="G174" s="139" t="s">
        <v>387</v>
      </c>
      <c r="H174" s="140">
        <v>3.8340000000000001</v>
      </c>
      <c r="I174" s="141"/>
      <c r="J174" s="142">
        <f>ROUND(I174*H174,2)</f>
        <v>0</v>
      </c>
      <c r="K174" s="143"/>
      <c r="L174" s="30"/>
      <c r="M174" s="144" t="s">
        <v>1</v>
      </c>
      <c r="N174" s="145" t="s">
        <v>43</v>
      </c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AR174" s="148" t="s">
        <v>156</v>
      </c>
      <c r="AT174" s="148" t="s">
        <v>210</v>
      </c>
      <c r="AU174" s="148" t="s">
        <v>91</v>
      </c>
      <c r="AY174" s="15" t="s">
        <v>209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5" t="s">
        <v>85</v>
      </c>
      <c r="BK174" s="149">
        <f>ROUND(I174*H174,2)</f>
        <v>0</v>
      </c>
      <c r="BL174" s="15" t="s">
        <v>156</v>
      </c>
      <c r="BM174" s="148" t="s">
        <v>2059</v>
      </c>
    </row>
    <row r="175" spans="2:65" s="1" customFormat="1" ht="29.25" x14ac:dyDescent="0.2">
      <c r="B175" s="30"/>
      <c r="D175" s="150" t="s">
        <v>216</v>
      </c>
      <c r="F175" s="151" t="s">
        <v>436</v>
      </c>
      <c r="I175" s="152"/>
      <c r="L175" s="30"/>
      <c r="M175" s="153"/>
      <c r="T175" s="54"/>
      <c r="AT175" s="15" t="s">
        <v>216</v>
      </c>
      <c r="AU175" s="15" t="s">
        <v>91</v>
      </c>
    </row>
    <row r="176" spans="2:65" s="12" customFormat="1" ht="22.5" x14ac:dyDescent="0.2">
      <c r="B176" s="154"/>
      <c r="D176" s="150" t="s">
        <v>292</v>
      </c>
      <c r="E176" s="155" t="s">
        <v>1</v>
      </c>
      <c r="F176" s="156" t="s">
        <v>2060</v>
      </c>
      <c r="H176" s="157">
        <v>4.338000000000001</v>
      </c>
      <c r="I176" s="158"/>
      <c r="L176" s="154"/>
      <c r="M176" s="159"/>
      <c r="T176" s="160"/>
      <c r="AT176" s="155" t="s">
        <v>292</v>
      </c>
      <c r="AU176" s="155" t="s">
        <v>91</v>
      </c>
      <c r="AV176" s="12" t="s">
        <v>91</v>
      </c>
      <c r="AW176" s="12" t="s">
        <v>36</v>
      </c>
      <c r="AX176" s="12" t="s">
        <v>78</v>
      </c>
      <c r="AY176" s="155" t="s">
        <v>209</v>
      </c>
    </row>
    <row r="177" spans="2:65" s="12" customFormat="1" x14ac:dyDescent="0.2">
      <c r="B177" s="154"/>
      <c r="D177" s="150" t="s">
        <v>292</v>
      </c>
      <c r="E177" s="155" t="s">
        <v>1</v>
      </c>
      <c r="F177" s="156" t="s">
        <v>2061</v>
      </c>
      <c r="H177" s="157">
        <v>-0.50400000000000011</v>
      </c>
      <c r="I177" s="158"/>
      <c r="L177" s="154"/>
      <c r="M177" s="159"/>
      <c r="T177" s="160"/>
      <c r="AT177" s="155" t="s">
        <v>292</v>
      </c>
      <c r="AU177" s="155" t="s">
        <v>91</v>
      </c>
      <c r="AV177" s="12" t="s">
        <v>91</v>
      </c>
      <c r="AW177" s="12" t="s">
        <v>36</v>
      </c>
      <c r="AX177" s="12" t="s">
        <v>78</v>
      </c>
      <c r="AY177" s="155" t="s">
        <v>209</v>
      </c>
    </row>
    <row r="178" spans="2:65" s="13" customFormat="1" x14ac:dyDescent="0.2">
      <c r="B178" s="164"/>
      <c r="D178" s="150" t="s">
        <v>292</v>
      </c>
      <c r="E178" s="165" t="s">
        <v>1</v>
      </c>
      <c r="F178" s="166" t="s">
        <v>351</v>
      </c>
      <c r="H178" s="167">
        <v>3.834000000000001</v>
      </c>
      <c r="I178" s="168"/>
      <c r="L178" s="164"/>
      <c r="M178" s="169"/>
      <c r="T178" s="170"/>
      <c r="AT178" s="165" t="s">
        <v>292</v>
      </c>
      <c r="AU178" s="165" t="s">
        <v>91</v>
      </c>
      <c r="AV178" s="13" t="s">
        <v>156</v>
      </c>
      <c r="AW178" s="13" t="s">
        <v>4</v>
      </c>
      <c r="AX178" s="13" t="s">
        <v>85</v>
      </c>
      <c r="AY178" s="165" t="s">
        <v>209</v>
      </c>
    </row>
    <row r="179" spans="2:65" s="1" customFormat="1" ht="33" customHeight="1" x14ac:dyDescent="0.2">
      <c r="B179" s="30"/>
      <c r="C179" s="136" t="s">
        <v>268</v>
      </c>
      <c r="D179" s="136" t="s">
        <v>210</v>
      </c>
      <c r="E179" s="137" t="s">
        <v>439</v>
      </c>
      <c r="F179" s="138" t="s">
        <v>440</v>
      </c>
      <c r="G179" s="139" t="s">
        <v>387</v>
      </c>
      <c r="H179" s="140">
        <v>3.8340000000000001</v>
      </c>
      <c r="I179" s="141"/>
      <c r="J179" s="142">
        <f>ROUND(I179*H179,2)</f>
        <v>0</v>
      </c>
      <c r="K179" s="143"/>
      <c r="L179" s="30"/>
      <c r="M179" s="144" t="s">
        <v>1</v>
      </c>
      <c r="N179" s="145" t="s">
        <v>43</v>
      </c>
      <c r="P179" s="146">
        <f>O179*H179</f>
        <v>0</v>
      </c>
      <c r="Q179" s="146">
        <v>0</v>
      </c>
      <c r="R179" s="146">
        <f>Q179*H179</f>
        <v>0</v>
      </c>
      <c r="S179" s="146">
        <v>0</v>
      </c>
      <c r="T179" s="147">
        <f>S179*H179</f>
        <v>0</v>
      </c>
      <c r="AR179" s="148" t="s">
        <v>156</v>
      </c>
      <c r="AT179" s="148" t="s">
        <v>210</v>
      </c>
      <c r="AU179" s="148" t="s">
        <v>91</v>
      </c>
      <c r="AY179" s="15" t="s">
        <v>209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5" t="s">
        <v>85</v>
      </c>
      <c r="BK179" s="149">
        <f>ROUND(I179*H179,2)</f>
        <v>0</v>
      </c>
      <c r="BL179" s="15" t="s">
        <v>156</v>
      </c>
      <c r="BM179" s="148" t="s">
        <v>2062</v>
      </c>
    </row>
    <row r="180" spans="2:65" s="1" customFormat="1" ht="29.25" x14ac:dyDescent="0.2">
      <c r="B180" s="30"/>
      <c r="D180" s="150" t="s">
        <v>216</v>
      </c>
      <c r="F180" s="151" t="s">
        <v>442</v>
      </c>
      <c r="I180" s="152"/>
      <c r="L180" s="30"/>
      <c r="M180" s="153"/>
      <c r="T180" s="54"/>
      <c r="AT180" s="15" t="s">
        <v>216</v>
      </c>
      <c r="AU180" s="15" t="s">
        <v>91</v>
      </c>
    </row>
    <row r="181" spans="2:65" s="12" customFormat="1" ht="22.5" x14ac:dyDescent="0.2">
      <c r="B181" s="154"/>
      <c r="D181" s="150" t="s">
        <v>292</v>
      </c>
      <c r="E181" s="155" t="s">
        <v>1</v>
      </c>
      <c r="F181" s="156" t="s">
        <v>2060</v>
      </c>
      <c r="H181" s="157">
        <v>4.338000000000001</v>
      </c>
      <c r="I181" s="158"/>
      <c r="L181" s="154"/>
      <c r="M181" s="159"/>
      <c r="T181" s="160"/>
      <c r="AT181" s="155" t="s">
        <v>292</v>
      </c>
      <c r="AU181" s="155" t="s">
        <v>91</v>
      </c>
      <c r="AV181" s="12" t="s">
        <v>91</v>
      </c>
      <c r="AW181" s="12" t="s">
        <v>36</v>
      </c>
      <c r="AX181" s="12" t="s">
        <v>78</v>
      </c>
      <c r="AY181" s="155" t="s">
        <v>209</v>
      </c>
    </row>
    <row r="182" spans="2:65" s="12" customFormat="1" x14ac:dyDescent="0.2">
      <c r="B182" s="154"/>
      <c r="D182" s="150" t="s">
        <v>292</v>
      </c>
      <c r="E182" s="155" t="s">
        <v>1</v>
      </c>
      <c r="F182" s="156" t="s">
        <v>2061</v>
      </c>
      <c r="H182" s="157">
        <v>-0.50400000000000011</v>
      </c>
      <c r="I182" s="158"/>
      <c r="L182" s="154"/>
      <c r="M182" s="159"/>
      <c r="T182" s="160"/>
      <c r="AT182" s="155" t="s">
        <v>292</v>
      </c>
      <c r="AU182" s="155" t="s">
        <v>91</v>
      </c>
      <c r="AV182" s="12" t="s">
        <v>91</v>
      </c>
      <c r="AW182" s="12" t="s">
        <v>36</v>
      </c>
      <c r="AX182" s="12" t="s">
        <v>78</v>
      </c>
      <c r="AY182" s="155" t="s">
        <v>209</v>
      </c>
    </row>
    <row r="183" spans="2:65" s="13" customFormat="1" x14ac:dyDescent="0.2">
      <c r="B183" s="164"/>
      <c r="D183" s="150" t="s">
        <v>292</v>
      </c>
      <c r="E183" s="165" t="s">
        <v>1</v>
      </c>
      <c r="F183" s="166" t="s">
        <v>351</v>
      </c>
      <c r="H183" s="167">
        <v>3.834000000000001</v>
      </c>
      <c r="I183" s="168"/>
      <c r="L183" s="164"/>
      <c r="M183" s="169"/>
      <c r="T183" s="170"/>
      <c r="AT183" s="165" t="s">
        <v>292</v>
      </c>
      <c r="AU183" s="165" t="s">
        <v>91</v>
      </c>
      <c r="AV183" s="13" t="s">
        <v>156</v>
      </c>
      <c r="AW183" s="13" t="s">
        <v>4</v>
      </c>
      <c r="AX183" s="13" t="s">
        <v>85</v>
      </c>
      <c r="AY183" s="165" t="s">
        <v>209</v>
      </c>
    </row>
    <row r="184" spans="2:65" s="1" customFormat="1" ht="21.75" customHeight="1" x14ac:dyDescent="0.2">
      <c r="B184" s="30"/>
      <c r="C184" s="136" t="s">
        <v>273</v>
      </c>
      <c r="D184" s="136" t="s">
        <v>210</v>
      </c>
      <c r="E184" s="137" t="s">
        <v>2063</v>
      </c>
      <c r="F184" s="138" t="s">
        <v>2064</v>
      </c>
      <c r="G184" s="139" t="s">
        <v>342</v>
      </c>
      <c r="H184" s="140">
        <v>208.3</v>
      </c>
      <c r="I184" s="141"/>
      <c r="J184" s="142">
        <f>ROUND(I184*H184,2)</f>
        <v>0</v>
      </c>
      <c r="K184" s="143"/>
      <c r="L184" s="30"/>
      <c r="M184" s="144" t="s">
        <v>1</v>
      </c>
      <c r="N184" s="145" t="s">
        <v>43</v>
      </c>
      <c r="P184" s="146">
        <f>O184*H184</f>
        <v>0</v>
      </c>
      <c r="Q184" s="146">
        <v>8.4000000000000003E-4</v>
      </c>
      <c r="R184" s="146">
        <f>Q184*H184</f>
        <v>0.17497200000000002</v>
      </c>
      <c r="S184" s="146">
        <v>0</v>
      </c>
      <c r="T184" s="147">
        <f>S184*H184</f>
        <v>0</v>
      </c>
      <c r="AR184" s="148" t="s">
        <v>156</v>
      </c>
      <c r="AT184" s="148" t="s">
        <v>210</v>
      </c>
      <c r="AU184" s="148" t="s">
        <v>91</v>
      </c>
      <c r="AY184" s="15" t="s">
        <v>209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5" t="s">
        <v>85</v>
      </c>
      <c r="BK184" s="149">
        <f>ROUND(I184*H184,2)</f>
        <v>0</v>
      </c>
      <c r="BL184" s="15" t="s">
        <v>156</v>
      </c>
      <c r="BM184" s="148" t="s">
        <v>2065</v>
      </c>
    </row>
    <row r="185" spans="2:65" s="1" customFormat="1" ht="19.5" x14ac:dyDescent="0.2">
      <c r="B185" s="30"/>
      <c r="D185" s="150" t="s">
        <v>216</v>
      </c>
      <c r="F185" s="151" t="s">
        <v>2066</v>
      </c>
      <c r="I185" s="152"/>
      <c r="L185" s="30"/>
      <c r="M185" s="153"/>
      <c r="T185" s="54"/>
      <c r="AT185" s="15" t="s">
        <v>216</v>
      </c>
      <c r="AU185" s="15" t="s">
        <v>91</v>
      </c>
    </row>
    <row r="186" spans="2:65" s="12" customFormat="1" x14ac:dyDescent="0.2">
      <c r="B186" s="154"/>
      <c r="D186" s="150" t="s">
        <v>292</v>
      </c>
      <c r="E186" s="155" t="s">
        <v>1</v>
      </c>
      <c r="F186" s="156" t="s">
        <v>2067</v>
      </c>
      <c r="H186" s="157">
        <v>208.3</v>
      </c>
      <c r="I186" s="158"/>
      <c r="L186" s="154"/>
      <c r="M186" s="159"/>
      <c r="T186" s="160"/>
      <c r="AT186" s="155" t="s">
        <v>292</v>
      </c>
      <c r="AU186" s="155" t="s">
        <v>91</v>
      </c>
      <c r="AV186" s="12" t="s">
        <v>91</v>
      </c>
      <c r="AW186" s="12" t="s">
        <v>36</v>
      </c>
      <c r="AX186" s="12" t="s">
        <v>85</v>
      </c>
      <c r="AY186" s="155" t="s">
        <v>209</v>
      </c>
    </row>
    <row r="187" spans="2:65" s="1" customFormat="1" ht="24.2" customHeight="1" x14ac:dyDescent="0.2">
      <c r="B187" s="30"/>
      <c r="C187" s="136" t="s">
        <v>280</v>
      </c>
      <c r="D187" s="136" t="s">
        <v>210</v>
      </c>
      <c r="E187" s="137" t="s">
        <v>2068</v>
      </c>
      <c r="F187" s="138" t="s">
        <v>2069</v>
      </c>
      <c r="G187" s="139" t="s">
        <v>342</v>
      </c>
      <c r="H187" s="140">
        <v>208.3</v>
      </c>
      <c r="I187" s="141"/>
      <c r="J187" s="142">
        <f>ROUND(I187*H187,2)</f>
        <v>0</v>
      </c>
      <c r="K187" s="143"/>
      <c r="L187" s="30"/>
      <c r="M187" s="144" t="s">
        <v>1</v>
      </c>
      <c r="N187" s="145" t="s">
        <v>43</v>
      </c>
      <c r="P187" s="146">
        <f>O187*H187</f>
        <v>0</v>
      </c>
      <c r="Q187" s="146">
        <v>0</v>
      </c>
      <c r="R187" s="146">
        <f>Q187*H187</f>
        <v>0</v>
      </c>
      <c r="S187" s="146">
        <v>0</v>
      </c>
      <c r="T187" s="147">
        <f>S187*H187</f>
        <v>0</v>
      </c>
      <c r="AR187" s="148" t="s">
        <v>156</v>
      </c>
      <c r="AT187" s="148" t="s">
        <v>210</v>
      </c>
      <c r="AU187" s="148" t="s">
        <v>91</v>
      </c>
      <c r="AY187" s="15" t="s">
        <v>209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5" t="s">
        <v>85</v>
      </c>
      <c r="BK187" s="149">
        <f>ROUND(I187*H187,2)</f>
        <v>0</v>
      </c>
      <c r="BL187" s="15" t="s">
        <v>156</v>
      </c>
      <c r="BM187" s="148" t="s">
        <v>2070</v>
      </c>
    </row>
    <row r="188" spans="2:65" s="1" customFormat="1" ht="29.25" x14ac:dyDescent="0.2">
      <c r="B188" s="30"/>
      <c r="D188" s="150" t="s">
        <v>216</v>
      </c>
      <c r="F188" s="151" t="s">
        <v>2071</v>
      </c>
      <c r="I188" s="152"/>
      <c r="L188" s="30"/>
      <c r="M188" s="153"/>
      <c r="T188" s="54"/>
      <c r="AT188" s="15" t="s">
        <v>216</v>
      </c>
      <c r="AU188" s="15" t="s">
        <v>91</v>
      </c>
    </row>
    <row r="189" spans="2:65" s="12" customFormat="1" x14ac:dyDescent="0.2">
      <c r="B189" s="154"/>
      <c r="D189" s="150" t="s">
        <v>292</v>
      </c>
      <c r="E189" s="155" t="s">
        <v>1</v>
      </c>
      <c r="F189" s="156" t="s">
        <v>2067</v>
      </c>
      <c r="H189" s="157">
        <v>208.3</v>
      </c>
      <c r="I189" s="158"/>
      <c r="L189" s="154"/>
      <c r="M189" s="159"/>
      <c r="T189" s="160"/>
      <c r="AT189" s="155" t="s">
        <v>292</v>
      </c>
      <c r="AU189" s="155" t="s">
        <v>91</v>
      </c>
      <c r="AV189" s="12" t="s">
        <v>91</v>
      </c>
      <c r="AW189" s="12" t="s">
        <v>36</v>
      </c>
      <c r="AX189" s="12" t="s">
        <v>85</v>
      </c>
      <c r="AY189" s="155" t="s">
        <v>209</v>
      </c>
    </row>
    <row r="190" spans="2:65" s="1" customFormat="1" ht="24.2" customHeight="1" x14ac:dyDescent="0.2">
      <c r="B190" s="30"/>
      <c r="C190" s="136" t="s">
        <v>287</v>
      </c>
      <c r="D190" s="136" t="s">
        <v>210</v>
      </c>
      <c r="E190" s="137" t="s">
        <v>502</v>
      </c>
      <c r="F190" s="138" t="s">
        <v>503</v>
      </c>
      <c r="G190" s="139" t="s">
        <v>387</v>
      </c>
      <c r="H190" s="140">
        <v>138.024</v>
      </c>
      <c r="I190" s="141"/>
      <c r="J190" s="142">
        <f>ROUND(I190*H190,2)</f>
        <v>0</v>
      </c>
      <c r="K190" s="143"/>
      <c r="L190" s="30"/>
      <c r="M190" s="144" t="s">
        <v>1</v>
      </c>
      <c r="N190" s="145" t="s">
        <v>43</v>
      </c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AR190" s="148" t="s">
        <v>156</v>
      </c>
      <c r="AT190" s="148" t="s">
        <v>210</v>
      </c>
      <c r="AU190" s="148" t="s">
        <v>91</v>
      </c>
      <c r="AY190" s="15" t="s">
        <v>209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5" t="s">
        <v>85</v>
      </c>
      <c r="BK190" s="149">
        <f>ROUND(I190*H190,2)</f>
        <v>0</v>
      </c>
      <c r="BL190" s="15" t="s">
        <v>156</v>
      </c>
      <c r="BM190" s="148" t="s">
        <v>2072</v>
      </c>
    </row>
    <row r="191" spans="2:65" s="1" customFormat="1" ht="39" x14ac:dyDescent="0.2">
      <c r="B191" s="30"/>
      <c r="D191" s="150" t="s">
        <v>216</v>
      </c>
      <c r="F191" s="151" t="s">
        <v>505</v>
      </c>
      <c r="I191" s="152"/>
      <c r="L191" s="30"/>
      <c r="M191" s="153"/>
      <c r="T191" s="54"/>
      <c r="AT191" s="15" t="s">
        <v>216</v>
      </c>
      <c r="AU191" s="15" t="s">
        <v>91</v>
      </c>
    </row>
    <row r="192" spans="2:65" s="12" customFormat="1" ht="22.5" x14ac:dyDescent="0.2">
      <c r="B192" s="154"/>
      <c r="D192" s="150" t="s">
        <v>292</v>
      </c>
      <c r="E192" s="155" t="s">
        <v>1</v>
      </c>
      <c r="F192" s="156" t="s">
        <v>2073</v>
      </c>
      <c r="H192" s="157">
        <v>156.16800000000003</v>
      </c>
      <c r="I192" s="158"/>
      <c r="L192" s="154"/>
      <c r="M192" s="159"/>
      <c r="T192" s="160"/>
      <c r="AT192" s="155" t="s">
        <v>292</v>
      </c>
      <c r="AU192" s="155" t="s">
        <v>91</v>
      </c>
      <c r="AV192" s="12" t="s">
        <v>91</v>
      </c>
      <c r="AW192" s="12" t="s">
        <v>36</v>
      </c>
      <c r="AX192" s="12" t="s">
        <v>78</v>
      </c>
      <c r="AY192" s="155" t="s">
        <v>209</v>
      </c>
    </row>
    <row r="193" spans="2:65" s="12" customFormat="1" x14ac:dyDescent="0.2">
      <c r="B193" s="154"/>
      <c r="D193" s="150" t="s">
        <v>292</v>
      </c>
      <c r="E193" s="155" t="s">
        <v>1</v>
      </c>
      <c r="F193" s="156" t="s">
        <v>2074</v>
      </c>
      <c r="H193" s="157">
        <v>-18.144000000000005</v>
      </c>
      <c r="I193" s="158"/>
      <c r="L193" s="154"/>
      <c r="M193" s="159"/>
      <c r="T193" s="160"/>
      <c r="AT193" s="155" t="s">
        <v>292</v>
      </c>
      <c r="AU193" s="155" t="s">
        <v>91</v>
      </c>
      <c r="AV193" s="12" t="s">
        <v>91</v>
      </c>
      <c r="AW193" s="12" t="s">
        <v>36</v>
      </c>
      <c r="AX193" s="12" t="s">
        <v>78</v>
      </c>
      <c r="AY193" s="155" t="s">
        <v>209</v>
      </c>
    </row>
    <row r="194" spans="2:65" s="13" customFormat="1" x14ac:dyDescent="0.2">
      <c r="B194" s="164"/>
      <c r="D194" s="150" t="s">
        <v>292</v>
      </c>
      <c r="E194" s="165" t="s">
        <v>1</v>
      </c>
      <c r="F194" s="166" t="s">
        <v>351</v>
      </c>
      <c r="H194" s="167">
        <v>138.02400000000003</v>
      </c>
      <c r="I194" s="168"/>
      <c r="L194" s="164"/>
      <c r="M194" s="169"/>
      <c r="T194" s="170"/>
      <c r="AT194" s="165" t="s">
        <v>292</v>
      </c>
      <c r="AU194" s="165" t="s">
        <v>91</v>
      </c>
      <c r="AV194" s="13" t="s">
        <v>156</v>
      </c>
      <c r="AW194" s="13" t="s">
        <v>4</v>
      </c>
      <c r="AX194" s="13" t="s">
        <v>85</v>
      </c>
      <c r="AY194" s="165" t="s">
        <v>209</v>
      </c>
    </row>
    <row r="195" spans="2:65" s="1" customFormat="1" ht="24.2" customHeight="1" x14ac:dyDescent="0.2">
      <c r="B195" s="30"/>
      <c r="C195" s="136" t="s">
        <v>295</v>
      </c>
      <c r="D195" s="136" t="s">
        <v>210</v>
      </c>
      <c r="E195" s="137" t="s">
        <v>510</v>
      </c>
      <c r="F195" s="138" t="s">
        <v>511</v>
      </c>
      <c r="G195" s="139" t="s">
        <v>387</v>
      </c>
      <c r="H195" s="140">
        <v>15.336</v>
      </c>
      <c r="I195" s="141"/>
      <c r="J195" s="142">
        <f>ROUND(I195*H195,2)</f>
        <v>0</v>
      </c>
      <c r="K195" s="143"/>
      <c r="L195" s="30"/>
      <c r="M195" s="144" t="s">
        <v>1</v>
      </c>
      <c r="N195" s="145" t="s">
        <v>43</v>
      </c>
      <c r="P195" s="146">
        <f>O195*H195</f>
        <v>0</v>
      </c>
      <c r="Q195" s="146">
        <v>0</v>
      </c>
      <c r="R195" s="146">
        <f>Q195*H195</f>
        <v>0</v>
      </c>
      <c r="S195" s="146">
        <v>0</v>
      </c>
      <c r="T195" s="147">
        <f>S195*H195</f>
        <v>0</v>
      </c>
      <c r="AR195" s="148" t="s">
        <v>156</v>
      </c>
      <c r="AT195" s="148" t="s">
        <v>210</v>
      </c>
      <c r="AU195" s="148" t="s">
        <v>91</v>
      </c>
      <c r="AY195" s="15" t="s">
        <v>209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5" t="s">
        <v>85</v>
      </c>
      <c r="BK195" s="149">
        <f>ROUND(I195*H195,2)</f>
        <v>0</v>
      </c>
      <c r="BL195" s="15" t="s">
        <v>156</v>
      </c>
      <c r="BM195" s="148" t="s">
        <v>2075</v>
      </c>
    </row>
    <row r="196" spans="2:65" s="1" customFormat="1" ht="39" x14ac:dyDescent="0.2">
      <c r="B196" s="30"/>
      <c r="D196" s="150" t="s">
        <v>216</v>
      </c>
      <c r="F196" s="151" t="s">
        <v>513</v>
      </c>
      <c r="I196" s="152"/>
      <c r="L196" s="30"/>
      <c r="M196" s="153"/>
      <c r="T196" s="54"/>
      <c r="AT196" s="15" t="s">
        <v>216</v>
      </c>
      <c r="AU196" s="15" t="s">
        <v>91</v>
      </c>
    </row>
    <row r="197" spans="2:65" s="12" customFormat="1" ht="22.5" x14ac:dyDescent="0.2">
      <c r="B197" s="154"/>
      <c r="D197" s="150" t="s">
        <v>292</v>
      </c>
      <c r="E197" s="155" t="s">
        <v>1</v>
      </c>
      <c r="F197" s="156" t="s">
        <v>2076</v>
      </c>
      <c r="H197" s="157">
        <v>17.352000000000004</v>
      </c>
      <c r="I197" s="158"/>
      <c r="L197" s="154"/>
      <c r="M197" s="159"/>
      <c r="T197" s="160"/>
      <c r="AT197" s="155" t="s">
        <v>292</v>
      </c>
      <c r="AU197" s="155" t="s">
        <v>91</v>
      </c>
      <c r="AV197" s="12" t="s">
        <v>91</v>
      </c>
      <c r="AW197" s="12" t="s">
        <v>36</v>
      </c>
      <c r="AX197" s="12" t="s">
        <v>78</v>
      </c>
      <c r="AY197" s="155" t="s">
        <v>209</v>
      </c>
    </row>
    <row r="198" spans="2:65" s="12" customFormat="1" x14ac:dyDescent="0.2">
      <c r="B198" s="154"/>
      <c r="D198" s="150" t="s">
        <v>292</v>
      </c>
      <c r="E198" s="155" t="s">
        <v>1</v>
      </c>
      <c r="F198" s="156" t="s">
        <v>2077</v>
      </c>
      <c r="H198" s="157">
        <v>-2.0160000000000005</v>
      </c>
      <c r="I198" s="158"/>
      <c r="L198" s="154"/>
      <c r="M198" s="159"/>
      <c r="T198" s="160"/>
      <c r="AT198" s="155" t="s">
        <v>292</v>
      </c>
      <c r="AU198" s="155" t="s">
        <v>91</v>
      </c>
      <c r="AV198" s="12" t="s">
        <v>91</v>
      </c>
      <c r="AW198" s="12" t="s">
        <v>36</v>
      </c>
      <c r="AX198" s="12" t="s">
        <v>78</v>
      </c>
      <c r="AY198" s="155" t="s">
        <v>209</v>
      </c>
    </row>
    <row r="199" spans="2:65" s="13" customFormat="1" x14ac:dyDescent="0.2">
      <c r="B199" s="164"/>
      <c r="D199" s="150" t="s">
        <v>292</v>
      </c>
      <c r="E199" s="165" t="s">
        <v>1</v>
      </c>
      <c r="F199" s="166" t="s">
        <v>351</v>
      </c>
      <c r="H199" s="167">
        <v>15.336000000000004</v>
      </c>
      <c r="I199" s="168"/>
      <c r="L199" s="164"/>
      <c r="M199" s="169"/>
      <c r="T199" s="170"/>
      <c r="AT199" s="165" t="s">
        <v>292</v>
      </c>
      <c r="AU199" s="165" t="s">
        <v>91</v>
      </c>
      <c r="AV199" s="13" t="s">
        <v>156</v>
      </c>
      <c r="AW199" s="13" t="s">
        <v>4</v>
      </c>
      <c r="AX199" s="13" t="s">
        <v>85</v>
      </c>
      <c r="AY199" s="165" t="s">
        <v>209</v>
      </c>
    </row>
    <row r="200" spans="2:65" s="1" customFormat="1" ht="33" customHeight="1" x14ac:dyDescent="0.2">
      <c r="B200" s="30"/>
      <c r="C200" s="136" t="s">
        <v>302</v>
      </c>
      <c r="D200" s="136" t="s">
        <v>210</v>
      </c>
      <c r="E200" s="137" t="s">
        <v>518</v>
      </c>
      <c r="F200" s="138" t="s">
        <v>519</v>
      </c>
      <c r="G200" s="139" t="s">
        <v>387</v>
      </c>
      <c r="H200" s="140">
        <v>138.024</v>
      </c>
      <c r="I200" s="141"/>
      <c r="J200" s="142">
        <f>ROUND(I200*H200,2)</f>
        <v>0</v>
      </c>
      <c r="K200" s="143"/>
      <c r="L200" s="30"/>
      <c r="M200" s="144" t="s">
        <v>1</v>
      </c>
      <c r="N200" s="145" t="s">
        <v>43</v>
      </c>
      <c r="P200" s="146">
        <f>O200*H200</f>
        <v>0</v>
      </c>
      <c r="Q200" s="146">
        <v>0</v>
      </c>
      <c r="R200" s="146">
        <f>Q200*H200</f>
        <v>0</v>
      </c>
      <c r="S200" s="146">
        <v>0</v>
      </c>
      <c r="T200" s="147">
        <f>S200*H200</f>
        <v>0</v>
      </c>
      <c r="AR200" s="148" t="s">
        <v>156</v>
      </c>
      <c r="AT200" s="148" t="s">
        <v>210</v>
      </c>
      <c r="AU200" s="148" t="s">
        <v>91</v>
      </c>
      <c r="AY200" s="15" t="s">
        <v>209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5" t="s">
        <v>85</v>
      </c>
      <c r="BK200" s="149">
        <f>ROUND(I200*H200,2)</f>
        <v>0</v>
      </c>
      <c r="BL200" s="15" t="s">
        <v>156</v>
      </c>
      <c r="BM200" s="148" t="s">
        <v>2078</v>
      </c>
    </row>
    <row r="201" spans="2:65" s="1" customFormat="1" ht="39" x14ac:dyDescent="0.2">
      <c r="B201" s="30"/>
      <c r="D201" s="150" t="s">
        <v>216</v>
      </c>
      <c r="F201" s="151" t="s">
        <v>521</v>
      </c>
      <c r="I201" s="152"/>
      <c r="L201" s="30"/>
      <c r="M201" s="153"/>
      <c r="T201" s="54"/>
      <c r="AT201" s="15" t="s">
        <v>216</v>
      </c>
      <c r="AU201" s="15" t="s">
        <v>91</v>
      </c>
    </row>
    <row r="202" spans="2:65" s="12" customFormat="1" ht="22.5" x14ac:dyDescent="0.2">
      <c r="B202" s="154"/>
      <c r="D202" s="150" t="s">
        <v>292</v>
      </c>
      <c r="E202" s="155" t="s">
        <v>1</v>
      </c>
      <c r="F202" s="156" t="s">
        <v>2073</v>
      </c>
      <c r="H202" s="157">
        <v>156.16800000000003</v>
      </c>
      <c r="I202" s="158"/>
      <c r="L202" s="154"/>
      <c r="M202" s="159"/>
      <c r="T202" s="160"/>
      <c r="AT202" s="155" t="s">
        <v>292</v>
      </c>
      <c r="AU202" s="155" t="s">
        <v>91</v>
      </c>
      <c r="AV202" s="12" t="s">
        <v>91</v>
      </c>
      <c r="AW202" s="12" t="s">
        <v>36</v>
      </c>
      <c r="AX202" s="12" t="s">
        <v>78</v>
      </c>
      <c r="AY202" s="155" t="s">
        <v>209</v>
      </c>
    </row>
    <row r="203" spans="2:65" s="12" customFormat="1" x14ac:dyDescent="0.2">
      <c r="B203" s="154"/>
      <c r="D203" s="150" t="s">
        <v>292</v>
      </c>
      <c r="E203" s="155" t="s">
        <v>1</v>
      </c>
      <c r="F203" s="156" t="s">
        <v>2074</v>
      </c>
      <c r="H203" s="157">
        <v>-18.144000000000005</v>
      </c>
      <c r="I203" s="158"/>
      <c r="L203" s="154"/>
      <c r="M203" s="159"/>
      <c r="T203" s="160"/>
      <c r="AT203" s="155" t="s">
        <v>292</v>
      </c>
      <c r="AU203" s="155" t="s">
        <v>91</v>
      </c>
      <c r="AV203" s="12" t="s">
        <v>91</v>
      </c>
      <c r="AW203" s="12" t="s">
        <v>36</v>
      </c>
      <c r="AX203" s="12" t="s">
        <v>78</v>
      </c>
      <c r="AY203" s="155" t="s">
        <v>209</v>
      </c>
    </row>
    <row r="204" spans="2:65" s="13" customFormat="1" x14ac:dyDescent="0.2">
      <c r="B204" s="164"/>
      <c r="D204" s="150" t="s">
        <v>292</v>
      </c>
      <c r="E204" s="165" t="s">
        <v>1</v>
      </c>
      <c r="F204" s="166" t="s">
        <v>351</v>
      </c>
      <c r="H204" s="167">
        <v>138.02400000000003</v>
      </c>
      <c r="I204" s="168"/>
      <c r="L204" s="164"/>
      <c r="M204" s="169"/>
      <c r="T204" s="170"/>
      <c r="AT204" s="165" t="s">
        <v>292</v>
      </c>
      <c r="AU204" s="165" t="s">
        <v>91</v>
      </c>
      <c r="AV204" s="13" t="s">
        <v>156</v>
      </c>
      <c r="AW204" s="13" t="s">
        <v>4</v>
      </c>
      <c r="AX204" s="13" t="s">
        <v>85</v>
      </c>
      <c r="AY204" s="165" t="s">
        <v>209</v>
      </c>
    </row>
    <row r="205" spans="2:65" s="1" customFormat="1" ht="33" customHeight="1" x14ac:dyDescent="0.2">
      <c r="B205" s="30"/>
      <c r="C205" s="136" t="s">
        <v>307</v>
      </c>
      <c r="D205" s="136" t="s">
        <v>210</v>
      </c>
      <c r="E205" s="137" t="s">
        <v>523</v>
      </c>
      <c r="F205" s="138" t="s">
        <v>524</v>
      </c>
      <c r="G205" s="139" t="s">
        <v>387</v>
      </c>
      <c r="H205" s="140">
        <v>15.336</v>
      </c>
      <c r="I205" s="141"/>
      <c r="J205" s="142">
        <f>ROUND(I205*H205,2)</f>
        <v>0</v>
      </c>
      <c r="K205" s="143"/>
      <c r="L205" s="30"/>
      <c r="M205" s="144" t="s">
        <v>1</v>
      </c>
      <c r="N205" s="145" t="s">
        <v>43</v>
      </c>
      <c r="P205" s="146">
        <f>O205*H205</f>
        <v>0</v>
      </c>
      <c r="Q205" s="146">
        <v>0</v>
      </c>
      <c r="R205" s="146">
        <f>Q205*H205</f>
        <v>0</v>
      </c>
      <c r="S205" s="146">
        <v>0</v>
      </c>
      <c r="T205" s="147">
        <f>S205*H205</f>
        <v>0</v>
      </c>
      <c r="AR205" s="148" t="s">
        <v>156</v>
      </c>
      <c r="AT205" s="148" t="s">
        <v>210</v>
      </c>
      <c r="AU205" s="148" t="s">
        <v>91</v>
      </c>
      <c r="AY205" s="15" t="s">
        <v>209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5" t="s">
        <v>85</v>
      </c>
      <c r="BK205" s="149">
        <f>ROUND(I205*H205,2)</f>
        <v>0</v>
      </c>
      <c r="BL205" s="15" t="s">
        <v>156</v>
      </c>
      <c r="BM205" s="148" t="s">
        <v>2079</v>
      </c>
    </row>
    <row r="206" spans="2:65" s="1" customFormat="1" ht="39" x14ac:dyDescent="0.2">
      <c r="B206" s="30"/>
      <c r="D206" s="150" t="s">
        <v>216</v>
      </c>
      <c r="F206" s="151" t="s">
        <v>526</v>
      </c>
      <c r="I206" s="152"/>
      <c r="L206" s="30"/>
      <c r="M206" s="153"/>
      <c r="T206" s="54"/>
      <c r="AT206" s="15" t="s">
        <v>216</v>
      </c>
      <c r="AU206" s="15" t="s">
        <v>91</v>
      </c>
    </row>
    <row r="207" spans="2:65" s="12" customFormat="1" ht="22.5" x14ac:dyDescent="0.2">
      <c r="B207" s="154"/>
      <c r="D207" s="150" t="s">
        <v>292</v>
      </c>
      <c r="E207" s="155" t="s">
        <v>1</v>
      </c>
      <c r="F207" s="156" t="s">
        <v>2076</v>
      </c>
      <c r="H207" s="157">
        <v>17.352000000000004</v>
      </c>
      <c r="I207" s="158"/>
      <c r="L207" s="154"/>
      <c r="M207" s="159"/>
      <c r="T207" s="160"/>
      <c r="AT207" s="155" t="s">
        <v>292</v>
      </c>
      <c r="AU207" s="155" t="s">
        <v>91</v>
      </c>
      <c r="AV207" s="12" t="s">
        <v>91</v>
      </c>
      <c r="AW207" s="12" t="s">
        <v>36</v>
      </c>
      <c r="AX207" s="12" t="s">
        <v>78</v>
      </c>
      <c r="AY207" s="155" t="s">
        <v>209</v>
      </c>
    </row>
    <row r="208" spans="2:65" s="12" customFormat="1" x14ac:dyDescent="0.2">
      <c r="B208" s="154"/>
      <c r="D208" s="150" t="s">
        <v>292</v>
      </c>
      <c r="E208" s="155" t="s">
        <v>1</v>
      </c>
      <c r="F208" s="156" t="s">
        <v>2077</v>
      </c>
      <c r="H208" s="157">
        <v>-2.0160000000000005</v>
      </c>
      <c r="I208" s="158"/>
      <c r="L208" s="154"/>
      <c r="M208" s="159"/>
      <c r="T208" s="160"/>
      <c r="AT208" s="155" t="s">
        <v>292</v>
      </c>
      <c r="AU208" s="155" t="s">
        <v>91</v>
      </c>
      <c r="AV208" s="12" t="s">
        <v>91</v>
      </c>
      <c r="AW208" s="12" t="s">
        <v>36</v>
      </c>
      <c r="AX208" s="12" t="s">
        <v>78</v>
      </c>
      <c r="AY208" s="155" t="s">
        <v>209</v>
      </c>
    </row>
    <row r="209" spans="2:65" s="13" customFormat="1" x14ac:dyDescent="0.2">
      <c r="B209" s="164"/>
      <c r="D209" s="150" t="s">
        <v>292</v>
      </c>
      <c r="E209" s="165" t="s">
        <v>1</v>
      </c>
      <c r="F209" s="166" t="s">
        <v>351</v>
      </c>
      <c r="H209" s="167">
        <v>15.336000000000004</v>
      </c>
      <c r="I209" s="168"/>
      <c r="L209" s="164"/>
      <c r="M209" s="169"/>
      <c r="T209" s="170"/>
      <c r="AT209" s="165" t="s">
        <v>292</v>
      </c>
      <c r="AU209" s="165" t="s">
        <v>91</v>
      </c>
      <c r="AV209" s="13" t="s">
        <v>156</v>
      </c>
      <c r="AW209" s="13" t="s">
        <v>4</v>
      </c>
      <c r="AX209" s="13" t="s">
        <v>85</v>
      </c>
      <c r="AY209" s="165" t="s">
        <v>209</v>
      </c>
    </row>
    <row r="210" spans="2:65" s="1" customFormat="1" ht="37.9" customHeight="1" x14ac:dyDescent="0.2">
      <c r="B210" s="30"/>
      <c r="C210" s="136" t="s">
        <v>312</v>
      </c>
      <c r="D210" s="136" t="s">
        <v>210</v>
      </c>
      <c r="E210" s="137" t="s">
        <v>1023</v>
      </c>
      <c r="F210" s="138" t="s">
        <v>1024</v>
      </c>
      <c r="G210" s="139" t="s">
        <v>387</v>
      </c>
      <c r="H210" s="140">
        <v>29.212</v>
      </c>
      <c r="I210" s="141"/>
      <c r="J210" s="142">
        <f>ROUND(I210*H210,2)</f>
        <v>0</v>
      </c>
      <c r="K210" s="143"/>
      <c r="L210" s="30"/>
      <c r="M210" s="144" t="s">
        <v>1</v>
      </c>
      <c r="N210" s="145" t="s">
        <v>43</v>
      </c>
      <c r="P210" s="146">
        <f>O210*H210</f>
        <v>0</v>
      </c>
      <c r="Q210" s="146">
        <v>0</v>
      </c>
      <c r="R210" s="146">
        <f>Q210*H210</f>
        <v>0</v>
      </c>
      <c r="S210" s="146">
        <v>0</v>
      </c>
      <c r="T210" s="147">
        <f>S210*H210</f>
        <v>0</v>
      </c>
      <c r="AR210" s="148" t="s">
        <v>156</v>
      </c>
      <c r="AT210" s="148" t="s">
        <v>210</v>
      </c>
      <c r="AU210" s="148" t="s">
        <v>91</v>
      </c>
      <c r="AY210" s="15" t="s">
        <v>209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5" t="s">
        <v>85</v>
      </c>
      <c r="BK210" s="149">
        <f>ROUND(I210*H210,2)</f>
        <v>0</v>
      </c>
      <c r="BL210" s="15" t="s">
        <v>156</v>
      </c>
      <c r="BM210" s="148" t="s">
        <v>2080</v>
      </c>
    </row>
    <row r="211" spans="2:65" s="1" customFormat="1" ht="39" x14ac:dyDescent="0.2">
      <c r="B211" s="30"/>
      <c r="D211" s="150" t="s">
        <v>216</v>
      </c>
      <c r="F211" s="151" t="s">
        <v>1026</v>
      </c>
      <c r="I211" s="152"/>
      <c r="L211" s="30"/>
      <c r="M211" s="153"/>
      <c r="T211" s="54"/>
      <c r="AT211" s="15" t="s">
        <v>216</v>
      </c>
      <c r="AU211" s="15" t="s">
        <v>91</v>
      </c>
    </row>
    <row r="212" spans="2:65" s="12" customFormat="1" x14ac:dyDescent="0.2">
      <c r="B212" s="154"/>
      <c r="D212" s="150" t="s">
        <v>292</v>
      </c>
      <c r="E212" s="155" t="s">
        <v>1</v>
      </c>
      <c r="F212" s="156" t="s">
        <v>2081</v>
      </c>
      <c r="H212" s="157">
        <v>29.212000000000003</v>
      </c>
      <c r="I212" s="158"/>
      <c r="L212" s="154"/>
      <c r="M212" s="159"/>
      <c r="T212" s="160"/>
      <c r="AT212" s="155" t="s">
        <v>292</v>
      </c>
      <c r="AU212" s="155" t="s">
        <v>91</v>
      </c>
      <c r="AV212" s="12" t="s">
        <v>91</v>
      </c>
      <c r="AW212" s="12" t="s">
        <v>36</v>
      </c>
      <c r="AX212" s="12" t="s">
        <v>85</v>
      </c>
      <c r="AY212" s="155" t="s">
        <v>209</v>
      </c>
    </row>
    <row r="213" spans="2:65" s="1" customFormat="1" ht="37.9" customHeight="1" x14ac:dyDescent="0.2">
      <c r="B213" s="30"/>
      <c r="C213" s="136" t="s">
        <v>7</v>
      </c>
      <c r="D213" s="136" t="s">
        <v>210</v>
      </c>
      <c r="E213" s="137" t="s">
        <v>1028</v>
      </c>
      <c r="F213" s="138" t="s">
        <v>1029</v>
      </c>
      <c r="G213" s="139" t="s">
        <v>387</v>
      </c>
      <c r="H213" s="140">
        <v>7.6680000000000001</v>
      </c>
      <c r="I213" s="141"/>
      <c r="J213" s="142">
        <f>ROUND(I213*H213,2)</f>
        <v>0</v>
      </c>
      <c r="K213" s="143"/>
      <c r="L213" s="30"/>
      <c r="M213" s="144" t="s">
        <v>1</v>
      </c>
      <c r="N213" s="145" t="s">
        <v>43</v>
      </c>
      <c r="P213" s="146">
        <f>O213*H213</f>
        <v>0</v>
      </c>
      <c r="Q213" s="146">
        <v>0</v>
      </c>
      <c r="R213" s="146">
        <f>Q213*H213</f>
        <v>0</v>
      </c>
      <c r="S213" s="146">
        <v>0</v>
      </c>
      <c r="T213" s="147">
        <f>S213*H213</f>
        <v>0</v>
      </c>
      <c r="AR213" s="148" t="s">
        <v>156</v>
      </c>
      <c r="AT213" s="148" t="s">
        <v>210</v>
      </c>
      <c r="AU213" s="148" t="s">
        <v>91</v>
      </c>
      <c r="AY213" s="15" t="s">
        <v>209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5" t="s">
        <v>85</v>
      </c>
      <c r="BK213" s="149">
        <f>ROUND(I213*H213,2)</f>
        <v>0</v>
      </c>
      <c r="BL213" s="15" t="s">
        <v>156</v>
      </c>
      <c r="BM213" s="148" t="s">
        <v>2082</v>
      </c>
    </row>
    <row r="214" spans="2:65" s="1" customFormat="1" ht="39" x14ac:dyDescent="0.2">
      <c r="B214" s="30"/>
      <c r="D214" s="150" t="s">
        <v>216</v>
      </c>
      <c r="F214" s="151" t="s">
        <v>1031</v>
      </c>
      <c r="I214" s="152"/>
      <c r="L214" s="30"/>
      <c r="M214" s="153"/>
      <c r="T214" s="54"/>
      <c r="AT214" s="15" t="s">
        <v>216</v>
      </c>
      <c r="AU214" s="15" t="s">
        <v>91</v>
      </c>
    </row>
    <row r="215" spans="2:65" s="12" customFormat="1" ht="22.5" x14ac:dyDescent="0.2">
      <c r="B215" s="154"/>
      <c r="D215" s="150" t="s">
        <v>292</v>
      </c>
      <c r="E215" s="155" t="s">
        <v>1</v>
      </c>
      <c r="F215" s="156" t="s">
        <v>2083</v>
      </c>
      <c r="H215" s="157">
        <v>8.6760000000000019</v>
      </c>
      <c r="I215" s="158"/>
      <c r="L215" s="154"/>
      <c r="M215" s="159"/>
      <c r="T215" s="160"/>
      <c r="AT215" s="155" t="s">
        <v>292</v>
      </c>
      <c r="AU215" s="155" t="s">
        <v>91</v>
      </c>
      <c r="AV215" s="12" t="s">
        <v>91</v>
      </c>
      <c r="AW215" s="12" t="s">
        <v>36</v>
      </c>
      <c r="AX215" s="12" t="s">
        <v>78</v>
      </c>
      <c r="AY215" s="155" t="s">
        <v>209</v>
      </c>
    </row>
    <row r="216" spans="2:65" s="12" customFormat="1" x14ac:dyDescent="0.2">
      <c r="B216" s="154"/>
      <c r="D216" s="150" t="s">
        <v>292</v>
      </c>
      <c r="E216" s="155" t="s">
        <v>1</v>
      </c>
      <c r="F216" s="156" t="s">
        <v>2084</v>
      </c>
      <c r="H216" s="157">
        <v>-1.0080000000000002</v>
      </c>
      <c r="I216" s="158"/>
      <c r="L216" s="154"/>
      <c r="M216" s="159"/>
      <c r="T216" s="160"/>
      <c r="AT216" s="155" t="s">
        <v>292</v>
      </c>
      <c r="AU216" s="155" t="s">
        <v>91</v>
      </c>
      <c r="AV216" s="12" t="s">
        <v>91</v>
      </c>
      <c r="AW216" s="12" t="s">
        <v>36</v>
      </c>
      <c r="AX216" s="12" t="s">
        <v>78</v>
      </c>
      <c r="AY216" s="155" t="s">
        <v>209</v>
      </c>
    </row>
    <row r="217" spans="2:65" s="13" customFormat="1" x14ac:dyDescent="0.2">
      <c r="B217" s="164"/>
      <c r="D217" s="150" t="s">
        <v>292</v>
      </c>
      <c r="E217" s="165" t="s">
        <v>1</v>
      </c>
      <c r="F217" s="166" t="s">
        <v>351</v>
      </c>
      <c r="H217" s="167">
        <v>7.6680000000000019</v>
      </c>
      <c r="I217" s="168"/>
      <c r="L217" s="164"/>
      <c r="M217" s="169"/>
      <c r="T217" s="170"/>
      <c r="AT217" s="165" t="s">
        <v>292</v>
      </c>
      <c r="AU217" s="165" t="s">
        <v>91</v>
      </c>
      <c r="AV217" s="13" t="s">
        <v>156</v>
      </c>
      <c r="AW217" s="13" t="s">
        <v>4</v>
      </c>
      <c r="AX217" s="13" t="s">
        <v>85</v>
      </c>
      <c r="AY217" s="165" t="s">
        <v>209</v>
      </c>
    </row>
    <row r="218" spans="2:65" s="1" customFormat="1" ht="24.2" customHeight="1" x14ac:dyDescent="0.2">
      <c r="B218" s="30"/>
      <c r="C218" s="136" t="s">
        <v>453</v>
      </c>
      <c r="D218" s="136" t="s">
        <v>210</v>
      </c>
      <c r="E218" s="137" t="s">
        <v>1032</v>
      </c>
      <c r="F218" s="138" t="s">
        <v>1033</v>
      </c>
      <c r="G218" s="139" t="s">
        <v>387</v>
      </c>
      <c r="H218" s="140">
        <v>138.024</v>
      </c>
      <c r="I218" s="141"/>
      <c r="J218" s="142">
        <f>ROUND(I218*H218,2)</f>
        <v>0</v>
      </c>
      <c r="K218" s="143"/>
      <c r="L218" s="30"/>
      <c r="M218" s="144" t="s">
        <v>1</v>
      </c>
      <c r="N218" s="145" t="s">
        <v>43</v>
      </c>
      <c r="P218" s="146">
        <f>O218*H218</f>
        <v>0</v>
      </c>
      <c r="Q218" s="146">
        <v>0</v>
      </c>
      <c r="R218" s="146">
        <f>Q218*H218</f>
        <v>0</v>
      </c>
      <c r="S218" s="146">
        <v>0</v>
      </c>
      <c r="T218" s="147">
        <f>S218*H218</f>
        <v>0</v>
      </c>
      <c r="AR218" s="148" t="s">
        <v>156</v>
      </c>
      <c r="AT218" s="148" t="s">
        <v>210</v>
      </c>
      <c r="AU218" s="148" t="s">
        <v>91</v>
      </c>
      <c r="AY218" s="15" t="s">
        <v>209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5" t="s">
        <v>85</v>
      </c>
      <c r="BK218" s="149">
        <f>ROUND(I218*H218,2)</f>
        <v>0</v>
      </c>
      <c r="BL218" s="15" t="s">
        <v>156</v>
      </c>
      <c r="BM218" s="148" t="s">
        <v>2085</v>
      </c>
    </row>
    <row r="219" spans="2:65" s="1" customFormat="1" ht="29.25" x14ac:dyDescent="0.2">
      <c r="B219" s="30"/>
      <c r="D219" s="150" t="s">
        <v>216</v>
      </c>
      <c r="F219" s="151" t="s">
        <v>1035</v>
      </c>
      <c r="I219" s="152"/>
      <c r="L219" s="30"/>
      <c r="M219" s="153"/>
      <c r="T219" s="54"/>
      <c r="AT219" s="15" t="s">
        <v>216</v>
      </c>
      <c r="AU219" s="15" t="s">
        <v>91</v>
      </c>
    </row>
    <row r="220" spans="2:65" s="12" customFormat="1" ht="22.5" x14ac:dyDescent="0.2">
      <c r="B220" s="154"/>
      <c r="D220" s="150" t="s">
        <v>292</v>
      </c>
      <c r="E220" s="155" t="s">
        <v>1</v>
      </c>
      <c r="F220" s="156" t="s">
        <v>2086</v>
      </c>
      <c r="H220" s="157">
        <v>156.16800000000003</v>
      </c>
      <c r="I220" s="158"/>
      <c r="L220" s="154"/>
      <c r="M220" s="159"/>
      <c r="T220" s="160"/>
      <c r="AT220" s="155" t="s">
        <v>292</v>
      </c>
      <c r="AU220" s="155" t="s">
        <v>91</v>
      </c>
      <c r="AV220" s="12" t="s">
        <v>91</v>
      </c>
      <c r="AW220" s="12" t="s">
        <v>36</v>
      </c>
      <c r="AX220" s="12" t="s">
        <v>78</v>
      </c>
      <c r="AY220" s="155" t="s">
        <v>209</v>
      </c>
    </row>
    <row r="221" spans="2:65" s="12" customFormat="1" x14ac:dyDescent="0.2">
      <c r="B221" s="154"/>
      <c r="D221" s="150" t="s">
        <v>292</v>
      </c>
      <c r="E221" s="155" t="s">
        <v>1</v>
      </c>
      <c r="F221" s="156" t="s">
        <v>2074</v>
      </c>
      <c r="H221" s="157">
        <v>-18.144000000000005</v>
      </c>
      <c r="I221" s="158"/>
      <c r="L221" s="154"/>
      <c r="M221" s="159"/>
      <c r="T221" s="160"/>
      <c r="AT221" s="155" t="s">
        <v>292</v>
      </c>
      <c r="AU221" s="155" t="s">
        <v>91</v>
      </c>
      <c r="AV221" s="12" t="s">
        <v>91</v>
      </c>
      <c r="AW221" s="12" t="s">
        <v>36</v>
      </c>
      <c r="AX221" s="12" t="s">
        <v>78</v>
      </c>
      <c r="AY221" s="155" t="s">
        <v>209</v>
      </c>
    </row>
    <row r="222" spans="2:65" s="13" customFormat="1" x14ac:dyDescent="0.2">
      <c r="B222" s="164"/>
      <c r="D222" s="150" t="s">
        <v>292</v>
      </c>
      <c r="E222" s="165" t="s">
        <v>1</v>
      </c>
      <c r="F222" s="166" t="s">
        <v>351</v>
      </c>
      <c r="H222" s="167">
        <v>138.02400000000003</v>
      </c>
      <c r="I222" s="168"/>
      <c r="L222" s="164"/>
      <c r="M222" s="169"/>
      <c r="T222" s="170"/>
      <c r="AT222" s="165" t="s">
        <v>292</v>
      </c>
      <c r="AU222" s="165" t="s">
        <v>91</v>
      </c>
      <c r="AV222" s="13" t="s">
        <v>156</v>
      </c>
      <c r="AW222" s="13" t="s">
        <v>4</v>
      </c>
      <c r="AX222" s="13" t="s">
        <v>85</v>
      </c>
      <c r="AY222" s="165" t="s">
        <v>209</v>
      </c>
    </row>
    <row r="223" spans="2:65" s="1" customFormat="1" ht="24.2" customHeight="1" x14ac:dyDescent="0.2">
      <c r="B223" s="30"/>
      <c r="C223" s="136" t="s">
        <v>459</v>
      </c>
      <c r="D223" s="136" t="s">
        <v>210</v>
      </c>
      <c r="E223" s="137" t="s">
        <v>539</v>
      </c>
      <c r="F223" s="138" t="s">
        <v>540</v>
      </c>
      <c r="G223" s="139" t="s">
        <v>387</v>
      </c>
      <c r="H223" s="140">
        <v>15.336</v>
      </c>
      <c r="I223" s="141"/>
      <c r="J223" s="142">
        <f>ROUND(I223*H223,2)</f>
        <v>0</v>
      </c>
      <c r="K223" s="143"/>
      <c r="L223" s="30"/>
      <c r="M223" s="144" t="s">
        <v>1</v>
      </c>
      <c r="N223" s="145" t="s">
        <v>43</v>
      </c>
      <c r="P223" s="146">
        <f>O223*H223</f>
        <v>0</v>
      </c>
      <c r="Q223" s="146">
        <v>0</v>
      </c>
      <c r="R223" s="146">
        <f>Q223*H223</f>
        <v>0</v>
      </c>
      <c r="S223" s="146">
        <v>0</v>
      </c>
      <c r="T223" s="147">
        <f>S223*H223</f>
        <v>0</v>
      </c>
      <c r="AR223" s="148" t="s">
        <v>156</v>
      </c>
      <c r="AT223" s="148" t="s">
        <v>210</v>
      </c>
      <c r="AU223" s="148" t="s">
        <v>91</v>
      </c>
      <c r="AY223" s="15" t="s">
        <v>209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5" t="s">
        <v>85</v>
      </c>
      <c r="BK223" s="149">
        <f>ROUND(I223*H223,2)</f>
        <v>0</v>
      </c>
      <c r="BL223" s="15" t="s">
        <v>156</v>
      </c>
      <c r="BM223" s="148" t="s">
        <v>2087</v>
      </c>
    </row>
    <row r="224" spans="2:65" s="1" customFormat="1" ht="29.25" x14ac:dyDescent="0.2">
      <c r="B224" s="30"/>
      <c r="D224" s="150" t="s">
        <v>216</v>
      </c>
      <c r="F224" s="151" t="s">
        <v>542</v>
      </c>
      <c r="I224" s="152"/>
      <c r="L224" s="30"/>
      <c r="M224" s="153"/>
      <c r="T224" s="54"/>
      <c r="AT224" s="15" t="s">
        <v>216</v>
      </c>
      <c r="AU224" s="15" t="s">
        <v>91</v>
      </c>
    </row>
    <row r="225" spans="2:65" s="12" customFormat="1" ht="22.5" x14ac:dyDescent="0.2">
      <c r="B225" s="154"/>
      <c r="D225" s="150" t="s">
        <v>292</v>
      </c>
      <c r="E225" s="155" t="s">
        <v>1</v>
      </c>
      <c r="F225" s="156" t="s">
        <v>2076</v>
      </c>
      <c r="H225" s="157">
        <v>17.352000000000004</v>
      </c>
      <c r="I225" s="158"/>
      <c r="L225" s="154"/>
      <c r="M225" s="159"/>
      <c r="T225" s="160"/>
      <c r="AT225" s="155" t="s">
        <v>292</v>
      </c>
      <c r="AU225" s="155" t="s">
        <v>91</v>
      </c>
      <c r="AV225" s="12" t="s">
        <v>91</v>
      </c>
      <c r="AW225" s="12" t="s">
        <v>36</v>
      </c>
      <c r="AX225" s="12" t="s">
        <v>78</v>
      </c>
      <c r="AY225" s="155" t="s">
        <v>209</v>
      </c>
    </row>
    <row r="226" spans="2:65" s="12" customFormat="1" x14ac:dyDescent="0.2">
      <c r="B226" s="154"/>
      <c r="D226" s="150" t="s">
        <v>292</v>
      </c>
      <c r="E226" s="155" t="s">
        <v>1</v>
      </c>
      <c r="F226" s="156" t="s">
        <v>2077</v>
      </c>
      <c r="H226" s="157">
        <v>-2.0160000000000005</v>
      </c>
      <c r="I226" s="158"/>
      <c r="L226" s="154"/>
      <c r="M226" s="159"/>
      <c r="T226" s="160"/>
      <c r="AT226" s="155" t="s">
        <v>292</v>
      </c>
      <c r="AU226" s="155" t="s">
        <v>91</v>
      </c>
      <c r="AV226" s="12" t="s">
        <v>91</v>
      </c>
      <c r="AW226" s="12" t="s">
        <v>36</v>
      </c>
      <c r="AX226" s="12" t="s">
        <v>78</v>
      </c>
      <c r="AY226" s="155" t="s">
        <v>209</v>
      </c>
    </row>
    <row r="227" spans="2:65" s="13" customFormat="1" x14ac:dyDescent="0.2">
      <c r="B227" s="164"/>
      <c r="D227" s="150" t="s">
        <v>292</v>
      </c>
      <c r="E227" s="165" t="s">
        <v>1</v>
      </c>
      <c r="F227" s="166" t="s">
        <v>351</v>
      </c>
      <c r="H227" s="167">
        <v>15.336000000000004</v>
      </c>
      <c r="I227" s="168"/>
      <c r="L227" s="164"/>
      <c r="M227" s="169"/>
      <c r="T227" s="170"/>
      <c r="AT227" s="165" t="s">
        <v>292</v>
      </c>
      <c r="AU227" s="165" t="s">
        <v>91</v>
      </c>
      <c r="AV227" s="13" t="s">
        <v>156</v>
      </c>
      <c r="AW227" s="13" t="s">
        <v>4</v>
      </c>
      <c r="AX227" s="13" t="s">
        <v>85</v>
      </c>
      <c r="AY227" s="165" t="s">
        <v>209</v>
      </c>
    </row>
    <row r="228" spans="2:65" s="1" customFormat="1" ht="33" customHeight="1" x14ac:dyDescent="0.2">
      <c r="B228" s="30"/>
      <c r="C228" s="136" t="s">
        <v>463</v>
      </c>
      <c r="D228" s="136" t="s">
        <v>210</v>
      </c>
      <c r="E228" s="137" t="s">
        <v>552</v>
      </c>
      <c r="F228" s="138" t="s">
        <v>553</v>
      </c>
      <c r="G228" s="139" t="s">
        <v>554</v>
      </c>
      <c r="H228" s="140">
        <v>73.760000000000005</v>
      </c>
      <c r="I228" s="141"/>
      <c r="J228" s="142">
        <f>ROUND(I228*H228,2)</f>
        <v>0</v>
      </c>
      <c r="K228" s="143"/>
      <c r="L228" s="30"/>
      <c r="M228" s="144" t="s">
        <v>1</v>
      </c>
      <c r="N228" s="145" t="s">
        <v>43</v>
      </c>
      <c r="P228" s="146">
        <f>O228*H228</f>
        <v>0</v>
      </c>
      <c r="Q228" s="146">
        <v>0</v>
      </c>
      <c r="R228" s="146">
        <f>Q228*H228</f>
        <v>0</v>
      </c>
      <c r="S228" s="146">
        <v>0</v>
      </c>
      <c r="T228" s="147">
        <f>S228*H228</f>
        <v>0</v>
      </c>
      <c r="AR228" s="148" t="s">
        <v>156</v>
      </c>
      <c r="AT228" s="148" t="s">
        <v>210</v>
      </c>
      <c r="AU228" s="148" t="s">
        <v>91</v>
      </c>
      <c r="AY228" s="15" t="s">
        <v>209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5" t="s">
        <v>85</v>
      </c>
      <c r="BK228" s="149">
        <f>ROUND(I228*H228,2)</f>
        <v>0</v>
      </c>
      <c r="BL228" s="15" t="s">
        <v>156</v>
      </c>
      <c r="BM228" s="148" t="s">
        <v>2088</v>
      </c>
    </row>
    <row r="229" spans="2:65" s="1" customFormat="1" ht="29.25" x14ac:dyDescent="0.2">
      <c r="B229" s="30"/>
      <c r="D229" s="150" t="s">
        <v>216</v>
      </c>
      <c r="F229" s="151" t="s">
        <v>556</v>
      </c>
      <c r="I229" s="152"/>
      <c r="L229" s="30"/>
      <c r="M229" s="153"/>
      <c r="T229" s="54"/>
      <c r="AT229" s="15" t="s">
        <v>216</v>
      </c>
      <c r="AU229" s="15" t="s">
        <v>91</v>
      </c>
    </row>
    <row r="230" spans="2:65" s="12" customFormat="1" x14ac:dyDescent="0.2">
      <c r="B230" s="154"/>
      <c r="D230" s="150" t="s">
        <v>292</v>
      </c>
      <c r="E230" s="155" t="s">
        <v>1</v>
      </c>
      <c r="F230" s="156" t="s">
        <v>2089</v>
      </c>
      <c r="H230" s="157">
        <v>73.760000000000005</v>
      </c>
      <c r="I230" s="158"/>
      <c r="L230" s="154"/>
      <c r="M230" s="159"/>
      <c r="T230" s="160"/>
      <c r="AT230" s="155" t="s">
        <v>292</v>
      </c>
      <c r="AU230" s="155" t="s">
        <v>91</v>
      </c>
      <c r="AV230" s="12" t="s">
        <v>91</v>
      </c>
      <c r="AW230" s="12" t="s">
        <v>36</v>
      </c>
      <c r="AX230" s="12" t="s">
        <v>85</v>
      </c>
      <c r="AY230" s="155" t="s">
        <v>209</v>
      </c>
    </row>
    <row r="231" spans="2:65" s="1" customFormat="1" ht="16.5" customHeight="1" x14ac:dyDescent="0.2">
      <c r="B231" s="30"/>
      <c r="C231" s="136" t="s">
        <v>469</v>
      </c>
      <c r="D231" s="136" t="s">
        <v>210</v>
      </c>
      <c r="E231" s="137" t="s">
        <v>545</v>
      </c>
      <c r="F231" s="138" t="s">
        <v>546</v>
      </c>
      <c r="G231" s="139" t="s">
        <v>387</v>
      </c>
      <c r="H231" s="140">
        <v>36.880000000000003</v>
      </c>
      <c r="I231" s="141"/>
      <c r="J231" s="142">
        <f>ROUND(I231*H231,2)</f>
        <v>0</v>
      </c>
      <c r="K231" s="143"/>
      <c r="L231" s="30"/>
      <c r="M231" s="144" t="s">
        <v>1</v>
      </c>
      <c r="N231" s="145" t="s">
        <v>43</v>
      </c>
      <c r="P231" s="146">
        <f>O231*H231</f>
        <v>0</v>
      </c>
      <c r="Q231" s="146">
        <v>0</v>
      </c>
      <c r="R231" s="146">
        <f>Q231*H231</f>
        <v>0</v>
      </c>
      <c r="S231" s="146">
        <v>0</v>
      </c>
      <c r="T231" s="147">
        <f>S231*H231</f>
        <v>0</v>
      </c>
      <c r="AR231" s="148" t="s">
        <v>156</v>
      </c>
      <c r="AT231" s="148" t="s">
        <v>210</v>
      </c>
      <c r="AU231" s="148" t="s">
        <v>91</v>
      </c>
      <c r="AY231" s="15" t="s">
        <v>209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5" t="s">
        <v>85</v>
      </c>
      <c r="BK231" s="149">
        <f>ROUND(I231*H231,2)</f>
        <v>0</v>
      </c>
      <c r="BL231" s="15" t="s">
        <v>156</v>
      </c>
      <c r="BM231" s="148" t="s">
        <v>2090</v>
      </c>
    </row>
    <row r="232" spans="2:65" s="1" customFormat="1" ht="19.5" x14ac:dyDescent="0.2">
      <c r="B232" s="30"/>
      <c r="D232" s="150" t="s">
        <v>216</v>
      </c>
      <c r="F232" s="151" t="s">
        <v>548</v>
      </c>
      <c r="I232" s="152"/>
      <c r="L232" s="30"/>
      <c r="M232" s="153"/>
      <c r="T232" s="54"/>
      <c r="AT232" s="15" t="s">
        <v>216</v>
      </c>
      <c r="AU232" s="15" t="s">
        <v>91</v>
      </c>
    </row>
    <row r="233" spans="2:65" s="12" customFormat="1" x14ac:dyDescent="0.2">
      <c r="B233" s="154"/>
      <c r="D233" s="150" t="s">
        <v>292</v>
      </c>
      <c r="E233" s="155" t="s">
        <v>1</v>
      </c>
      <c r="F233" s="156" t="s">
        <v>2091</v>
      </c>
      <c r="H233" s="157">
        <v>36.879999999999995</v>
      </c>
      <c r="I233" s="158"/>
      <c r="L233" s="154"/>
      <c r="M233" s="159"/>
      <c r="T233" s="160"/>
      <c r="AT233" s="155" t="s">
        <v>292</v>
      </c>
      <c r="AU233" s="155" t="s">
        <v>91</v>
      </c>
      <c r="AV233" s="12" t="s">
        <v>91</v>
      </c>
      <c r="AW233" s="12" t="s">
        <v>36</v>
      </c>
      <c r="AX233" s="12" t="s">
        <v>85</v>
      </c>
      <c r="AY233" s="155" t="s">
        <v>209</v>
      </c>
    </row>
    <row r="234" spans="2:65" s="1" customFormat="1" ht="24.2" customHeight="1" x14ac:dyDescent="0.2">
      <c r="B234" s="30"/>
      <c r="C234" s="136" t="s">
        <v>474</v>
      </c>
      <c r="D234" s="136" t="s">
        <v>210</v>
      </c>
      <c r="E234" s="137" t="s">
        <v>559</v>
      </c>
      <c r="F234" s="138" t="s">
        <v>560</v>
      </c>
      <c r="G234" s="139" t="s">
        <v>387</v>
      </c>
      <c r="H234" s="140">
        <v>50.38</v>
      </c>
      <c r="I234" s="141"/>
      <c r="J234" s="142">
        <f>ROUND(I234*H234,2)</f>
        <v>0</v>
      </c>
      <c r="K234" s="143"/>
      <c r="L234" s="30"/>
      <c r="M234" s="144" t="s">
        <v>1</v>
      </c>
      <c r="N234" s="145" t="s">
        <v>43</v>
      </c>
      <c r="P234" s="146">
        <f>O234*H234</f>
        <v>0</v>
      </c>
      <c r="Q234" s="146">
        <v>0</v>
      </c>
      <c r="R234" s="146">
        <f>Q234*H234</f>
        <v>0</v>
      </c>
      <c r="S234" s="146">
        <v>0</v>
      </c>
      <c r="T234" s="147">
        <f>S234*H234</f>
        <v>0</v>
      </c>
      <c r="AR234" s="148" t="s">
        <v>156</v>
      </c>
      <c r="AT234" s="148" t="s">
        <v>210</v>
      </c>
      <c r="AU234" s="148" t="s">
        <v>91</v>
      </c>
      <c r="AY234" s="15" t="s">
        <v>209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5" t="s">
        <v>85</v>
      </c>
      <c r="BK234" s="149">
        <f>ROUND(I234*H234,2)</f>
        <v>0</v>
      </c>
      <c r="BL234" s="15" t="s">
        <v>156</v>
      </c>
      <c r="BM234" s="148" t="s">
        <v>2092</v>
      </c>
    </row>
    <row r="235" spans="2:65" s="1" customFormat="1" ht="29.25" x14ac:dyDescent="0.2">
      <c r="B235" s="30"/>
      <c r="D235" s="150" t="s">
        <v>216</v>
      </c>
      <c r="F235" s="151" t="s">
        <v>562</v>
      </c>
      <c r="I235" s="152"/>
      <c r="L235" s="30"/>
      <c r="M235" s="153"/>
      <c r="T235" s="54"/>
      <c r="AT235" s="15" t="s">
        <v>216</v>
      </c>
      <c r="AU235" s="15" t="s">
        <v>91</v>
      </c>
    </row>
    <row r="236" spans="2:65" s="12" customFormat="1" ht="22.5" x14ac:dyDescent="0.2">
      <c r="B236" s="154"/>
      <c r="D236" s="150" t="s">
        <v>292</v>
      </c>
      <c r="E236" s="155" t="s">
        <v>1</v>
      </c>
      <c r="F236" s="156" t="s">
        <v>2093</v>
      </c>
      <c r="H236" s="157">
        <v>86.76</v>
      </c>
      <c r="I236" s="158"/>
      <c r="L236" s="154"/>
      <c r="M236" s="159"/>
      <c r="T236" s="160"/>
      <c r="AT236" s="155" t="s">
        <v>292</v>
      </c>
      <c r="AU236" s="155" t="s">
        <v>91</v>
      </c>
      <c r="AV236" s="12" t="s">
        <v>91</v>
      </c>
      <c r="AW236" s="12" t="s">
        <v>36</v>
      </c>
      <c r="AX236" s="12" t="s">
        <v>78</v>
      </c>
      <c r="AY236" s="155" t="s">
        <v>209</v>
      </c>
    </row>
    <row r="237" spans="2:65" s="12" customFormat="1" x14ac:dyDescent="0.2">
      <c r="B237" s="154"/>
      <c r="D237" s="150" t="s">
        <v>292</v>
      </c>
      <c r="E237" s="155" t="s">
        <v>1</v>
      </c>
      <c r="F237" s="156" t="s">
        <v>2094</v>
      </c>
      <c r="H237" s="157">
        <v>-10.080000000000002</v>
      </c>
      <c r="I237" s="158"/>
      <c r="L237" s="154"/>
      <c r="M237" s="159"/>
      <c r="T237" s="160"/>
      <c r="AT237" s="155" t="s">
        <v>292</v>
      </c>
      <c r="AU237" s="155" t="s">
        <v>91</v>
      </c>
      <c r="AV237" s="12" t="s">
        <v>91</v>
      </c>
      <c r="AW237" s="12" t="s">
        <v>36</v>
      </c>
      <c r="AX237" s="12" t="s">
        <v>78</v>
      </c>
      <c r="AY237" s="155" t="s">
        <v>209</v>
      </c>
    </row>
    <row r="238" spans="2:65" s="12" customFormat="1" x14ac:dyDescent="0.2">
      <c r="B238" s="154"/>
      <c r="D238" s="150" t="s">
        <v>292</v>
      </c>
      <c r="E238" s="155" t="s">
        <v>1</v>
      </c>
      <c r="F238" s="156" t="s">
        <v>2095</v>
      </c>
      <c r="H238" s="157">
        <v>-25.8</v>
      </c>
      <c r="I238" s="158"/>
      <c r="L238" s="154"/>
      <c r="M238" s="159"/>
      <c r="T238" s="160"/>
      <c r="AT238" s="155" t="s">
        <v>292</v>
      </c>
      <c r="AU238" s="155" t="s">
        <v>91</v>
      </c>
      <c r="AV238" s="12" t="s">
        <v>91</v>
      </c>
      <c r="AW238" s="12" t="s">
        <v>36</v>
      </c>
      <c r="AX238" s="12" t="s">
        <v>78</v>
      </c>
      <c r="AY238" s="155" t="s">
        <v>209</v>
      </c>
    </row>
    <row r="239" spans="2:65" s="12" customFormat="1" x14ac:dyDescent="0.2">
      <c r="B239" s="154"/>
      <c r="D239" s="150" t="s">
        <v>292</v>
      </c>
      <c r="E239" s="155" t="s">
        <v>1</v>
      </c>
      <c r="F239" s="156" t="s">
        <v>1334</v>
      </c>
      <c r="H239" s="157">
        <v>-0.5</v>
      </c>
      <c r="I239" s="158"/>
      <c r="L239" s="154"/>
      <c r="M239" s="159"/>
      <c r="T239" s="160"/>
      <c r="AT239" s="155" t="s">
        <v>292</v>
      </c>
      <c r="AU239" s="155" t="s">
        <v>91</v>
      </c>
      <c r="AV239" s="12" t="s">
        <v>91</v>
      </c>
      <c r="AW239" s="12" t="s">
        <v>36</v>
      </c>
      <c r="AX239" s="12" t="s">
        <v>78</v>
      </c>
      <c r="AY239" s="155" t="s">
        <v>209</v>
      </c>
    </row>
    <row r="240" spans="2:65" s="13" customFormat="1" x14ac:dyDescent="0.2">
      <c r="B240" s="164"/>
      <c r="D240" s="150" t="s">
        <v>292</v>
      </c>
      <c r="E240" s="165" t="s">
        <v>1</v>
      </c>
      <c r="F240" s="166" t="s">
        <v>351</v>
      </c>
      <c r="H240" s="167">
        <v>50.38000000000001</v>
      </c>
      <c r="I240" s="168"/>
      <c r="L240" s="164"/>
      <c r="M240" s="169"/>
      <c r="T240" s="170"/>
      <c r="AT240" s="165" t="s">
        <v>292</v>
      </c>
      <c r="AU240" s="165" t="s">
        <v>91</v>
      </c>
      <c r="AV240" s="13" t="s">
        <v>156</v>
      </c>
      <c r="AW240" s="13" t="s">
        <v>4</v>
      </c>
      <c r="AX240" s="13" t="s">
        <v>85</v>
      </c>
      <c r="AY240" s="165" t="s">
        <v>209</v>
      </c>
    </row>
    <row r="241" spans="2:65" s="1" customFormat="1" ht="24.2" customHeight="1" x14ac:dyDescent="0.2">
      <c r="B241" s="30"/>
      <c r="C241" s="136" t="s">
        <v>480</v>
      </c>
      <c r="D241" s="136" t="s">
        <v>210</v>
      </c>
      <c r="E241" s="137" t="s">
        <v>569</v>
      </c>
      <c r="F241" s="138" t="s">
        <v>570</v>
      </c>
      <c r="G241" s="139" t="s">
        <v>387</v>
      </c>
      <c r="H241" s="140">
        <v>19.506</v>
      </c>
      <c r="I241" s="141"/>
      <c r="J241" s="142">
        <f>ROUND(I241*H241,2)</f>
        <v>0</v>
      </c>
      <c r="K241" s="143"/>
      <c r="L241" s="30"/>
      <c r="M241" s="144" t="s">
        <v>1</v>
      </c>
      <c r="N241" s="145" t="s">
        <v>43</v>
      </c>
      <c r="P241" s="146">
        <f>O241*H241</f>
        <v>0</v>
      </c>
      <c r="Q241" s="146">
        <v>0</v>
      </c>
      <c r="R241" s="146">
        <f>Q241*H241</f>
        <v>0</v>
      </c>
      <c r="S241" s="146">
        <v>0</v>
      </c>
      <c r="T241" s="147">
        <f>S241*H241</f>
        <v>0</v>
      </c>
      <c r="AR241" s="148" t="s">
        <v>156</v>
      </c>
      <c r="AT241" s="148" t="s">
        <v>210</v>
      </c>
      <c r="AU241" s="148" t="s">
        <v>91</v>
      </c>
      <c r="AY241" s="15" t="s">
        <v>209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5" t="s">
        <v>85</v>
      </c>
      <c r="BK241" s="149">
        <f>ROUND(I241*H241,2)</f>
        <v>0</v>
      </c>
      <c r="BL241" s="15" t="s">
        <v>156</v>
      </c>
      <c r="BM241" s="148" t="s">
        <v>2096</v>
      </c>
    </row>
    <row r="242" spans="2:65" s="1" customFormat="1" ht="39" x14ac:dyDescent="0.2">
      <c r="B242" s="30"/>
      <c r="D242" s="150" t="s">
        <v>216</v>
      </c>
      <c r="F242" s="151" t="s">
        <v>572</v>
      </c>
      <c r="I242" s="152"/>
      <c r="L242" s="30"/>
      <c r="M242" s="153"/>
      <c r="T242" s="54"/>
      <c r="AT242" s="15" t="s">
        <v>216</v>
      </c>
      <c r="AU242" s="15" t="s">
        <v>91</v>
      </c>
    </row>
    <row r="243" spans="2:65" s="12" customFormat="1" ht="22.5" x14ac:dyDescent="0.2">
      <c r="B243" s="154"/>
      <c r="D243" s="150" t="s">
        <v>292</v>
      </c>
      <c r="E243" s="155" t="s">
        <v>1</v>
      </c>
      <c r="F243" s="156" t="s">
        <v>2097</v>
      </c>
      <c r="H243" s="157">
        <v>-1.1336520000000001</v>
      </c>
      <c r="I243" s="158"/>
      <c r="L243" s="154"/>
      <c r="M243" s="159"/>
      <c r="T243" s="160"/>
      <c r="AT243" s="155" t="s">
        <v>292</v>
      </c>
      <c r="AU243" s="155" t="s">
        <v>91</v>
      </c>
      <c r="AV243" s="12" t="s">
        <v>91</v>
      </c>
      <c r="AW243" s="12" t="s">
        <v>36</v>
      </c>
      <c r="AX243" s="12" t="s">
        <v>78</v>
      </c>
      <c r="AY243" s="155" t="s">
        <v>209</v>
      </c>
    </row>
    <row r="244" spans="2:65" s="12" customFormat="1" x14ac:dyDescent="0.2">
      <c r="B244" s="154"/>
      <c r="D244" s="150" t="s">
        <v>292</v>
      </c>
      <c r="E244" s="155" t="s">
        <v>1</v>
      </c>
      <c r="F244" s="156" t="s">
        <v>2098</v>
      </c>
      <c r="H244" s="157">
        <v>20.640000000000004</v>
      </c>
      <c r="I244" s="158"/>
      <c r="L244" s="154"/>
      <c r="M244" s="159"/>
      <c r="T244" s="160"/>
      <c r="AT244" s="155" t="s">
        <v>292</v>
      </c>
      <c r="AU244" s="155" t="s">
        <v>91</v>
      </c>
      <c r="AV244" s="12" t="s">
        <v>91</v>
      </c>
      <c r="AW244" s="12" t="s">
        <v>36</v>
      </c>
      <c r="AX244" s="12" t="s">
        <v>78</v>
      </c>
      <c r="AY244" s="155" t="s">
        <v>209</v>
      </c>
    </row>
    <row r="245" spans="2:65" s="13" customFormat="1" x14ac:dyDescent="0.2">
      <c r="B245" s="164"/>
      <c r="D245" s="150" t="s">
        <v>292</v>
      </c>
      <c r="E245" s="165" t="s">
        <v>1</v>
      </c>
      <c r="F245" s="166" t="s">
        <v>351</v>
      </c>
      <c r="H245" s="167">
        <v>19.506348000000003</v>
      </c>
      <c r="I245" s="168"/>
      <c r="L245" s="164"/>
      <c r="M245" s="169"/>
      <c r="T245" s="170"/>
      <c r="AT245" s="165" t="s">
        <v>292</v>
      </c>
      <c r="AU245" s="165" t="s">
        <v>91</v>
      </c>
      <c r="AV245" s="13" t="s">
        <v>156</v>
      </c>
      <c r="AW245" s="13" t="s">
        <v>4</v>
      </c>
      <c r="AX245" s="13" t="s">
        <v>85</v>
      </c>
      <c r="AY245" s="165" t="s">
        <v>209</v>
      </c>
    </row>
    <row r="246" spans="2:65" s="11" customFormat="1" ht="22.9" customHeight="1" x14ac:dyDescent="0.2">
      <c r="B246" s="124"/>
      <c r="D246" s="125" t="s">
        <v>77</v>
      </c>
      <c r="E246" s="134" t="s">
        <v>91</v>
      </c>
      <c r="F246" s="134" t="s">
        <v>582</v>
      </c>
      <c r="I246" s="127"/>
      <c r="J246" s="135">
        <f>BK246</f>
        <v>0</v>
      </c>
      <c r="L246" s="124"/>
      <c r="M246" s="129"/>
      <c r="P246" s="130">
        <f>SUM(P247:P249)</f>
        <v>0</v>
      </c>
      <c r="R246" s="130">
        <f>SUM(R247:R249)</f>
        <v>0</v>
      </c>
      <c r="T246" s="131">
        <f>SUM(T247:T249)</f>
        <v>0</v>
      </c>
      <c r="AR246" s="125" t="s">
        <v>85</v>
      </c>
      <c r="AT246" s="132" t="s">
        <v>77</v>
      </c>
      <c r="AU246" s="132" t="s">
        <v>85</v>
      </c>
      <c r="AY246" s="125" t="s">
        <v>209</v>
      </c>
      <c r="BK246" s="133">
        <f>SUM(BK247:BK249)</f>
        <v>0</v>
      </c>
    </row>
    <row r="247" spans="2:65" s="1" customFormat="1" ht="16.5" customHeight="1" x14ac:dyDescent="0.2">
      <c r="B247" s="30"/>
      <c r="C247" s="136" t="s">
        <v>485</v>
      </c>
      <c r="D247" s="136" t="s">
        <v>210</v>
      </c>
      <c r="E247" s="137" t="s">
        <v>584</v>
      </c>
      <c r="F247" s="138" t="s">
        <v>585</v>
      </c>
      <c r="G247" s="139" t="s">
        <v>387</v>
      </c>
      <c r="H247" s="140">
        <v>0.36</v>
      </c>
      <c r="I247" s="141"/>
      <c r="J247" s="142">
        <f>ROUND(I247*H247,2)</f>
        <v>0</v>
      </c>
      <c r="K247" s="143"/>
      <c r="L247" s="30"/>
      <c r="M247" s="144" t="s">
        <v>1</v>
      </c>
      <c r="N247" s="145" t="s">
        <v>43</v>
      </c>
      <c r="P247" s="146">
        <f>O247*H247</f>
        <v>0</v>
      </c>
      <c r="Q247" s="146">
        <v>0</v>
      </c>
      <c r="R247" s="146">
        <f>Q247*H247</f>
        <v>0</v>
      </c>
      <c r="S247" s="146">
        <v>0</v>
      </c>
      <c r="T247" s="147">
        <f>S247*H247</f>
        <v>0</v>
      </c>
      <c r="AR247" s="148" t="s">
        <v>156</v>
      </c>
      <c r="AT247" s="148" t="s">
        <v>210</v>
      </c>
      <c r="AU247" s="148" t="s">
        <v>91</v>
      </c>
      <c r="AY247" s="15" t="s">
        <v>209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5" t="s">
        <v>85</v>
      </c>
      <c r="BK247" s="149">
        <f>ROUND(I247*H247,2)</f>
        <v>0</v>
      </c>
      <c r="BL247" s="15" t="s">
        <v>156</v>
      </c>
      <c r="BM247" s="148" t="s">
        <v>2099</v>
      </c>
    </row>
    <row r="248" spans="2:65" s="1" customFormat="1" x14ac:dyDescent="0.2">
      <c r="B248" s="30"/>
      <c r="D248" s="150" t="s">
        <v>216</v>
      </c>
      <c r="F248" s="151" t="s">
        <v>587</v>
      </c>
      <c r="I248" s="152"/>
      <c r="L248" s="30"/>
      <c r="M248" s="153"/>
      <c r="T248" s="54"/>
      <c r="AT248" s="15" t="s">
        <v>216</v>
      </c>
      <c r="AU248" s="15" t="s">
        <v>91</v>
      </c>
    </row>
    <row r="249" spans="2:65" s="12" customFormat="1" x14ac:dyDescent="0.2">
      <c r="B249" s="154"/>
      <c r="D249" s="150" t="s">
        <v>292</v>
      </c>
      <c r="E249" s="155" t="s">
        <v>1</v>
      </c>
      <c r="F249" s="156" t="s">
        <v>2100</v>
      </c>
      <c r="H249" s="157">
        <v>0.36</v>
      </c>
      <c r="I249" s="158"/>
      <c r="L249" s="154"/>
      <c r="M249" s="159"/>
      <c r="T249" s="160"/>
      <c r="AT249" s="155" t="s">
        <v>292</v>
      </c>
      <c r="AU249" s="155" t="s">
        <v>91</v>
      </c>
      <c r="AV249" s="12" t="s">
        <v>91</v>
      </c>
      <c r="AW249" s="12" t="s">
        <v>36</v>
      </c>
      <c r="AX249" s="12" t="s">
        <v>85</v>
      </c>
      <c r="AY249" s="155" t="s">
        <v>209</v>
      </c>
    </row>
    <row r="250" spans="2:65" s="11" customFormat="1" ht="22.9" customHeight="1" x14ac:dyDescent="0.2">
      <c r="B250" s="124"/>
      <c r="D250" s="125" t="s">
        <v>77</v>
      </c>
      <c r="E250" s="134" t="s">
        <v>148</v>
      </c>
      <c r="F250" s="134" t="s">
        <v>595</v>
      </c>
      <c r="I250" s="127"/>
      <c r="J250" s="135">
        <f>BK250</f>
        <v>0</v>
      </c>
      <c r="L250" s="124"/>
      <c r="M250" s="129"/>
      <c r="P250" s="130">
        <f>SUM(P251:P253)</f>
        <v>0</v>
      </c>
      <c r="R250" s="130">
        <f>SUM(R251:R253)</f>
        <v>0</v>
      </c>
      <c r="T250" s="131">
        <f>SUM(T251:T253)</f>
        <v>0</v>
      </c>
      <c r="AR250" s="125" t="s">
        <v>85</v>
      </c>
      <c r="AT250" s="132" t="s">
        <v>77</v>
      </c>
      <c r="AU250" s="132" t="s">
        <v>85</v>
      </c>
      <c r="AY250" s="125" t="s">
        <v>209</v>
      </c>
      <c r="BK250" s="133">
        <f>SUM(BK251:BK253)</f>
        <v>0</v>
      </c>
    </row>
    <row r="251" spans="2:65" s="1" customFormat="1" ht="21.75" customHeight="1" x14ac:dyDescent="0.2">
      <c r="B251" s="30"/>
      <c r="C251" s="136" t="s">
        <v>491</v>
      </c>
      <c r="D251" s="136" t="s">
        <v>210</v>
      </c>
      <c r="E251" s="137" t="s">
        <v>597</v>
      </c>
      <c r="F251" s="138" t="s">
        <v>598</v>
      </c>
      <c r="G251" s="139" t="s">
        <v>359</v>
      </c>
      <c r="H251" s="140">
        <v>2</v>
      </c>
      <c r="I251" s="141"/>
      <c r="J251" s="142">
        <f>ROUND(I251*H251,2)</f>
        <v>0</v>
      </c>
      <c r="K251" s="143"/>
      <c r="L251" s="30"/>
      <c r="M251" s="144" t="s">
        <v>1</v>
      </c>
      <c r="N251" s="145" t="s">
        <v>43</v>
      </c>
      <c r="P251" s="146">
        <f>O251*H251</f>
        <v>0</v>
      </c>
      <c r="Q251" s="146">
        <v>0</v>
      </c>
      <c r="R251" s="146">
        <f>Q251*H251</f>
        <v>0</v>
      </c>
      <c r="S251" s="146">
        <v>0</v>
      </c>
      <c r="T251" s="147">
        <f>S251*H251</f>
        <v>0</v>
      </c>
      <c r="AR251" s="148" t="s">
        <v>156</v>
      </c>
      <c r="AT251" s="148" t="s">
        <v>210</v>
      </c>
      <c r="AU251" s="148" t="s">
        <v>91</v>
      </c>
      <c r="AY251" s="15" t="s">
        <v>209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5" t="s">
        <v>85</v>
      </c>
      <c r="BK251" s="149">
        <f>ROUND(I251*H251,2)</f>
        <v>0</v>
      </c>
      <c r="BL251" s="15" t="s">
        <v>156</v>
      </c>
      <c r="BM251" s="148" t="s">
        <v>2101</v>
      </c>
    </row>
    <row r="252" spans="2:65" s="1" customFormat="1" x14ac:dyDescent="0.2">
      <c r="B252" s="30"/>
      <c r="D252" s="150" t="s">
        <v>216</v>
      </c>
      <c r="F252" s="151" t="s">
        <v>600</v>
      </c>
      <c r="I252" s="152"/>
      <c r="L252" s="30"/>
      <c r="M252" s="153"/>
      <c r="T252" s="54"/>
      <c r="AT252" s="15" t="s">
        <v>216</v>
      </c>
      <c r="AU252" s="15" t="s">
        <v>91</v>
      </c>
    </row>
    <row r="253" spans="2:65" s="12" customFormat="1" x14ac:dyDescent="0.2">
      <c r="B253" s="154"/>
      <c r="D253" s="150" t="s">
        <v>292</v>
      </c>
      <c r="E253" s="155" t="s">
        <v>1</v>
      </c>
      <c r="F253" s="156" t="s">
        <v>91</v>
      </c>
      <c r="H253" s="157">
        <v>2</v>
      </c>
      <c r="I253" s="158"/>
      <c r="L253" s="154"/>
      <c r="M253" s="159"/>
      <c r="T253" s="160"/>
      <c r="AT253" s="155" t="s">
        <v>292</v>
      </c>
      <c r="AU253" s="155" t="s">
        <v>91</v>
      </c>
      <c r="AV253" s="12" t="s">
        <v>91</v>
      </c>
      <c r="AW253" s="12" t="s">
        <v>36</v>
      </c>
      <c r="AX253" s="12" t="s">
        <v>85</v>
      </c>
      <c r="AY253" s="155" t="s">
        <v>209</v>
      </c>
    </row>
    <row r="254" spans="2:65" s="11" customFormat="1" ht="22.9" customHeight="1" x14ac:dyDescent="0.2">
      <c r="B254" s="124"/>
      <c r="D254" s="125" t="s">
        <v>77</v>
      </c>
      <c r="E254" s="134" t="s">
        <v>156</v>
      </c>
      <c r="F254" s="134" t="s">
        <v>602</v>
      </c>
      <c r="I254" s="127"/>
      <c r="J254" s="135">
        <f>BK254</f>
        <v>0</v>
      </c>
      <c r="L254" s="124"/>
      <c r="M254" s="129"/>
      <c r="P254" s="130">
        <f>SUM(P255:P263)</f>
        <v>0</v>
      </c>
      <c r="R254" s="130">
        <f>SUM(R255:R263)</f>
        <v>9.0756960000000007</v>
      </c>
      <c r="T254" s="131">
        <f>SUM(T255:T263)</f>
        <v>0</v>
      </c>
      <c r="AR254" s="125" t="s">
        <v>85</v>
      </c>
      <c r="AT254" s="132" t="s">
        <v>77</v>
      </c>
      <c r="AU254" s="132" t="s">
        <v>85</v>
      </c>
      <c r="AY254" s="125" t="s">
        <v>209</v>
      </c>
      <c r="BK254" s="133">
        <f>SUM(BK255:BK263)</f>
        <v>0</v>
      </c>
    </row>
    <row r="255" spans="2:65" s="1" customFormat="1" ht="16.5" customHeight="1" x14ac:dyDescent="0.2">
      <c r="B255" s="30"/>
      <c r="C255" s="136" t="s">
        <v>374</v>
      </c>
      <c r="D255" s="136" t="s">
        <v>210</v>
      </c>
      <c r="E255" s="137" t="s">
        <v>604</v>
      </c>
      <c r="F255" s="138" t="s">
        <v>605</v>
      </c>
      <c r="G255" s="139" t="s">
        <v>359</v>
      </c>
      <c r="H255" s="140">
        <v>2</v>
      </c>
      <c r="I255" s="141"/>
      <c r="J255" s="142">
        <f>ROUND(I255*H255,2)</f>
        <v>0</v>
      </c>
      <c r="K255" s="143"/>
      <c r="L255" s="30"/>
      <c r="M255" s="144" t="s">
        <v>1</v>
      </c>
      <c r="N255" s="145" t="s">
        <v>43</v>
      </c>
      <c r="P255" s="146">
        <f>O255*H255</f>
        <v>0</v>
      </c>
      <c r="Q255" s="146">
        <v>0</v>
      </c>
      <c r="R255" s="146">
        <f>Q255*H255</f>
        <v>0</v>
      </c>
      <c r="S255" s="146">
        <v>0</v>
      </c>
      <c r="T255" s="147">
        <f>S255*H255</f>
        <v>0</v>
      </c>
      <c r="AR255" s="148" t="s">
        <v>156</v>
      </c>
      <c r="AT255" s="148" t="s">
        <v>210</v>
      </c>
      <c r="AU255" s="148" t="s">
        <v>91</v>
      </c>
      <c r="AY255" s="15" t="s">
        <v>209</v>
      </c>
      <c r="BE255" s="149">
        <f>IF(N255="základní",J255,0)</f>
        <v>0</v>
      </c>
      <c r="BF255" s="149">
        <f>IF(N255="snížená",J255,0)</f>
        <v>0</v>
      </c>
      <c r="BG255" s="149">
        <f>IF(N255="zákl. přenesená",J255,0)</f>
        <v>0</v>
      </c>
      <c r="BH255" s="149">
        <f>IF(N255="sníž. přenesená",J255,0)</f>
        <v>0</v>
      </c>
      <c r="BI255" s="149">
        <f>IF(N255="nulová",J255,0)</f>
        <v>0</v>
      </c>
      <c r="BJ255" s="15" t="s">
        <v>85</v>
      </c>
      <c r="BK255" s="149">
        <f>ROUND(I255*H255,2)</f>
        <v>0</v>
      </c>
      <c r="BL255" s="15" t="s">
        <v>156</v>
      </c>
      <c r="BM255" s="148" t="s">
        <v>2102</v>
      </c>
    </row>
    <row r="256" spans="2:65" s="1" customFormat="1" x14ac:dyDescent="0.2">
      <c r="B256" s="30"/>
      <c r="D256" s="150" t="s">
        <v>216</v>
      </c>
      <c r="F256" s="151" t="s">
        <v>607</v>
      </c>
      <c r="I256" s="152"/>
      <c r="L256" s="30"/>
      <c r="M256" s="153"/>
      <c r="T256" s="54"/>
      <c r="AT256" s="15" t="s">
        <v>216</v>
      </c>
      <c r="AU256" s="15" t="s">
        <v>91</v>
      </c>
    </row>
    <row r="257" spans="2:65" s="12" customFormat="1" x14ac:dyDescent="0.2">
      <c r="B257" s="154"/>
      <c r="D257" s="150" t="s">
        <v>292</v>
      </c>
      <c r="E257" s="155" t="s">
        <v>1</v>
      </c>
      <c r="F257" s="156" t="s">
        <v>91</v>
      </c>
      <c r="H257" s="157">
        <v>2</v>
      </c>
      <c r="I257" s="158"/>
      <c r="L257" s="154"/>
      <c r="M257" s="159"/>
      <c r="T257" s="160"/>
      <c r="AT257" s="155" t="s">
        <v>292</v>
      </c>
      <c r="AU257" s="155" t="s">
        <v>91</v>
      </c>
      <c r="AV257" s="12" t="s">
        <v>91</v>
      </c>
      <c r="AW257" s="12" t="s">
        <v>36</v>
      </c>
      <c r="AX257" s="12" t="s">
        <v>85</v>
      </c>
      <c r="AY257" s="155" t="s">
        <v>209</v>
      </c>
    </row>
    <row r="258" spans="2:65" s="1" customFormat="1" ht="16.5" customHeight="1" x14ac:dyDescent="0.2">
      <c r="B258" s="30"/>
      <c r="C258" s="136" t="s">
        <v>501</v>
      </c>
      <c r="D258" s="136" t="s">
        <v>210</v>
      </c>
      <c r="E258" s="137" t="s">
        <v>609</v>
      </c>
      <c r="F258" s="138" t="s">
        <v>610</v>
      </c>
      <c r="G258" s="139" t="s">
        <v>387</v>
      </c>
      <c r="H258" s="140">
        <v>4.8</v>
      </c>
      <c r="I258" s="141"/>
      <c r="J258" s="142">
        <f>ROUND(I258*H258,2)</f>
        <v>0</v>
      </c>
      <c r="K258" s="143"/>
      <c r="L258" s="30"/>
      <c r="M258" s="144" t="s">
        <v>1</v>
      </c>
      <c r="N258" s="145" t="s">
        <v>43</v>
      </c>
      <c r="P258" s="146">
        <f>O258*H258</f>
        <v>0</v>
      </c>
      <c r="Q258" s="146">
        <v>1.8907700000000001</v>
      </c>
      <c r="R258" s="146">
        <f>Q258*H258</f>
        <v>9.0756960000000007</v>
      </c>
      <c r="S258" s="146">
        <v>0</v>
      </c>
      <c r="T258" s="147">
        <f>S258*H258</f>
        <v>0</v>
      </c>
      <c r="AR258" s="148" t="s">
        <v>156</v>
      </c>
      <c r="AT258" s="148" t="s">
        <v>210</v>
      </c>
      <c r="AU258" s="148" t="s">
        <v>91</v>
      </c>
      <c r="AY258" s="15" t="s">
        <v>209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5" t="s">
        <v>85</v>
      </c>
      <c r="BK258" s="149">
        <f>ROUND(I258*H258,2)</f>
        <v>0</v>
      </c>
      <c r="BL258" s="15" t="s">
        <v>156</v>
      </c>
      <c r="BM258" s="148" t="s">
        <v>2103</v>
      </c>
    </row>
    <row r="259" spans="2:65" s="1" customFormat="1" ht="19.5" x14ac:dyDescent="0.2">
      <c r="B259" s="30"/>
      <c r="D259" s="150" t="s">
        <v>216</v>
      </c>
      <c r="F259" s="151" t="s">
        <v>612</v>
      </c>
      <c r="I259" s="152"/>
      <c r="L259" s="30"/>
      <c r="M259" s="153"/>
      <c r="T259" s="54"/>
      <c r="AT259" s="15" t="s">
        <v>216</v>
      </c>
      <c r="AU259" s="15" t="s">
        <v>91</v>
      </c>
    </row>
    <row r="260" spans="2:65" s="12" customFormat="1" x14ac:dyDescent="0.2">
      <c r="B260" s="154"/>
      <c r="D260" s="150" t="s">
        <v>292</v>
      </c>
      <c r="E260" s="155" t="s">
        <v>1</v>
      </c>
      <c r="F260" s="156" t="s">
        <v>2104</v>
      </c>
      <c r="H260" s="157">
        <v>4.8000000000000007</v>
      </c>
      <c r="I260" s="158"/>
      <c r="L260" s="154"/>
      <c r="M260" s="159"/>
      <c r="T260" s="160"/>
      <c r="AT260" s="155" t="s">
        <v>292</v>
      </c>
      <c r="AU260" s="155" t="s">
        <v>91</v>
      </c>
      <c r="AV260" s="12" t="s">
        <v>91</v>
      </c>
      <c r="AW260" s="12" t="s">
        <v>36</v>
      </c>
      <c r="AX260" s="12" t="s">
        <v>85</v>
      </c>
      <c r="AY260" s="155" t="s">
        <v>209</v>
      </c>
    </row>
    <row r="261" spans="2:65" s="1" customFormat="1" ht="24.2" customHeight="1" x14ac:dyDescent="0.2">
      <c r="B261" s="30"/>
      <c r="C261" s="136" t="s">
        <v>509</v>
      </c>
      <c r="D261" s="136" t="s">
        <v>210</v>
      </c>
      <c r="E261" s="137" t="s">
        <v>2105</v>
      </c>
      <c r="F261" s="138" t="s">
        <v>2106</v>
      </c>
      <c r="G261" s="139" t="s">
        <v>387</v>
      </c>
      <c r="H261" s="140">
        <v>0.13</v>
      </c>
      <c r="I261" s="141"/>
      <c r="J261" s="142">
        <f>ROUND(I261*H261,2)</f>
        <v>0</v>
      </c>
      <c r="K261" s="143"/>
      <c r="L261" s="30"/>
      <c r="M261" s="144" t="s">
        <v>1</v>
      </c>
      <c r="N261" s="145" t="s">
        <v>43</v>
      </c>
      <c r="P261" s="146">
        <f>O261*H261</f>
        <v>0</v>
      </c>
      <c r="Q261" s="146">
        <v>0</v>
      </c>
      <c r="R261" s="146">
        <f>Q261*H261</f>
        <v>0</v>
      </c>
      <c r="S261" s="146">
        <v>0</v>
      </c>
      <c r="T261" s="147">
        <f>S261*H261</f>
        <v>0</v>
      </c>
      <c r="AR261" s="148" t="s">
        <v>156</v>
      </c>
      <c r="AT261" s="148" t="s">
        <v>210</v>
      </c>
      <c r="AU261" s="148" t="s">
        <v>91</v>
      </c>
      <c r="AY261" s="15" t="s">
        <v>209</v>
      </c>
      <c r="BE261" s="149">
        <f>IF(N261="základní",J261,0)</f>
        <v>0</v>
      </c>
      <c r="BF261" s="149">
        <f>IF(N261="snížená",J261,0)</f>
        <v>0</v>
      </c>
      <c r="BG261" s="149">
        <f>IF(N261="zákl. přenesená",J261,0)</f>
        <v>0</v>
      </c>
      <c r="BH261" s="149">
        <f>IF(N261="sníž. přenesená",J261,0)</f>
        <v>0</v>
      </c>
      <c r="BI261" s="149">
        <f>IF(N261="nulová",J261,0)</f>
        <v>0</v>
      </c>
      <c r="BJ261" s="15" t="s">
        <v>85</v>
      </c>
      <c r="BK261" s="149">
        <f>ROUND(I261*H261,2)</f>
        <v>0</v>
      </c>
      <c r="BL261" s="15" t="s">
        <v>156</v>
      </c>
      <c r="BM261" s="148" t="s">
        <v>2107</v>
      </c>
    </row>
    <row r="262" spans="2:65" s="1" customFormat="1" ht="19.5" x14ac:dyDescent="0.2">
      <c r="B262" s="30"/>
      <c r="D262" s="150" t="s">
        <v>216</v>
      </c>
      <c r="F262" s="151" t="s">
        <v>2108</v>
      </c>
      <c r="I262" s="152"/>
      <c r="L262" s="30"/>
      <c r="M262" s="153"/>
      <c r="T262" s="54"/>
      <c r="AT262" s="15" t="s">
        <v>216</v>
      </c>
      <c r="AU262" s="15" t="s">
        <v>91</v>
      </c>
    </row>
    <row r="263" spans="2:65" s="12" customFormat="1" x14ac:dyDescent="0.2">
      <c r="B263" s="154"/>
      <c r="D263" s="150" t="s">
        <v>292</v>
      </c>
      <c r="E263" s="155" t="s">
        <v>1</v>
      </c>
      <c r="F263" s="156" t="s">
        <v>2109</v>
      </c>
      <c r="H263" s="157">
        <v>0.13</v>
      </c>
      <c r="I263" s="158"/>
      <c r="L263" s="154"/>
      <c r="M263" s="159"/>
      <c r="T263" s="160"/>
      <c r="AT263" s="155" t="s">
        <v>292</v>
      </c>
      <c r="AU263" s="155" t="s">
        <v>91</v>
      </c>
      <c r="AV263" s="12" t="s">
        <v>91</v>
      </c>
      <c r="AW263" s="12" t="s">
        <v>36</v>
      </c>
      <c r="AX263" s="12" t="s">
        <v>85</v>
      </c>
      <c r="AY263" s="155" t="s">
        <v>209</v>
      </c>
    </row>
    <row r="264" spans="2:65" s="11" customFormat="1" ht="22.9" customHeight="1" x14ac:dyDescent="0.2">
      <c r="B264" s="124"/>
      <c r="D264" s="125" t="s">
        <v>77</v>
      </c>
      <c r="E264" s="134" t="s">
        <v>208</v>
      </c>
      <c r="F264" s="134" t="s">
        <v>620</v>
      </c>
      <c r="I264" s="127"/>
      <c r="J264" s="135">
        <f>BK264</f>
        <v>0</v>
      </c>
      <c r="L264" s="124"/>
      <c r="M264" s="129"/>
      <c r="P264" s="130">
        <f>SUM(P265:P273)</f>
        <v>0</v>
      </c>
      <c r="R264" s="130">
        <f>SUM(R265:R273)</f>
        <v>11.73</v>
      </c>
      <c r="T264" s="131">
        <f>SUM(T265:T273)</f>
        <v>0</v>
      </c>
      <c r="AR264" s="125" t="s">
        <v>85</v>
      </c>
      <c r="AT264" s="132" t="s">
        <v>77</v>
      </c>
      <c r="AU264" s="132" t="s">
        <v>85</v>
      </c>
      <c r="AY264" s="125" t="s">
        <v>209</v>
      </c>
      <c r="BK264" s="133">
        <f>SUM(BK265:BK273)</f>
        <v>0</v>
      </c>
    </row>
    <row r="265" spans="2:65" s="1" customFormat="1" ht="24.2" customHeight="1" x14ac:dyDescent="0.2">
      <c r="B265" s="30"/>
      <c r="C265" s="136" t="s">
        <v>517</v>
      </c>
      <c r="D265" s="136" t="s">
        <v>210</v>
      </c>
      <c r="E265" s="137" t="s">
        <v>622</v>
      </c>
      <c r="F265" s="138" t="s">
        <v>623</v>
      </c>
      <c r="G265" s="139" t="s">
        <v>342</v>
      </c>
      <c r="H265" s="140">
        <v>100.8</v>
      </c>
      <c r="I265" s="141"/>
      <c r="J265" s="142">
        <f>ROUND(I265*H265,2)</f>
        <v>0</v>
      </c>
      <c r="K265" s="143"/>
      <c r="L265" s="30"/>
      <c r="M265" s="144" t="s">
        <v>1</v>
      </c>
      <c r="N265" s="145" t="s">
        <v>43</v>
      </c>
      <c r="P265" s="146">
        <f>O265*H265</f>
        <v>0</v>
      </c>
      <c r="Q265" s="146">
        <v>0</v>
      </c>
      <c r="R265" s="146">
        <f>Q265*H265</f>
        <v>0</v>
      </c>
      <c r="S265" s="146">
        <v>0</v>
      </c>
      <c r="T265" s="147">
        <f>S265*H265</f>
        <v>0</v>
      </c>
      <c r="AR265" s="148" t="s">
        <v>156</v>
      </c>
      <c r="AT265" s="148" t="s">
        <v>210</v>
      </c>
      <c r="AU265" s="148" t="s">
        <v>91</v>
      </c>
      <c r="AY265" s="15" t="s">
        <v>209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5" t="s">
        <v>85</v>
      </c>
      <c r="BK265" s="149">
        <f>ROUND(I265*H265,2)</f>
        <v>0</v>
      </c>
      <c r="BL265" s="15" t="s">
        <v>156</v>
      </c>
      <c r="BM265" s="148" t="s">
        <v>2110</v>
      </c>
    </row>
    <row r="266" spans="2:65" s="1" customFormat="1" ht="19.5" x14ac:dyDescent="0.2">
      <c r="B266" s="30"/>
      <c r="D266" s="150" t="s">
        <v>216</v>
      </c>
      <c r="F266" s="151" t="s">
        <v>625</v>
      </c>
      <c r="I266" s="152"/>
      <c r="L266" s="30"/>
      <c r="M266" s="153"/>
      <c r="T266" s="54"/>
      <c r="AT266" s="15" t="s">
        <v>216</v>
      </c>
      <c r="AU266" s="15" t="s">
        <v>91</v>
      </c>
    </row>
    <row r="267" spans="2:65" s="12" customFormat="1" x14ac:dyDescent="0.2">
      <c r="B267" s="154"/>
      <c r="D267" s="150" t="s">
        <v>292</v>
      </c>
      <c r="E267" s="155" t="s">
        <v>1</v>
      </c>
      <c r="F267" s="156" t="s">
        <v>2111</v>
      </c>
      <c r="H267" s="157">
        <v>100.8</v>
      </c>
      <c r="I267" s="158"/>
      <c r="L267" s="154"/>
      <c r="M267" s="159"/>
      <c r="T267" s="160"/>
      <c r="AT267" s="155" t="s">
        <v>292</v>
      </c>
      <c r="AU267" s="155" t="s">
        <v>91</v>
      </c>
      <c r="AV267" s="12" t="s">
        <v>91</v>
      </c>
      <c r="AW267" s="12" t="s">
        <v>36</v>
      </c>
      <c r="AX267" s="12" t="s">
        <v>85</v>
      </c>
      <c r="AY267" s="155" t="s">
        <v>209</v>
      </c>
    </row>
    <row r="268" spans="2:65" s="1" customFormat="1" ht="24.2" customHeight="1" x14ac:dyDescent="0.2">
      <c r="B268" s="30"/>
      <c r="C268" s="136" t="s">
        <v>522</v>
      </c>
      <c r="D268" s="136" t="s">
        <v>210</v>
      </c>
      <c r="E268" s="137" t="s">
        <v>633</v>
      </c>
      <c r="F268" s="138" t="s">
        <v>634</v>
      </c>
      <c r="G268" s="139" t="s">
        <v>342</v>
      </c>
      <c r="H268" s="140">
        <v>15</v>
      </c>
      <c r="I268" s="141"/>
      <c r="J268" s="142">
        <f>ROUND(I268*H268,2)</f>
        <v>0</v>
      </c>
      <c r="K268" s="143"/>
      <c r="L268" s="30"/>
      <c r="M268" s="144" t="s">
        <v>1</v>
      </c>
      <c r="N268" s="145" t="s">
        <v>43</v>
      </c>
      <c r="P268" s="146">
        <f>O268*H268</f>
        <v>0</v>
      </c>
      <c r="Q268" s="146">
        <v>0.23</v>
      </c>
      <c r="R268" s="146">
        <f>Q268*H268</f>
        <v>3.45</v>
      </c>
      <c r="S268" s="146">
        <v>0</v>
      </c>
      <c r="T268" s="147">
        <f>S268*H268</f>
        <v>0</v>
      </c>
      <c r="AR268" s="148" t="s">
        <v>156</v>
      </c>
      <c r="AT268" s="148" t="s">
        <v>210</v>
      </c>
      <c r="AU268" s="148" t="s">
        <v>91</v>
      </c>
      <c r="AY268" s="15" t="s">
        <v>209</v>
      </c>
      <c r="BE268" s="149">
        <f>IF(N268="základní",J268,0)</f>
        <v>0</v>
      </c>
      <c r="BF268" s="149">
        <f>IF(N268="snížená",J268,0)</f>
        <v>0</v>
      </c>
      <c r="BG268" s="149">
        <f>IF(N268="zákl. přenesená",J268,0)</f>
        <v>0</v>
      </c>
      <c r="BH268" s="149">
        <f>IF(N268="sníž. přenesená",J268,0)</f>
        <v>0</v>
      </c>
      <c r="BI268" s="149">
        <f>IF(N268="nulová",J268,0)</f>
        <v>0</v>
      </c>
      <c r="BJ268" s="15" t="s">
        <v>85</v>
      </c>
      <c r="BK268" s="149">
        <f>ROUND(I268*H268,2)</f>
        <v>0</v>
      </c>
      <c r="BL268" s="15" t="s">
        <v>156</v>
      </c>
      <c r="BM268" s="148" t="s">
        <v>2112</v>
      </c>
    </row>
    <row r="269" spans="2:65" s="1" customFormat="1" ht="29.25" x14ac:dyDescent="0.2">
      <c r="B269" s="30"/>
      <c r="D269" s="150" t="s">
        <v>216</v>
      </c>
      <c r="F269" s="151" t="s">
        <v>636</v>
      </c>
      <c r="I269" s="152"/>
      <c r="L269" s="30"/>
      <c r="M269" s="153"/>
      <c r="T269" s="54"/>
      <c r="AT269" s="15" t="s">
        <v>216</v>
      </c>
      <c r="AU269" s="15" t="s">
        <v>91</v>
      </c>
    </row>
    <row r="270" spans="2:65" s="12" customFormat="1" x14ac:dyDescent="0.2">
      <c r="B270" s="154"/>
      <c r="D270" s="150" t="s">
        <v>292</v>
      </c>
      <c r="E270" s="155" t="s">
        <v>1</v>
      </c>
      <c r="F270" s="156" t="s">
        <v>1979</v>
      </c>
      <c r="H270" s="157">
        <v>15</v>
      </c>
      <c r="I270" s="158"/>
      <c r="L270" s="154"/>
      <c r="M270" s="159"/>
      <c r="T270" s="160"/>
      <c r="AT270" s="155" t="s">
        <v>292</v>
      </c>
      <c r="AU270" s="155" t="s">
        <v>91</v>
      </c>
      <c r="AV270" s="12" t="s">
        <v>91</v>
      </c>
      <c r="AW270" s="12" t="s">
        <v>36</v>
      </c>
      <c r="AX270" s="12" t="s">
        <v>85</v>
      </c>
      <c r="AY270" s="155" t="s">
        <v>209</v>
      </c>
    </row>
    <row r="271" spans="2:65" s="1" customFormat="1" ht="24.2" customHeight="1" x14ac:dyDescent="0.2">
      <c r="B271" s="30"/>
      <c r="C271" s="136" t="s">
        <v>860</v>
      </c>
      <c r="D271" s="136" t="s">
        <v>210</v>
      </c>
      <c r="E271" s="137" t="s">
        <v>639</v>
      </c>
      <c r="F271" s="138" t="s">
        <v>640</v>
      </c>
      <c r="G271" s="139" t="s">
        <v>342</v>
      </c>
      <c r="H271" s="140">
        <v>60</v>
      </c>
      <c r="I271" s="141"/>
      <c r="J271" s="142">
        <f>ROUND(I271*H271,2)</f>
        <v>0</v>
      </c>
      <c r="K271" s="143"/>
      <c r="L271" s="30"/>
      <c r="M271" s="144" t="s">
        <v>1</v>
      </c>
      <c r="N271" s="145" t="s">
        <v>43</v>
      </c>
      <c r="P271" s="146">
        <f>O271*H271</f>
        <v>0</v>
      </c>
      <c r="Q271" s="146">
        <v>0.13800000000000001</v>
      </c>
      <c r="R271" s="146">
        <f>Q271*H271</f>
        <v>8.2800000000000011</v>
      </c>
      <c r="S271" s="146">
        <v>0</v>
      </c>
      <c r="T271" s="147">
        <f>S271*H271</f>
        <v>0</v>
      </c>
      <c r="AR271" s="148" t="s">
        <v>156</v>
      </c>
      <c r="AT271" s="148" t="s">
        <v>210</v>
      </c>
      <c r="AU271" s="148" t="s">
        <v>91</v>
      </c>
      <c r="AY271" s="15" t="s">
        <v>209</v>
      </c>
      <c r="BE271" s="149">
        <f>IF(N271="základní",J271,0)</f>
        <v>0</v>
      </c>
      <c r="BF271" s="149">
        <f>IF(N271="snížená",J271,0)</f>
        <v>0</v>
      </c>
      <c r="BG271" s="149">
        <f>IF(N271="zákl. přenesená",J271,0)</f>
        <v>0</v>
      </c>
      <c r="BH271" s="149">
        <f>IF(N271="sníž. přenesená",J271,0)</f>
        <v>0</v>
      </c>
      <c r="BI271" s="149">
        <f>IF(N271="nulová",J271,0)</f>
        <v>0</v>
      </c>
      <c r="BJ271" s="15" t="s">
        <v>85</v>
      </c>
      <c r="BK271" s="149">
        <f>ROUND(I271*H271,2)</f>
        <v>0</v>
      </c>
      <c r="BL271" s="15" t="s">
        <v>156</v>
      </c>
      <c r="BM271" s="148" t="s">
        <v>2113</v>
      </c>
    </row>
    <row r="272" spans="2:65" s="1" customFormat="1" ht="19.5" x14ac:dyDescent="0.2">
      <c r="B272" s="30"/>
      <c r="D272" s="150" t="s">
        <v>216</v>
      </c>
      <c r="F272" s="151" t="s">
        <v>640</v>
      </c>
      <c r="I272" s="152"/>
      <c r="L272" s="30"/>
      <c r="M272" s="153"/>
      <c r="T272" s="54"/>
      <c r="AT272" s="15" t="s">
        <v>216</v>
      </c>
      <c r="AU272" s="15" t="s">
        <v>91</v>
      </c>
    </row>
    <row r="273" spans="2:65" s="12" customFormat="1" x14ac:dyDescent="0.2">
      <c r="B273" s="154"/>
      <c r="D273" s="150" t="s">
        <v>292</v>
      </c>
      <c r="E273" s="155" t="s">
        <v>1</v>
      </c>
      <c r="F273" s="156" t="s">
        <v>2114</v>
      </c>
      <c r="H273" s="157">
        <v>60</v>
      </c>
      <c r="I273" s="158"/>
      <c r="L273" s="154"/>
      <c r="M273" s="159"/>
      <c r="T273" s="160"/>
      <c r="AT273" s="155" t="s">
        <v>292</v>
      </c>
      <c r="AU273" s="155" t="s">
        <v>91</v>
      </c>
      <c r="AV273" s="12" t="s">
        <v>91</v>
      </c>
      <c r="AW273" s="12" t="s">
        <v>36</v>
      </c>
      <c r="AX273" s="12" t="s">
        <v>85</v>
      </c>
      <c r="AY273" s="155" t="s">
        <v>209</v>
      </c>
    </row>
    <row r="274" spans="2:65" s="11" customFormat="1" ht="22.9" customHeight="1" x14ac:dyDescent="0.2">
      <c r="B274" s="124"/>
      <c r="D274" s="125" t="s">
        <v>77</v>
      </c>
      <c r="E274" s="134" t="s">
        <v>234</v>
      </c>
      <c r="F274" s="134" t="s">
        <v>676</v>
      </c>
      <c r="I274" s="127"/>
      <c r="J274" s="135">
        <f>BK274</f>
        <v>0</v>
      </c>
      <c r="L274" s="124"/>
      <c r="M274" s="129"/>
      <c r="P274" s="130">
        <f>SUM(P275:P277)</f>
        <v>0</v>
      </c>
      <c r="R274" s="130">
        <f>SUM(R275:R277)</f>
        <v>8.0000000000000002E-3</v>
      </c>
      <c r="T274" s="131">
        <f>SUM(T275:T277)</f>
        <v>0</v>
      </c>
      <c r="AR274" s="125" t="s">
        <v>85</v>
      </c>
      <c r="AT274" s="132" t="s">
        <v>77</v>
      </c>
      <c r="AU274" s="132" t="s">
        <v>85</v>
      </c>
      <c r="AY274" s="125" t="s">
        <v>209</v>
      </c>
      <c r="BK274" s="133">
        <f>SUM(BK275:BK277)</f>
        <v>0</v>
      </c>
    </row>
    <row r="275" spans="2:65" s="1" customFormat="1" ht="16.5" customHeight="1" x14ac:dyDescent="0.2">
      <c r="B275" s="30"/>
      <c r="C275" s="136" t="s">
        <v>527</v>
      </c>
      <c r="D275" s="136" t="s">
        <v>210</v>
      </c>
      <c r="E275" s="137" t="s">
        <v>678</v>
      </c>
      <c r="F275" s="138" t="s">
        <v>679</v>
      </c>
      <c r="G275" s="139" t="s">
        <v>680</v>
      </c>
      <c r="H275" s="140">
        <v>1</v>
      </c>
      <c r="I275" s="141"/>
      <c r="J275" s="142">
        <f>ROUND(I275*H275,2)</f>
        <v>0</v>
      </c>
      <c r="K275" s="143"/>
      <c r="L275" s="30"/>
      <c r="M275" s="144" t="s">
        <v>1</v>
      </c>
      <c r="N275" s="145" t="s">
        <v>43</v>
      </c>
      <c r="P275" s="146">
        <f>O275*H275</f>
        <v>0</v>
      </c>
      <c r="Q275" s="146">
        <v>8.0000000000000002E-3</v>
      </c>
      <c r="R275" s="146">
        <f>Q275*H275</f>
        <v>8.0000000000000002E-3</v>
      </c>
      <c r="S275" s="146">
        <v>0</v>
      </c>
      <c r="T275" s="147">
        <f>S275*H275</f>
        <v>0</v>
      </c>
      <c r="AR275" s="148" t="s">
        <v>156</v>
      </c>
      <c r="AT275" s="148" t="s">
        <v>210</v>
      </c>
      <c r="AU275" s="148" t="s">
        <v>91</v>
      </c>
      <c r="AY275" s="15" t="s">
        <v>209</v>
      </c>
      <c r="BE275" s="149">
        <f>IF(N275="základní",J275,0)</f>
        <v>0</v>
      </c>
      <c r="BF275" s="149">
        <f>IF(N275="snížená",J275,0)</f>
        <v>0</v>
      </c>
      <c r="BG275" s="149">
        <f>IF(N275="zákl. přenesená",J275,0)</f>
        <v>0</v>
      </c>
      <c r="BH275" s="149">
        <f>IF(N275="sníž. přenesená",J275,0)</f>
        <v>0</v>
      </c>
      <c r="BI275" s="149">
        <f>IF(N275="nulová",J275,0)</f>
        <v>0</v>
      </c>
      <c r="BJ275" s="15" t="s">
        <v>85</v>
      </c>
      <c r="BK275" s="149">
        <f>ROUND(I275*H275,2)</f>
        <v>0</v>
      </c>
      <c r="BL275" s="15" t="s">
        <v>156</v>
      </c>
      <c r="BM275" s="148" t="s">
        <v>2115</v>
      </c>
    </row>
    <row r="276" spans="2:65" s="1" customFormat="1" ht="39" x14ac:dyDescent="0.2">
      <c r="B276" s="30"/>
      <c r="D276" s="150" t="s">
        <v>216</v>
      </c>
      <c r="F276" s="151" t="s">
        <v>682</v>
      </c>
      <c r="I276" s="152"/>
      <c r="L276" s="30"/>
      <c r="M276" s="153"/>
      <c r="T276" s="54"/>
      <c r="AT276" s="15" t="s">
        <v>216</v>
      </c>
      <c r="AU276" s="15" t="s">
        <v>91</v>
      </c>
    </row>
    <row r="277" spans="2:65" s="12" customFormat="1" x14ac:dyDescent="0.2">
      <c r="B277" s="154"/>
      <c r="D277" s="150" t="s">
        <v>292</v>
      </c>
      <c r="E277" s="155" t="s">
        <v>1</v>
      </c>
      <c r="F277" s="156" t="s">
        <v>85</v>
      </c>
      <c r="H277" s="157">
        <v>1</v>
      </c>
      <c r="I277" s="158"/>
      <c r="L277" s="154"/>
      <c r="M277" s="159"/>
      <c r="T277" s="160"/>
      <c r="AT277" s="155" t="s">
        <v>292</v>
      </c>
      <c r="AU277" s="155" t="s">
        <v>91</v>
      </c>
      <c r="AV277" s="12" t="s">
        <v>91</v>
      </c>
      <c r="AW277" s="12" t="s">
        <v>36</v>
      </c>
      <c r="AX277" s="12" t="s">
        <v>85</v>
      </c>
      <c r="AY277" s="155" t="s">
        <v>209</v>
      </c>
    </row>
    <row r="278" spans="2:65" s="11" customFormat="1" ht="22.9" customHeight="1" x14ac:dyDescent="0.2">
      <c r="B278" s="124"/>
      <c r="D278" s="125" t="s">
        <v>77</v>
      </c>
      <c r="E278" s="134" t="s">
        <v>244</v>
      </c>
      <c r="F278" s="134" t="s">
        <v>1229</v>
      </c>
      <c r="I278" s="127"/>
      <c r="J278" s="135">
        <f>BK278</f>
        <v>0</v>
      </c>
      <c r="L278" s="124"/>
      <c r="M278" s="129"/>
      <c r="P278" s="130">
        <f>SUM(P279:P420)</f>
        <v>0</v>
      </c>
      <c r="R278" s="130">
        <f>SUM(R279:R420)</f>
        <v>6.0793799999999987</v>
      </c>
      <c r="T278" s="131">
        <f>SUM(T279:T420)</f>
        <v>0</v>
      </c>
      <c r="AR278" s="125" t="s">
        <v>85</v>
      </c>
      <c r="AT278" s="132" t="s">
        <v>77</v>
      </c>
      <c r="AU278" s="132" t="s">
        <v>85</v>
      </c>
      <c r="AY278" s="125" t="s">
        <v>209</v>
      </c>
      <c r="BK278" s="133">
        <f>SUM(BK279:BK420)</f>
        <v>0</v>
      </c>
    </row>
    <row r="279" spans="2:65" s="1" customFormat="1" ht="21.75" customHeight="1" x14ac:dyDescent="0.2">
      <c r="B279" s="30"/>
      <c r="C279" s="136" t="s">
        <v>533</v>
      </c>
      <c r="D279" s="136" t="s">
        <v>210</v>
      </c>
      <c r="E279" s="137" t="s">
        <v>861</v>
      </c>
      <c r="F279" s="138" t="s">
        <v>862</v>
      </c>
      <c r="G279" s="139" t="s">
        <v>359</v>
      </c>
      <c r="H279" s="140">
        <v>62</v>
      </c>
      <c r="I279" s="141"/>
      <c r="J279" s="142">
        <f>ROUND(I279*H279,2)</f>
        <v>0</v>
      </c>
      <c r="K279" s="143"/>
      <c r="L279" s="30"/>
      <c r="M279" s="144" t="s">
        <v>1</v>
      </c>
      <c r="N279" s="145" t="s">
        <v>43</v>
      </c>
      <c r="P279" s="146">
        <f>O279*H279</f>
        <v>0</v>
      </c>
      <c r="Q279" s="146">
        <v>1.2999999999999999E-4</v>
      </c>
      <c r="R279" s="146">
        <f>Q279*H279</f>
        <v>8.0599999999999995E-3</v>
      </c>
      <c r="S279" s="146">
        <v>0</v>
      </c>
      <c r="T279" s="147">
        <f>S279*H279</f>
        <v>0</v>
      </c>
      <c r="AR279" s="148" t="s">
        <v>156</v>
      </c>
      <c r="AT279" s="148" t="s">
        <v>210</v>
      </c>
      <c r="AU279" s="148" t="s">
        <v>91</v>
      </c>
      <c r="AY279" s="15" t="s">
        <v>209</v>
      </c>
      <c r="BE279" s="149">
        <f>IF(N279="základní",J279,0)</f>
        <v>0</v>
      </c>
      <c r="BF279" s="149">
        <f>IF(N279="snížená",J279,0)</f>
        <v>0</v>
      </c>
      <c r="BG279" s="149">
        <f>IF(N279="zákl. přenesená",J279,0)</f>
        <v>0</v>
      </c>
      <c r="BH279" s="149">
        <f>IF(N279="sníž. přenesená",J279,0)</f>
        <v>0</v>
      </c>
      <c r="BI279" s="149">
        <f>IF(N279="nulová",J279,0)</f>
        <v>0</v>
      </c>
      <c r="BJ279" s="15" t="s">
        <v>85</v>
      </c>
      <c r="BK279" s="149">
        <f>ROUND(I279*H279,2)</f>
        <v>0</v>
      </c>
      <c r="BL279" s="15" t="s">
        <v>156</v>
      </c>
      <c r="BM279" s="148" t="s">
        <v>2116</v>
      </c>
    </row>
    <row r="280" spans="2:65" s="1" customFormat="1" x14ac:dyDescent="0.2">
      <c r="B280" s="30"/>
      <c r="D280" s="150" t="s">
        <v>216</v>
      </c>
      <c r="F280" s="151" t="s">
        <v>864</v>
      </c>
      <c r="I280" s="152"/>
      <c r="L280" s="30"/>
      <c r="M280" s="153"/>
      <c r="T280" s="54"/>
      <c r="AT280" s="15" t="s">
        <v>216</v>
      </c>
      <c r="AU280" s="15" t="s">
        <v>91</v>
      </c>
    </row>
    <row r="281" spans="2:65" s="12" customFormat="1" x14ac:dyDescent="0.2">
      <c r="B281" s="154"/>
      <c r="D281" s="150" t="s">
        <v>292</v>
      </c>
      <c r="E281" s="155" t="s">
        <v>1</v>
      </c>
      <c r="F281" s="156" t="s">
        <v>2117</v>
      </c>
      <c r="H281" s="157">
        <v>62</v>
      </c>
      <c r="I281" s="158"/>
      <c r="L281" s="154"/>
      <c r="M281" s="159"/>
      <c r="T281" s="160"/>
      <c r="AT281" s="155" t="s">
        <v>292</v>
      </c>
      <c r="AU281" s="155" t="s">
        <v>91</v>
      </c>
      <c r="AV281" s="12" t="s">
        <v>91</v>
      </c>
      <c r="AW281" s="12" t="s">
        <v>36</v>
      </c>
      <c r="AX281" s="12" t="s">
        <v>85</v>
      </c>
      <c r="AY281" s="155" t="s">
        <v>209</v>
      </c>
    </row>
    <row r="282" spans="2:65" s="1" customFormat="1" ht="24.2" customHeight="1" x14ac:dyDescent="0.2">
      <c r="B282" s="30"/>
      <c r="C282" s="136" t="s">
        <v>538</v>
      </c>
      <c r="D282" s="136" t="s">
        <v>210</v>
      </c>
      <c r="E282" s="137" t="s">
        <v>754</v>
      </c>
      <c r="F282" s="138" t="s">
        <v>755</v>
      </c>
      <c r="G282" s="139" t="s">
        <v>456</v>
      </c>
      <c r="H282" s="140">
        <v>2</v>
      </c>
      <c r="I282" s="141"/>
      <c r="J282" s="142">
        <f>ROUND(I282*H282,2)</f>
        <v>0</v>
      </c>
      <c r="K282" s="143"/>
      <c r="L282" s="30"/>
      <c r="M282" s="144" t="s">
        <v>1</v>
      </c>
      <c r="N282" s="145" t="s">
        <v>43</v>
      </c>
      <c r="P282" s="146">
        <f>O282*H282</f>
        <v>0</v>
      </c>
      <c r="Q282" s="146">
        <v>8.7419999999999998E-2</v>
      </c>
      <c r="R282" s="146">
        <f>Q282*H282</f>
        <v>0.17484</v>
      </c>
      <c r="S282" s="146">
        <v>0</v>
      </c>
      <c r="T282" s="147">
        <f>S282*H282</f>
        <v>0</v>
      </c>
      <c r="AR282" s="148" t="s">
        <v>156</v>
      </c>
      <c r="AT282" s="148" t="s">
        <v>210</v>
      </c>
      <c r="AU282" s="148" t="s">
        <v>91</v>
      </c>
      <c r="AY282" s="15" t="s">
        <v>209</v>
      </c>
      <c r="BE282" s="149">
        <f>IF(N282="základní",J282,0)</f>
        <v>0</v>
      </c>
      <c r="BF282" s="149">
        <f>IF(N282="snížená",J282,0)</f>
        <v>0</v>
      </c>
      <c r="BG282" s="149">
        <f>IF(N282="zákl. přenesená",J282,0)</f>
        <v>0</v>
      </c>
      <c r="BH282" s="149">
        <f>IF(N282="sníž. přenesená",J282,0)</f>
        <v>0</v>
      </c>
      <c r="BI282" s="149">
        <f>IF(N282="nulová",J282,0)</f>
        <v>0</v>
      </c>
      <c r="BJ282" s="15" t="s">
        <v>85</v>
      </c>
      <c r="BK282" s="149">
        <f>ROUND(I282*H282,2)</f>
        <v>0</v>
      </c>
      <c r="BL282" s="15" t="s">
        <v>156</v>
      </c>
      <c r="BM282" s="148" t="s">
        <v>2118</v>
      </c>
    </row>
    <row r="283" spans="2:65" s="1" customFormat="1" ht="19.5" x14ac:dyDescent="0.2">
      <c r="B283" s="30"/>
      <c r="D283" s="150" t="s">
        <v>216</v>
      </c>
      <c r="F283" s="151" t="s">
        <v>757</v>
      </c>
      <c r="I283" s="152"/>
      <c r="L283" s="30"/>
      <c r="M283" s="153"/>
      <c r="T283" s="54"/>
      <c r="AT283" s="15" t="s">
        <v>216</v>
      </c>
      <c r="AU283" s="15" t="s">
        <v>91</v>
      </c>
    </row>
    <row r="284" spans="2:65" s="12" customFormat="1" x14ac:dyDescent="0.2">
      <c r="B284" s="154"/>
      <c r="D284" s="150" t="s">
        <v>292</v>
      </c>
      <c r="E284" s="155" t="s">
        <v>1</v>
      </c>
      <c r="F284" s="156" t="s">
        <v>1471</v>
      </c>
      <c r="H284" s="157">
        <v>2</v>
      </c>
      <c r="I284" s="158"/>
      <c r="L284" s="154"/>
      <c r="M284" s="159"/>
      <c r="T284" s="160"/>
      <c r="AT284" s="155" t="s">
        <v>292</v>
      </c>
      <c r="AU284" s="155" t="s">
        <v>91</v>
      </c>
      <c r="AV284" s="12" t="s">
        <v>91</v>
      </c>
      <c r="AW284" s="12" t="s">
        <v>36</v>
      </c>
      <c r="AX284" s="12" t="s">
        <v>85</v>
      </c>
      <c r="AY284" s="155" t="s">
        <v>209</v>
      </c>
    </row>
    <row r="285" spans="2:65" s="1" customFormat="1" ht="21.75" customHeight="1" x14ac:dyDescent="0.2">
      <c r="B285" s="30"/>
      <c r="C285" s="171" t="s">
        <v>544</v>
      </c>
      <c r="D285" s="171" t="s">
        <v>449</v>
      </c>
      <c r="E285" s="172" t="s">
        <v>759</v>
      </c>
      <c r="F285" s="173" t="s">
        <v>760</v>
      </c>
      <c r="G285" s="174" t="s">
        <v>456</v>
      </c>
      <c r="H285" s="175">
        <v>1</v>
      </c>
      <c r="I285" s="176"/>
      <c r="J285" s="177">
        <f>ROUND(I285*H285,2)</f>
        <v>0</v>
      </c>
      <c r="K285" s="178"/>
      <c r="L285" s="179"/>
      <c r="M285" s="180" t="s">
        <v>1</v>
      </c>
      <c r="N285" s="181" t="s">
        <v>43</v>
      </c>
      <c r="P285" s="146">
        <f>O285*H285</f>
        <v>0</v>
      </c>
      <c r="Q285" s="146">
        <v>6.8000000000000005E-2</v>
      </c>
      <c r="R285" s="146">
        <f>Q285*H285</f>
        <v>6.8000000000000005E-2</v>
      </c>
      <c r="S285" s="146">
        <v>0</v>
      </c>
      <c r="T285" s="147">
        <f>S285*H285</f>
        <v>0</v>
      </c>
      <c r="AR285" s="148" t="s">
        <v>244</v>
      </c>
      <c r="AT285" s="148" t="s">
        <v>449</v>
      </c>
      <c r="AU285" s="148" t="s">
        <v>91</v>
      </c>
      <c r="AY285" s="15" t="s">
        <v>209</v>
      </c>
      <c r="BE285" s="149">
        <f>IF(N285="základní",J285,0)</f>
        <v>0</v>
      </c>
      <c r="BF285" s="149">
        <f>IF(N285="snížená",J285,0)</f>
        <v>0</v>
      </c>
      <c r="BG285" s="149">
        <f>IF(N285="zákl. přenesená",J285,0)</f>
        <v>0</v>
      </c>
      <c r="BH285" s="149">
        <f>IF(N285="sníž. přenesená",J285,0)</f>
        <v>0</v>
      </c>
      <c r="BI285" s="149">
        <f>IF(N285="nulová",J285,0)</f>
        <v>0</v>
      </c>
      <c r="BJ285" s="15" t="s">
        <v>85</v>
      </c>
      <c r="BK285" s="149">
        <f>ROUND(I285*H285,2)</f>
        <v>0</v>
      </c>
      <c r="BL285" s="15" t="s">
        <v>156</v>
      </c>
      <c r="BM285" s="148" t="s">
        <v>2119</v>
      </c>
    </row>
    <row r="286" spans="2:65" s="1" customFormat="1" x14ac:dyDescent="0.2">
      <c r="B286" s="30"/>
      <c r="D286" s="150" t="s">
        <v>216</v>
      </c>
      <c r="F286" s="151" t="s">
        <v>760</v>
      </c>
      <c r="I286" s="152"/>
      <c r="L286" s="30"/>
      <c r="M286" s="153"/>
      <c r="T286" s="54"/>
      <c r="AT286" s="15" t="s">
        <v>216</v>
      </c>
      <c r="AU286" s="15" t="s">
        <v>91</v>
      </c>
    </row>
    <row r="287" spans="2:65" s="1" customFormat="1" ht="16.5" customHeight="1" x14ac:dyDescent="0.2">
      <c r="B287" s="30"/>
      <c r="C287" s="171" t="s">
        <v>551</v>
      </c>
      <c r="D287" s="171" t="s">
        <v>449</v>
      </c>
      <c r="E287" s="172" t="s">
        <v>771</v>
      </c>
      <c r="F287" s="173" t="s">
        <v>772</v>
      </c>
      <c r="G287" s="174" t="s">
        <v>456</v>
      </c>
      <c r="H287" s="175">
        <v>1</v>
      </c>
      <c r="I287" s="176"/>
      <c r="J287" s="177">
        <f>ROUND(I287*H287,2)</f>
        <v>0</v>
      </c>
      <c r="K287" s="178"/>
      <c r="L287" s="179"/>
      <c r="M287" s="180" t="s">
        <v>1</v>
      </c>
      <c r="N287" s="181" t="s">
        <v>43</v>
      </c>
      <c r="P287" s="146">
        <f>O287*H287</f>
        <v>0</v>
      </c>
      <c r="Q287" s="146">
        <v>5.0999999999999997E-2</v>
      </c>
      <c r="R287" s="146">
        <f>Q287*H287</f>
        <v>5.0999999999999997E-2</v>
      </c>
      <c r="S287" s="146">
        <v>0</v>
      </c>
      <c r="T287" s="147">
        <f>S287*H287</f>
        <v>0</v>
      </c>
      <c r="AR287" s="148" t="s">
        <v>244</v>
      </c>
      <c r="AT287" s="148" t="s">
        <v>449</v>
      </c>
      <c r="AU287" s="148" t="s">
        <v>91</v>
      </c>
      <c r="AY287" s="15" t="s">
        <v>209</v>
      </c>
      <c r="BE287" s="149">
        <f>IF(N287="základní",J287,0)</f>
        <v>0</v>
      </c>
      <c r="BF287" s="149">
        <f>IF(N287="snížená",J287,0)</f>
        <v>0</v>
      </c>
      <c r="BG287" s="149">
        <f>IF(N287="zákl. přenesená",J287,0)</f>
        <v>0</v>
      </c>
      <c r="BH287" s="149">
        <f>IF(N287="sníž. přenesená",J287,0)</f>
        <v>0</v>
      </c>
      <c r="BI287" s="149">
        <f>IF(N287="nulová",J287,0)</f>
        <v>0</v>
      </c>
      <c r="BJ287" s="15" t="s">
        <v>85</v>
      </c>
      <c r="BK287" s="149">
        <f>ROUND(I287*H287,2)</f>
        <v>0</v>
      </c>
      <c r="BL287" s="15" t="s">
        <v>156</v>
      </c>
      <c r="BM287" s="148" t="s">
        <v>2120</v>
      </c>
    </row>
    <row r="288" spans="2:65" s="1" customFormat="1" x14ac:dyDescent="0.2">
      <c r="B288" s="30"/>
      <c r="D288" s="150" t="s">
        <v>216</v>
      </c>
      <c r="F288" s="151" t="s">
        <v>772</v>
      </c>
      <c r="I288" s="152"/>
      <c r="L288" s="30"/>
      <c r="M288" s="153"/>
      <c r="T288" s="54"/>
      <c r="AT288" s="15" t="s">
        <v>216</v>
      </c>
      <c r="AU288" s="15" t="s">
        <v>91</v>
      </c>
    </row>
    <row r="289" spans="2:65" s="1" customFormat="1" ht="24.2" customHeight="1" x14ac:dyDescent="0.2">
      <c r="B289" s="30"/>
      <c r="C289" s="171" t="s">
        <v>558</v>
      </c>
      <c r="D289" s="171" t="s">
        <v>449</v>
      </c>
      <c r="E289" s="172" t="s">
        <v>784</v>
      </c>
      <c r="F289" s="173" t="s">
        <v>785</v>
      </c>
      <c r="G289" s="174" t="s">
        <v>456</v>
      </c>
      <c r="H289" s="175">
        <v>2</v>
      </c>
      <c r="I289" s="176"/>
      <c r="J289" s="177">
        <f>ROUND(I289*H289,2)</f>
        <v>0</v>
      </c>
      <c r="K289" s="178"/>
      <c r="L289" s="179"/>
      <c r="M289" s="180" t="s">
        <v>1</v>
      </c>
      <c r="N289" s="181" t="s">
        <v>43</v>
      </c>
      <c r="P289" s="146">
        <f>O289*H289</f>
        <v>0</v>
      </c>
      <c r="Q289" s="146">
        <v>2E-3</v>
      </c>
      <c r="R289" s="146">
        <f>Q289*H289</f>
        <v>4.0000000000000001E-3</v>
      </c>
      <c r="S289" s="146">
        <v>0</v>
      </c>
      <c r="T289" s="147">
        <f>S289*H289</f>
        <v>0</v>
      </c>
      <c r="AR289" s="148" t="s">
        <v>244</v>
      </c>
      <c r="AT289" s="148" t="s">
        <v>449</v>
      </c>
      <c r="AU289" s="148" t="s">
        <v>91</v>
      </c>
      <c r="AY289" s="15" t="s">
        <v>209</v>
      </c>
      <c r="BE289" s="149">
        <f>IF(N289="základní",J289,0)</f>
        <v>0</v>
      </c>
      <c r="BF289" s="149">
        <f>IF(N289="snížená",J289,0)</f>
        <v>0</v>
      </c>
      <c r="BG289" s="149">
        <f>IF(N289="zákl. přenesená",J289,0)</f>
        <v>0</v>
      </c>
      <c r="BH289" s="149">
        <f>IF(N289="sníž. přenesená",J289,0)</f>
        <v>0</v>
      </c>
      <c r="BI289" s="149">
        <f>IF(N289="nulová",J289,0)</f>
        <v>0</v>
      </c>
      <c r="BJ289" s="15" t="s">
        <v>85</v>
      </c>
      <c r="BK289" s="149">
        <f>ROUND(I289*H289,2)</f>
        <v>0</v>
      </c>
      <c r="BL289" s="15" t="s">
        <v>156</v>
      </c>
      <c r="BM289" s="148" t="s">
        <v>2121</v>
      </c>
    </row>
    <row r="290" spans="2:65" s="1" customFormat="1" x14ac:dyDescent="0.2">
      <c r="B290" s="30"/>
      <c r="D290" s="150" t="s">
        <v>216</v>
      </c>
      <c r="F290" s="151" t="s">
        <v>785</v>
      </c>
      <c r="I290" s="152"/>
      <c r="L290" s="30"/>
      <c r="M290" s="153"/>
      <c r="T290" s="54"/>
      <c r="AT290" s="15" t="s">
        <v>216</v>
      </c>
      <c r="AU290" s="15" t="s">
        <v>91</v>
      </c>
    </row>
    <row r="291" spans="2:65" s="12" customFormat="1" x14ac:dyDescent="0.2">
      <c r="B291" s="154"/>
      <c r="D291" s="150" t="s">
        <v>292</v>
      </c>
      <c r="E291" s="155" t="s">
        <v>1</v>
      </c>
      <c r="F291" s="156" t="s">
        <v>91</v>
      </c>
      <c r="H291" s="157">
        <v>2</v>
      </c>
      <c r="I291" s="158"/>
      <c r="L291" s="154"/>
      <c r="M291" s="159"/>
      <c r="T291" s="160"/>
      <c r="AT291" s="155" t="s">
        <v>292</v>
      </c>
      <c r="AU291" s="155" t="s">
        <v>91</v>
      </c>
      <c r="AV291" s="12" t="s">
        <v>91</v>
      </c>
      <c r="AW291" s="12" t="s">
        <v>36</v>
      </c>
      <c r="AX291" s="12" t="s">
        <v>85</v>
      </c>
      <c r="AY291" s="155" t="s">
        <v>209</v>
      </c>
    </row>
    <row r="292" spans="2:65" s="1" customFormat="1" ht="33" customHeight="1" x14ac:dyDescent="0.2">
      <c r="B292" s="30"/>
      <c r="C292" s="136" t="s">
        <v>568</v>
      </c>
      <c r="D292" s="136" t="s">
        <v>210</v>
      </c>
      <c r="E292" s="137" t="s">
        <v>700</v>
      </c>
      <c r="F292" s="138" t="s">
        <v>701</v>
      </c>
      <c r="G292" s="139" t="s">
        <v>359</v>
      </c>
      <c r="H292" s="140">
        <v>2</v>
      </c>
      <c r="I292" s="141"/>
      <c r="J292" s="142">
        <f>ROUND(I292*H292,2)</f>
        <v>0</v>
      </c>
      <c r="K292" s="143"/>
      <c r="L292" s="30"/>
      <c r="M292" s="144" t="s">
        <v>1</v>
      </c>
      <c r="N292" s="145" t="s">
        <v>43</v>
      </c>
      <c r="P292" s="146">
        <f>O292*H292</f>
        <v>0</v>
      </c>
      <c r="Q292" s="146">
        <v>8.0000000000000007E-5</v>
      </c>
      <c r="R292" s="146">
        <f>Q292*H292</f>
        <v>1.6000000000000001E-4</v>
      </c>
      <c r="S292" s="146">
        <v>0</v>
      </c>
      <c r="T292" s="147">
        <f>S292*H292</f>
        <v>0</v>
      </c>
      <c r="AR292" s="148" t="s">
        <v>156</v>
      </c>
      <c r="AT292" s="148" t="s">
        <v>210</v>
      </c>
      <c r="AU292" s="148" t="s">
        <v>91</v>
      </c>
      <c r="AY292" s="15" t="s">
        <v>209</v>
      </c>
      <c r="BE292" s="149">
        <f>IF(N292="základní",J292,0)</f>
        <v>0</v>
      </c>
      <c r="BF292" s="149">
        <f>IF(N292="snížená",J292,0)</f>
        <v>0</v>
      </c>
      <c r="BG292" s="149">
        <f>IF(N292="zákl. přenesená",J292,0)</f>
        <v>0</v>
      </c>
      <c r="BH292" s="149">
        <f>IF(N292="sníž. přenesená",J292,0)</f>
        <v>0</v>
      </c>
      <c r="BI292" s="149">
        <f>IF(N292="nulová",J292,0)</f>
        <v>0</v>
      </c>
      <c r="BJ292" s="15" t="s">
        <v>85</v>
      </c>
      <c r="BK292" s="149">
        <f>ROUND(I292*H292,2)</f>
        <v>0</v>
      </c>
      <c r="BL292" s="15" t="s">
        <v>156</v>
      </c>
      <c r="BM292" s="148" t="s">
        <v>2122</v>
      </c>
    </row>
    <row r="293" spans="2:65" s="1" customFormat="1" ht="19.5" x14ac:dyDescent="0.2">
      <c r="B293" s="30"/>
      <c r="D293" s="150" t="s">
        <v>216</v>
      </c>
      <c r="F293" s="151" t="s">
        <v>703</v>
      </c>
      <c r="I293" s="152"/>
      <c r="L293" s="30"/>
      <c r="M293" s="153"/>
      <c r="T293" s="54"/>
      <c r="AT293" s="15" t="s">
        <v>216</v>
      </c>
      <c r="AU293" s="15" t="s">
        <v>91</v>
      </c>
    </row>
    <row r="294" spans="2:65" s="12" customFormat="1" x14ac:dyDescent="0.2">
      <c r="B294" s="154"/>
      <c r="D294" s="150" t="s">
        <v>292</v>
      </c>
      <c r="E294" s="155" t="s">
        <v>1</v>
      </c>
      <c r="F294" s="156" t="s">
        <v>91</v>
      </c>
      <c r="H294" s="157">
        <v>2</v>
      </c>
      <c r="I294" s="158"/>
      <c r="L294" s="154"/>
      <c r="M294" s="159"/>
      <c r="T294" s="160"/>
      <c r="AT294" s="155" t="s">
        <v>292</v>
      </c>
      <c r="AU294" s="155" t="s">
        <v>91</v>
      </c>
      <c r="AV294" s="12" t="s">
        <v>91</v>
      </c>
      <c r="AW294" s="12" t="s">
        <v>36</v>
      </c>
      <c r="AX294" s="12" t="s">
        <v>85</v>
      </c>
      <c r="AY294" s="155" t="s">
        <v>209</v>
      </c>
    </row>
    <row r="295" spans="2:65" s="1" customFormat="1" ht="24.2" customHeight="1" x14ac:dyDescent="0.2">
      <c r="B295" s="30"/>
      <c r="C295" s="171" t="s">
        <v>576</v>
      </c>
      <c r="D295" s="171" t="s">
        <v>449</v>
      </c>
      <c r="E295" s="172" t="s">
        <v>706</v>
      </c>
      <c r="F295" s="173" t="s">
        <v>707</v>
      </c>
      <c r="G295" s="174" t="s">
        <v>359</v>
      </c>
      <c r="H295" s="175">
        <v>0.82</v>
      </c>
      <c r="I295" s="176"/>
      <c r="J295" s="177">
        <f>ROUND(I295*H295,2)</f>
        <v>0</v>
      </c>
      <c r="K295" s="178"/>
      <c r="L295" s="179"/>
      <c r="M295" s="180" t="s">
        <v>1</v>
      </c>
      <c r="N295" s="181" t="s">
        <v>43</v>
      </c>
      <c r="P295" s="146">
        <f>O295*H295</f>
        <v>0</v>
      </c>
      <c r="Q295" s="146">
        <v>0.1</v>
      </c>
      <c r="R295" s="146">
        <f>Q295*H295</f>
        <v>8.2000000000000003E-2</v>
      </c>
      <c r="S295" s="146">
        <v>0</v>
      </c>
      <c r="T295" s="147">
        <f>S295*H295</f>
        <v>0</v>
      </c>
      <c r="AR295" s="148" t="s">
        <v>244</v>
      </c>
      <c r="AT295" s="148" t="s">
        <v>449</v>
      </c>
      <c r="AU295" s="148" t="s">
        <v>91</v>
      </c>
      <c r="AY295" s="15" t="s">
        <v>209</v>
      </c>
      <c r="BE295" s="149">
        <f>IF(N295="základní",J295,0)</f>
        <v>0</v>
      </c>
      <c r="BF295" s="149">
        <f>IF(N295="snížená",J295,0)</f>
        <v>0</v>
      </c>
      <c r="BG295" s="149">
        <f>IF(N295="zákl. přenesená",J295,0)</f>
        <v>0</v>
      </c>
      <c r="BH295" s="149">
        <f>IF(N295="sníž. přenesená",J295,0)</f>
        <v>0</v>
      </c>
      <c r="BI295" s="149">
        <f>IF(N295="nulová",J295,0)</f>
        <v>0</v>
      </c>
      <c r="BJ295" s="15" t="s">
        <v>85</v>
      </c>
      <c r="BK295" s="149">
        <f>ROUND(I295*H295,2)</f>
        <v>0</v>
      </c>
      <c r="BL295" s="15" t="s">
        <v>156</v>
      </c>
      <c r="BM295" s="148" t="s">
        <v>2123</v>
      </c>
    </row>
    <row r="296" spans="2:65" s="1" customFormat="1" ht="19.5" x14ac:dyDescent="0.2">
      <c r="B296" s="30"/>
      <c r="D296" s="150" t="s">
        <v>216</v>
      </c>
      <c r="F296" s="151" t="s">
        <v>707</v>
      </c>
      <c r="I296" s="152"/>
      <c r="L296" s="30"/>
      <c r="M296" s="153"/>
      <c r="T296" s="54"/>
      <c r="AT296" s="15" t="s">
        <v>216</v>
      </c>
      <c r="AU296" s="15" t="s">
        <v>91</v>
      </c>
    </row>
    <row r="297" spans="2:65" s="12" customFormat="1" x14ac:dyDescent="0.2">
      <c r="B297" s="154"/>
      <c r="D297" s="150" t="s">
        <v>292</v>
      </c>
      <c r="E297" s="155" t="s">
        <v>1</v>
      </c>
      <c r="F297" s="156" t="s">
        <v>2124</v>
      </c>
      <c r="H297" s="157">
        <v>0.8</v>
      </c>
      <c r="I297" s="158"/>
      <c r="L297" s="154"/>
      <c r="M297" s="159"/>
      <c r="T297" s="160"/>
      <c r="AT297" s="155" t="s">
        <v>292</v>
      </c>
      <c r="AU297" s="155" t="s">
        <v>91</v>
      </c>
      <c r="AV297" s="12" t="s">
        <v>91</v>
      </c>
      <c r="AW297" s="12" t="s">
        <v>36</v>
      </c>
      <c r="AX297" s="12" t="s">
        <v>78</v>
      </c>
      <c r="AY297" s="155" t="s">
        <v>209</v>
      </c>
    </row>
    <row r="298" spans="2:65" s="12" customFormat="1" x14ac:dyDescent="0.2">
      <c r="B298" s="154"/>
      <c r="D298" s="150" t="s">
        <v>292</v>
      </c>
      <c r="E298" s="155" t="s">
        <v>1</v>
      </c>
      <c r="F298" s="156" t="s">
        <v>2125</v>
      </c>
      <c r="H298" s="157">
        <v>0.82</v>
      </c>
      <c r="I298" s="158"/>
      <c r="L298" s="154"/>
      <c r="M298" s="159"/>
      <c r="T298" s="160"/>
      <c r="AT298" s="155" t="s">
        <v>292</v>
      </c>
      <c r="AU298" s="155" t="s">
        <v>91</v>
      </c>
      <c r="AV298" s="12" t="s">
        <v>91</v>
      </c>
      <c r="AW298" s="12" t="s">
        <v>36</v>
      </c>
      <c r="AX298" s="12" t="s">
        <v>85</v>
      </c>
      <c r="AY298" s="155" t="s">
        <v>209</v>
      </c>
    </row>
    <row r="299" spans="2:65" s="1" customFormat="1" ht="24.2" customHeight="1" x14ac:dyDescent="0.2">
      <c r="B299" s="30"/>
      <c r="C299" s="171" t="s">
        <v>583</v>
      </c>
      <c r="D299" s="171" t="s">
        <v>449</v>
      </c>
      <c r="E299" s="172" t="s">
        <v>717</v>
      </c>
      <c r="F299" s="173" t="s">
        <v>718</v>
      </c>
      <c r="G299" s="174" t="s">
        <v>456</v>
      </c>
      <c r="H299" s="175">
        <v>1</v>
      </c>
      <c r="I299" s="176"/>
      <c r="J299" s="177">
        <f>ROUND(I299*H299,2)</f>
        <v>0</v>
      </c>
      <c r="K299" s="178"/>
      <c r="L299" s="179"/>
      <c r="M299" s="180" t="s">
        <v>1</v>
      </c>
      <c r="N299" s="181" t="s">
        <v>43</v>
      </c>
      <c r="P299" s="146">
        <f>O299*H299</f>
        <v>0</v>
      </c>
      <c r="Q299" s="146">
        <v>4.4999999999999998E-2</v>
      </c>
      <c r="R299" s="146">
        <f>Q299*H299</f>
        <v>4.4999999999999998E-2</v>
      </c>
      <c r="S299" s="146">
        <v>0</v>
      </c>
      <c r="T299" s="147">
        <f>S299*H299</f>
        <v>0</v>
      </c>
      <c r="AR299" s="148" t="s">
        <v>244</v>
      </c>
      <c r="AT299" s="148" t="s">
        <v>449</v>
      </c>
      <c r="AU299" s="148" t="s">
        <v>91</v>
      </c>
      <c r="AY299" s="15" t="s">
        <v>209</v>
      </c>
      <c r="BE299" s="149">
        <f>IF(N299="základní",J299,0)</f>
        <v>0</v>
      </c>
      <c r="BF299" s="149">
        <f>IF(N299="snížená",J299,0)</f>
        <v>0</v>
      </c>
      <c r="BG299" s="149">
        <f>IF(N299="zákl. přenesená",J299,0)</f>
        <v>0</v>
      </c>
      <c r="BH299" s="149">
        <f>IF(N299="sníž. přenesená",J299,0)</f>
        <v>0</v>
      </c>
      <c r="BI299" s="149">
        <f>IF(N299="nulová",J299,0)</f>
        <v>0</v>
      </c>
      <c r="BJ299" s="15" t="s">
        <v>85</v>
      </c>
      <c r="BK299" s="149">
        <f>ROUND(I299*H299,2)</f>
        <v>0</v>
      </c>
      <c r="BL299" s="15" t="s">
        <v>156</v>
      </c>
      <c r="BM299" s="148" t="s">
        <v>2126</v>
      </c>
    </row>
    <row r="300" spans="2:65" s="1" customFormat="1" x14ac:dyDescent="0.2">
      <c r="B300" s="30"/>
      <c r="D300" s="150" t="s">
        <v>216</v>
      </c>
      <c r="F300" s="151" t="s">
        <v>718</v>
      </c>
      <c r="I300" s="152"/>
      <c r="L300" s="30"/>
      <c r="M300" s="153"/>
      <c r="T300" s="54"/>
      <c r="AT300" s="15" t="s">
        <v>216</v>
      </c>
      <c r="AU300" s="15" t="s">
        <v>91</v>
      </c>
    </row>
    <row r="301" spans="2:65" s="1" customFormat="1" ht="24.2" customHeight="1" x14ac:dyDescent="0.2">
      <c r="B301" s="30"/>
      <c r="C301" s="171" t="s">
        <v>589</v>
      </c>
      <c r="D301" s="171" t="s">
        <v>449</v>
      </c>
      <c r="E301" s="172" t="s">
        <v>721</v>
      </c>
      <c r="F301" s="173" t="s">
        <v>722</v>
      </c>
      <c r="G301" s="174" t="s">
        <v>456</v>
      </c>
      <c r="H301" s="175">
        <v>1</v>
      </c>
      <c r="I301" s="176"/>
      <c r="J301" s="177">
        <f>ROUND(I301*H301,2)</f>
        <v>0</v>
      </c>
      <c r="K301" s="178"/>
      <c r="L301" s="179"/>
      <c r="M301" s="180" t="s">
        <v>1</v>
      </c>
      <c r="N301" s="181" t="s">
        <v>43</v>
      </c>
      <c r="P301" s="146">
        <f>O301*H301</f>
        <v>0</v>
      </c>
      <c r="Q301" s="146">
        <v>5.6000000000000001E-2</v>
      </c>
      <c r="R301" s="146">
        <f>Q301*H301</f>
        <v>5.6000000000000001E-2</v>
      </c>
      <c r="S301" s="146">
        <v>0</v>
      </c>
      <c r="T301" s="147">
        <f>S301*H301</f>
        <v>0</v>
      </c>
      <c r="AR301" s="148" t="s">
        <v>244</v>
      </c>
      <c r="AT301" s="148" t="s">
        <v>449</v>
      </c>
      <c r="AU301" s="148" t="s">
        <v>91</v>
      </c>
      <c r="AY301" s="15" t="s">
        <v>209</v>
      </c>
      <c r="BE301" s="149">
        <f>IF(N301="základní",J301,0)</f>
        <v>0</v>
      </c>
      <c r="BF301" s="149">
        <f>IF(N301="snížená",J301,0)</f>
        <v>0</v>
      </c>
      <c r="BG301" s="149">
        <f>IF(N301="zákl. přenesená",J301,0)</f>
        <v>0</v>
      </c>
      <c r="BH301" s="149">
        <f>IF(N301="sníž. přenesená",J301,0)</f>
        <v>0</v>
      </c>
      <c r="BI301" s="149">
        <f>IF(N301="nulová",J301,0)</f>
        <v>0</v>
      </c>
      <c r="BJ301" s="15" t="s">
        <v>85</v>
      </c>
      <c r="BK301" s="149">
        <f>ROUND(I301*H301,2)</f>
        <v>0</v>
      </c>
      <c r="BL301" s="15" t="s">
        <v>156</v>
      </c>
      <c r="BM301" s="148" t="s">
        <v>2127</v>
      </c>
    </row>
    <row r="302" spans="2:65" s="1" customFormat="1" x14ac:dyDescent="0.2">
      <c r="B302" s="30"/>
      <c r="D302" s="150" t="s">
        <v>216</v>
      </c>
      <c r="F302" s="151" t="s">
        <v>722</v>
      </c>
      <c r="I302" s="152"/>
      <c r="L302" s="30"/>
      <c r="M302" s="153"/>
      <c r="T302" s="54"/>
      <c r="AT302" s="15" t="s">
        <v>216</v>
      </c>
      <c r="AU302" s="15" t="s">
        <v>91</v>
      </c>
    </row>
    <row r="303" spans="2:65" s="12" customFormat="1" x14ac:dyDescent="0.2">
      <c r="B303" s="154"/>
      <c r="D303" s="150" t="s">
        <v>292</v>
      </c>
      <c r="E303" s="155" t="s">
        <v>1</v>
      </c>
      <c r="F303" s="156" t="s">
        <v>85</v>
      </c>
      <c r="H303" s="157">
        <v>1</v>
      </c>
      <c r="I303" s="158"/>
      <c r="L303" s="154"/>
      <c r="M303" s="159"/>
      <c r="T303" s="160"/>
      <c r="AT303" s="155" t="s">
        <v>292</v>
      </c>
      <c r="AU303" s="155" t="s">
        <v>91</v>
      </c>
      <c r="AV303" s="12" t="s">
        <v>91</v>
      </c>
      <c r="AW303" s="12" t="s">
        <v>36</v>
      </c>
      <c r="AX303" s="12" t="s">
        <v>85</v>
      </c>
      <c r="AY303" s="155" t="s">
        <v>209</v>
      </c>
    </row>
    <row r="304" spans="2:65" s="1" customFormat="1" ht="24.2" customHeight="1" x14ac:dyDescent="0.2">
      <c r="B304" s="30"/>
      <c r="C304" s="171" t="s">
        <v>596</v>
      </c>
      <c r="D304" s="171" t="s">
        <v>449</v>
      </c>
      <c r="E304" s="172" t="s">
        <v>725</v>
      </c>
      <c r="F304" s="173" t="s">
        <v>726</v>
      </c>
      <c r="G304" s="174" t="s">
        <v>456</v>
      </c>
      <c r="H304" s="175">
        <v>2</v>
      </c>
      <c r="I304" s="176"/>
      <c r="J304" s="177">
        <f>ROUND(I304*H304,2)</f>
        <v>0</v>
      </c>
      <c r="K304" s="178"/>
      <c r="L304" s="179"/>
      <c r="M304" s="180" t="s">
        <v>1</v>
      </c>
      <c r="N304" s="181" t="s">
        <v>43</v>
      </c>
      <c r="P304" s="146">
        <f>O304*H304</f>
        <v>0</v>
      </c>
      <c r="Q304" s="146">
        <v>1.0999999999999999E-2</v>
      </c>
      <c r="R304" s="146">
        <f>Q304*H304</f>
        <v>2.1999999999999999E-2</v>
      </c>
      <c r="S304" s="146">
        <v>0</v>
      </c>
      <c r="T304" s="147">
        <f>S304*H304</f>
        <v>0</v>
      </c>
      <c r="AR304" s="148" t="s">
        <v>244</v>
      </c>
      <c r="AT304" s="148" t="s">
        <v>449</v>
      </c>
      <c r="AU304" s="148" t="s">
        <v>91</v>
      </c>
      <c r="AY304" s="15" t="s">
        <v>209</v>
      </c>
      <c r="BE304" s="149">
        <f>IF(N304="základní",J304,0)</f>
        <v>0</v>
      </c>
      <c r="BF304" s="149">
        <f>IF(N304="snížená",J304,0)</f>
        <v>0</v>
      </c>
      <c r="BG304" s="149">
        <f>IF(N304="zákl. přenesená",J304,0)</f>
        <v>0</v>
      </c>
      <c r="BH304" s="149">
        <f>IF(N304="sníž. přenesená",J304,0)</f>
        <v>0</v>
      </c>
      <c r="BI304" s="149">
        <f>IF(N304="nulová",J304,0)</f>
        <v>0</v>
      </c>
      <c r="BJ304" s="15" t="s">
        <v>85</v>
      </c>
      <c r="BK304" s="149">
        <f>ROUND(I304*H304,2)</f>
        <v>0</v>
      </c>
      <c r="BL304" s="15" t="s">
        <v>156</v>
      </c>
      <c r="BM304" s="148" t="s">
        <v>2128</v>
      </c>
    </row>
    <row r="305" spans="2:65" s="1" customFormat="1" ht="19.5" x14ac:dyDescent="0.2">
      <c r="B305" s="30"/>
      <c r="D305" s="150" t="s">
        <v>216</v>
      </c>
      <c r="F305" s="151" t="s">
        <v>726</v>
      </c>
      <c r="I305" s="152"/>
      <c r="L305" s="30"/>
      <c r="M305" s="153"/>
      <c r="T305" s="54"/>
      <c r="AT305" s="15" t="s">
        <v>216</v>
      </c>
      <c r="AU305" s="15" t="s">
        <v>91</v>
      </c>
    </row>
    <row r="306" spans="2:65" s="12" customFormat="1" x14ac:dyDescent="0.2">
      <c r="B306" s="154"/>
      <c r="D306" s="150" t="s">
        <v>292</v>
      </c>
      <c r="E306" s="155" t="s">
        <v>1</v>
      </c>
      <c r="F306" s="156" t="s">
        <v>91</v>
      </c>
      <c r="H306" s="157">
        <v>2</v>
      </c>
      <c r="I306" s="158"/>
      <c r="L306" s="154"/>
      <c r="M306" s="159"/>
      <c r="T306" s="160"/>
      <c r="AT306" s="155" t="s">
        <v>292</v>
      </c>
      <c r="AU306" s="155" t="s">
        <v>91</v>
      </c>
      <c r="AV306" s="12" t="s">
        <v>91</v>
      </c>
      <c r="AW306" s="12" t="s">
        <v>36</v>
      </c>
      <c r="AX306" s="12" t="s">
        <v>85</v>
      </c>
      <c r="AY306" s="155" t="s">
        <v>209</v>
      </c>
    </row>
    <row r="307" spans="2:65" s="1" customFormat="1" ht="24.2" customHeight="1" x14ac:dyDescent="0.2">
      <c r="B307" s="30"/>
      <c r="C307" s="136" t="s">
        <v>603</v>
      </c>
      <c r="D307" s="136" t="s">
        <v>210</v>
      </c>
      <c r="E307" s="137" t="s">
        <v>793</v>
      </c>
      <c r="F307" s="138" t="s">
        <v>794</v>
      </c>
      <c r="G307" s="139" t="s">
        <v>456</v>
      </c>
      <c r="H307" s="140">
        <v>1</v>
      </c>
      <c r="I307" s="141"/>
      <c r="J307" s="142">
        <f>ROUND(I307*H307,2)</f>
        <v>0</v>
      </c>
      <c r="K307" s="143"/>
      <c r="L307" s="30"/>
      <c r="M307" s="144" t="s">
        <v>1</v>
      </c>
      <c r="N307" s="145" t="s">
        <v>43</v>
      </c>
      <c r="P307" s="146">
        <f>O307*H307</f>
        <v>0</v>
      </c>
      <c r="Q307" s="146">
        <v>1.0189999999999999E-2</v>
      </c>
      <c r="R307" s="146">
        <f>Q307*H307</f>
        <v>1.0189999999999999E-2</v>
      </c>
      <c r="S307" s="146">
        <v>0</v>
      </c>
      <c r="T307" s="147">
        <f>S307*H307</f>
        <v>0</v>
      </c>
      <c r="AR307" s="148" t="s">
        <v>156</v>
      </c>
      <c r="AT307" s="148" t="s">
        <v>210</v>
      </c>
      <c r="AU307" s="148" t="s">
        <v>91</v>
      </c>
      <c r="AY307" s="15" t="s">
        <v>209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5" t="s">
        <v>85</v>
      </c>
      <c r="BK307" s="149">
        <f>ROUND(I307*H307,2)</f>
        <v>0</v>
      </c>
      <c r="BL307" s="15" t="s">
        <v>156</v>
      </c>
      <c r="BM307" s="148" t="s">
        <v>2129</v>
      </c>
    </row>
    <row r="308" spans="2:65" s="1" customFormat="1" x14ac:dyDescent="0.2">
      <c r="B308" s="30"/>
      <c r="D308" s="150" t="s">
        <v>216</v>
      </c>
      <c r="F308" s="151" t="s">
        <v>794</v>
      </c>
      <c r="I308" s="152"/>
      <c r="L308" s="30"/>
      <c r="M308" s="153"/>
      <c r="T308" s="54"/>
      <c r="AT308" s="15" t="s">
        <v>216</v>
      </c>
      <c r="AU308" s="15" t="s">
        <v>91</v>
      </c>
    </row>
    <row r="309" spans="2:65" s="12" customFormat="1" x14ac:dyDescent="0.2">
      <c r="B309" s="154"/>
      <c r="D309" s="150" t="s">
        <v>292</v>
      </c>
      <c r="E309" s="155" t="s">
        <v>1</v>
      </c>
      <c r="F309" s="156" t="s">
        <v>85</v>
      </c>
      <c r="H309" s="157">
        <v>1</v>
      </c>
      <c r="I309" s="158"/>
      <c r="L309" s="154"/>
      <c r="M309" s="159"/>
      <c r="T309" s="160"/>
      <c r="AT309" s="155" t="s">
        <v>292</v>
      </c>
      <c r="AU309" s="155" t="s">
        <v>91</v>
      </c>
      <c r="AV309" s="12" t="s">
        <v>91</v>
      </c>
      <c r="AW309" s="12" t="s">
        <v>36</v>
      </c>
      <c r="AX309" s="12" t="s">
        <v>85</v>
      </c>
      <c r="AY309" s="155" t="s">
        <v>209</v>
      </c>
    </row>
    <row r="310" spans="2:65" s="1" customFormat="1" ht="16.5" customHeight="1" x14ac:dyDescent="0.2">
      <c r="B310" s="30"/>
      <c r="C310" s="171" t="s">
        <v>608</v>
      </c>
      <c r="D310" s="171" t="s">
        <v>449</v>
      </c>
      <c r="E310" s="172" t="s">
        <v>804</v>
      </c>
      <c r="F310" s="173" t="s">
        <v>805</v>
      </c>
      <c r="G310" s="174" t="s">
        <v>456</v>
      </c>
      <c r="H310" s="175">
        <v>1</v>
      </c>
      <c r="I310" s="176"/>
      <c r="J310" s="177">
        <f>ROUND(I310*H310,2)</f>
        <v>0</v>
      </c>
      <c r="K310" s="178"/>
      <c r="L310" s="179"/>
      <c r="M310" s="180" t="s">
        <v>1</v>
      </c>
      <c r="N310" s="181" t="s">
        <v>43</v>
      </c>
      <c r="P310" s="146">
        <f>O310*H310</f>
        <v>0</v>
      </c>
      <c r="Q310" s="146">
        <v>0.26200000000000001</v>
      </c>
      <c r="R310" s="146">
        <f>Q310*H310</f>
        <v>0.26200000000000001</v>
      </c>
      <c r="S310" s="146">
        <v>0</v>
      </c>
      <c r="T310" s="147">
        <f>S310*H310</f>
        <v>0</v>
      </c>
      <c r="AR310" s="148" t="s">
        <v>244</v>
      </c>
      <c r="AT310" s="148" t="s">
        <v>449</v>
      </c>
      <c r="AU310" s="148" t="s">
        <v>91</v>
      </c>
      <c r="AY310" s="15" t="s">
        <v>209</v>
      </c>
      <c r="BE310" s="149">
        <f>IF(N310="základní",J310,0)</f>
        <v>0</v>
      </c>
      <c r="BF310" s="149">
        <f>IF(N310="snížená",J310,0)</f>
        <v>0</v>
      </c>
      <c r="BG310" s="149">
        <f>IF(N310="zákl. přenesená",J310,0)</f>
        <v>0</v>
      </c>
      <c r="BH310" s="149">
        <f>IF(N310="sníž. přenesená",J310,0)</f>
        <v>0</v>
      </c>
      <c r="BI310" s="149">
        <f>IF(N310="nulová",J310,0)</f>
        <v>0</v>
      </c>
      <c r="BJ310" s="15" t="s">
        <v>85</v>
      </c>
      <c r="BK310" s="149">
        <f>ROUND(I310*H310,2)</f>
        <v>0</v>
      </c>
      <c r="BL310" s="15" t="s">
        <v>156</v>
      </c>
      <c r="BM310" s="148" t="s">
        <v>2130</v>
      </c>
    </row>
    <row r="311" spans="2:65" s="1" customFormat="1" x14ac:dyDescent="0.2">
      <c r="B311" s="30"/>
      <c r="D311" s="150" t="s">
        <v>216</v>
      </c>
      <c r="F311" s="151" t="s">
        <v>805</v>
      </c>
      <c r="I311" s="152"/>
      <c r="L311" s="30"/>
      <c r="M311" s="153"/>
      <c r="T311" s="54"/>
      <c r="AT311" s="15" t="s">
        <v>216</v>
      </c>
      <c r="AU311" s="15" t="s">
        <v>91</v>
      </c>
    </row>
    <row r="312" spans="2:65" s="12" customFormat="1" x14ac:dyDescent="0.2">
      <c r="B312" s="154"/>
      <c r="D312" s="150" t="s">
        <v>292</v>
      </c>
      <c r="E312" s="155" t="s">
        <v>1</v>
      </c>
      <c r="F312" s="156" t="s">
        <v>85</v>
      </c>
      <c r="H312" s="157">
        <v>1</v>
      </c>
      <c r="I312" s="158"/>
      <c r="L312" s="154"/>
      <c r="M312" s="159"/>
      <c r="T312" s="160"/>
      <c r="AT312" s="155" t="s">
        <v>292</v>
      </c>
      <c r="AU312" s="155" t="s">
        <v>91</v>
      </c>
      <c r="AV312" s="12" t="s">
        <v>91</v>
      </c>
      <c r="AW312" s="12" t="s">
        <v>36</v>
      </c>
      <c r="AX312" s="12" t="s">
        <v>85</v>
      </c>
      <c r="AY312" s="155" t="s">
        <v>209</v>
      </c>
    </row>
    <row r="313" spans="2:65" s="1" customFormat="1" ht="24.2" customHeight="1" x14ac:dyDescent="0.2">
      <c r="B313" s="30"/>
      <c r="C313" s="136" t="s">
        <v>614</v>
      </c>
      <c r="D313" s="136" t="s">
        <v>210</v>
      </c>
      <c r="E313" s="137" t="s">
        <v>820</v>
      </c>
      <c r="F313" s="138" t="s">
        <v>821</v>
      </c>
      <c r="G313" s="139" t="s">
        <v>456</v>
      </c>
      <c r="H313" s="140">
        <v>1</v>
      </c>
      <c r="I313" s="141"/>
      <c r="J313" s="142">
        <f>ROUND(I313*H313,2)</f>
        <v>0</v>
      </c>
      <c r="K313" s="143"/>
      <c r="L313" s="30"/>
      <c r="M313" s="144" t="s">
        <v>1</v>
      </c>
      <c r="N313" s="145" t="s">
        <v>43</v>
      </c>
      <c r="P313" s="146">
        <f>O313*H313</f>
        <v>0</v>
      </c>
      <c r="Q313" s="146">
        <v>1.248E-2</v>
      </c>
      <c r="R313" s="146">
        <f>Q313*H313</f>
        <v>1.248E-2</v>
      </c>
      <c r="S313" s="146">
        <v>0</v>
      </c>
      <c r="T313" s="147">
        <f>S313*H313</f>
        <v>0</v>
      </c>
      <c r="AR313" s="148" t="s">
        <v>156</v>
      </c>
      <c r="AT313" s="148" t="s">
        <v>210</v>
      </c>
      <c r="AU313" s="148" t="s">
        <v>91</v>
      </c>
      <c r="AY313" s="15" t="s">
        <v>209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5" t="s">
        <v>85</v>
      </c>
      <c r="BK313" s="149">
        <f>ROUND(I313*H313,2)</f>
        <v>0</v>
      </c>
      <c r="BL313" s="15" t="s">
        <v>156</v>
      </c>
      <c r="BM313" s="148" t="s">
        <v>2131</v>
      </c>
    </row>
    <row r="314" spans="2:65" s="1" customFormat="1" x14ac:dyDescent="0.2">
      <c r="B314" s="30"/>
      <c r="D314" s="150" t="s">
        <v>216</v>
      </c>
      <c r="F314" s="151" t="s">
        <v>821</v>
      </c>
      <c r="I314" s="152"/>
      <c r="L314" s="30"/>
      <c r="M314" s="153"/>
      <c r="T314" s="54"/>
      <c r="AT314" s="15" t="s">
        <v>216</v>
      </c>
      <c r="AU314" s="15" t="s">
        <v>91</v>
      </c>
    </row>
    <row r="315" spans="2:65" s="12" customFormat="1" x14ac:dyDescent="0.2">
      <c r="B315" s="154"/>
      <c r="D315" s="150" t="s">
        <v>292</v>
      </c>
      <c r="E315" s="155" t="s">
        <v>1</v>
      </c>
      <c r="F315" s="156" t="s">
        <v>85</v>
      </c>
      <c r="H315" s="157">
        <v>1</v>
      </c>
      <c r="I315" s="158"/>
      <c r="L315" s="154"/>
      <c r="M315" s="159"/>
      <c r="T315" s="160"/>
      <c r="AT315" s="155" t="s">
        <v>292</v>
      </c>
      <c r="AU315" s="155" t="s">
        <v>91</v>
      </c>
      <c r="AV315" s="12" t="s">
        <v>91</v>
      </c>
      <c r="AW315" s="12" t="s">
        <v>36</v>
      </c>
      <c r="AX315" s="12" t="s">
        <v>85</v>
      </c>
      <c r="AY315" s="155" t="s">
        <v>209</v>
      </c>
    </row>
    <row r="316" spans="2:65" s="1" customFormat="1" ht="24.2" customHeight="1" x14ac:dyDescent="0.2">
      <c r="B316" s="30"/>
      <c r="C316" s="171" t="s">
        <v>621</v>
      </c>
      <c r="D316" s="171" t="s">
        <v>449</v>
      </c>
      <c r="E316" s="172" t="s">
        <v>824</v>
      </c>
      <c r="F316" s="173" t="s">
        <v>825</v>
      </c>
      <c r="G316" s="174" t="s">
        <v>456</v>
      </c>
      <c r="H316" s="175">
        <v>1</v>
      </c>
      <c r="I316" s="176"/>
      <c r="J316" s="177">
        <f>ROUND(I316*H316,2)</f>
        <v>0</v>
      </c>
      <c r="K316" s="178"/>
      <c r="L316" s="179"/>
      <c r="M316" s="180" t="s">
        <v>1</v>
      </c>
      <c r="N316" s="181" t="s">
        <v>43</v>
      </c>
      <c r="P316" s="146">
        <f>O316*H316</f>
        <v>0</v>
      </c>
      <c r="Q316" s="146">
        <v>0.56999999999999995</v>
      </c>
      <c r="R316" s="146">
        <f>Q316*H316</f>
        <v>0.56999999999999995</v>
      </c>
      <c r="S316" s="146">
        <v>0</v>
      </c>
      <c r="T316" s="147">
        <f>S316*H316</f>
        <v>0</v>
      </c>
      <c r="AR316" s="148" t="s">
        <v>244</v>
      </c>
      <c r="AT316" s="148" t="s">
        <v>449</v>
      </c>
      <c r="AU316" s="148" t="s">
        <v>91</v>
      </c>
      <c r="AY316" s="15" t="s">
        <v>209</v>
      </c>
      <c r="BE316" s="149">
        <f>IF(N316="základní",J316,0)</f>
        <v>0</v>
      </c>
      <c r="BF316" s="149">
        <f>IF(N316="snížená",J316,0)</f>
        <v>0</v>
      </c>
      <c r="BG316" s="149">
        <f>IF(N316="zákl. přenesená",J316,0)</f>
        <v>0</v>
      </c>
      <c r="BH316" s="149">
        <f>IF(N316="sníž. přenesená",J316,0)</f>
        <v>0</v>
      </c>
      <c r="BI316" s="149">
        <f>IF(N316="nulová",J316,0)</f>
        <v>0</v>
      </c>
      <c r="BJ316" s="15" t="s">
        <v>85</v>
      </c>
      <c r="BK316" s="149">
        <f>ROUND(I316*H316,2)</f>
        <v>0</v>
      </c>
      <c r="BL316" s="15" t="s">
        <v>156</v>
      </c>
      <c r="BM316" s="148" t="s">
        <v>2132</v>
      </c>
    </row>
    <row r="317" spans="2:65" s="1" customFormat="1" ht="19.5" x14ac:dyDescent="0.2">
      <c r="B317" s="30"/>
      <c r="D317" s="150" t="s">
        <v>216</v>
      </c>
      <c r="F317" s="151" t="s">
        <v>825</v>
      </c>
      <c r="I317" s="152"/>
      <c r="L317" s="30"/>
      <c r="M317" s="153"/>
      <c r="T317" s="54"/>
      <c r="AT317" s="15" t="s">
        <v>216</v>
      </c>
      <c r="AU317" s="15" t="s">
        <v>91</v>
      </c>
    </row>
    <row r="318" spans="2:65" s="12" customFormat="1" x14ac:dyDescent="0.2">
      <c r="B318" s="154"/>
      <c r="D318" s="150" t="s">
        <v>292</v>
      </c>
      <c r="E318" s="155" t="s">
        <v>1</v>
      </c>
      <c r="F318" s="156" t="s">
        <v>85</v>
      </c>
      <c r="H318" s="157">
        <v>1</v>
      </c>
      <c r="I318" s="158"/>
      <c r="L318" s="154"/>
      <c r="M318" s="159"/>
      <c r="T318" s="160"/>
      <c r="AT318" s="155" t="s">
        <v>292</v>
      </c>
      <c r="AU318" s="155" t="s">
        <v>91</v>
      </c>
      <c r="AV318" s="12" t="s">
        <v>91</v>
      </c>
      <c r="AW318" s="12" t="s">
        <v>36</v>
      </c>
      <c r="AX318" s="12" t="s">
        <v>85</v>
      </c>
      <c r="AY318" s="155" t="s">
        <v>209</v>
      </c>
    </row>
    <row r="319" spans="2:65" s="1" customFormat="1" ht="24.2" customHeight="1" x14ac:dyDescent="0.2">
      <c r="B319" s="30"/>
      <c r="C319" s="136" t="s">
        <v>432</v>
      </c>
      <c r="D319" s="136" t="s">
        <v>210</v>
      </c>
      <c r="E319" s="137" t="s">
        <v>828</v>
      </c>
      <c r="F319" s="138" t="s">
        <v>829</v>
      </c>
      <c r="G319" s="139" t="s">
        <v>456</v>
      </c>
      <c r="H319" s="140">
        <v>1</v>
      </c>
      <c r="I319" s="141"/>
      <c r="J319" s="142">
        <f>ROUND(I319*H319,2)</f>
        <v>0</v>
      </c>
      <c r="K319" s="143"/>
      <c r="L319" s="30"/>
      <c r="M319" s="144" t="s">
        <v>1</v>
      </c>
      <c r="N319" s="145" t="s">
        <v>43</v>
      </c>
      <c r="P319" s="146">
        <f>O319*H319</f>
        <v>0</v>
      </c>
      <c r="Q319" s="146">
        <v>2.8539999999999999E-2</v>
      </c>
      <c r="R319" s="146">
        <f>Q319*H319</f>
        <v>2.8539999999999999E-2</v>
      </c>
      <c r="S319" s="146">
        <v>0</v>
      </c>
      <c r="T319" s="147">
        <f>S319*H319</f>
        <v>0</v>
      </c>
      <c r="AR319" s="148" t="s">
        <v>156</v>
      </c>
      <c r="AT319" s="148" t="s">
        <v>210</v>
      </c>
      <c r="AU319" s="148" t="s">
        <v>91</v>
      </c>
      <c r="AY319" s="15" t="s">
        <v>209</v>
      </c>
      <c r="BE319" s="149">
        <f>IF(N319="základní",J319,0)</f>
        <v>0</v>
      </c>
      <c r="BF319" s="149">
        <f>IF(N319="snížená",J319,0)</f>
        <v>0</v>
      </c>
      <c r="BG319" s="149">
        <f>IF(N319="zákl. přenesená",J319,0)</f>
        <v>0</v>
      </c>
      <c r="BH319" s="149">
        <f>IF(N319="sníž. přenesená",J319,0)</f>
        <v>0</v>
      </c>
      <c r="BI319" s="149">
        <f>IF(N319="nulová",J319,0)</f>
        <v>0</v>
      </c>
      <c r="BJ319" s="15" t="s">
        <v>85</v>
      </c>
      <c r="BK319" s="149">
        <f>ROUND(I319*H319,2)</f>
        <v>0</v>
      </c>
      <c r="BL319" s="15" t="s">
        <v>156</v>
      </c>
      <c r="BM319" s="148" t="s">
        <v>2133</v>
      </c>
    </row>
    <row r="320" spans="2:65" s="1" customFormat="1" ht="19.5" x14ac:dyDescent="0.2">
      <c r="B320" s="30"/>
      <c r="D320" s="150" t="s">
        <v>216</v>
      </c>
      <c r="F320" s="151" t="s">
        <v>829</v>
      </c>
      <c r="I320" s="152"/>
      <c r="L320" s="30"/>
      <c r="M320" s="153"/>
      <c r="T320" s="54"/>
      <c r="AT320" s="15" t="s">
        <v>216</v>
      </c>
      <c r="AU320" s="15" t="s">
        <v>91</v>
      </c>
    </row>
    <row r="321" spans="2:65" s="12" customFormat="1" x14ac:dyDescent="0.2">
      <c r="B321" s="154"/>
      <c r="D321" s="150" t="s">
        <v>292</v>
      </c>
      <c r="E321" s="155" t="s">
        <v>1</v>
      </c>
      <c r="F321" s="156" t="s">
        <v>85</v>
      </c>
      <c r="H321" s="157">
        <v>1</v>
      </c>
      <c r="I321" s="158"/>
      <c r="L321" s="154"/>
      <c r="M321" s="159"/>
      <c r="T321" s="160"/>
      <c r="AT321" s="155" t="s">
        <v>292</v>
      </c>
      <c r="AU321" s="155" t="s">
        <v>91</v>
      </c>
      <c r="AV321" s="12" t="s">
        <v>91</v>
      </c>
      <c r="AW321" s="12" t="s">
        <v>36</v>
      </c>
      <c r="AX321" s="12" t="s">
        <v>85</v>
      </c>
      <c r="AY321" s="155" t="s">
        <v>209</v>
      </c>
    </row>
    <row r="322" spans="2:65" s="1" customFormat="1" ht="16.5" customHeight="1" x14ac:dyDescent="0.2">
      <c r="B322" s="30"/>
      <c r="C322" s="171" t="s">
        <v>632</v>
      </c>
      <c r="D322" s="171" t="s">
        <v>449</v>
      </c>
      <c r="E322" s="172" t="s">
        <v>832</v>
      </c>
      <c r="F322" s="173" t="s">
        <v>1111</v>
      </c>
      <c r="G322" s="174" t="s">
        <v>456</v>
      </c>
      <c r="H322" s="175">
        <v>1</v>
      </c>
      <c r="I322" s="176"/>
      <c r="J322" s="177">
        <f>ROUND(I322*H322,2)</f>
        <v>0</v>
      </c>
      <c r="K322" s="178"/>
      <c r="L322" s="179"/>
      <c r="M322" s="180" t="s">
        <v>1</v>
      </c>
      <c r="N322" s="181" t="s">
        <v>43</v>
      </c>
      <c r="P322" s="146">
        <f>O322*H322</f>
        <v>0</v>
      </c>
      <c r="Q322" s="146">
        <v>1.8169999999999999</v>
      </c>
      <c r="R322" s="146">
        <f>Q322*H322</f>
        <v>1.8169999999999999</v>
      </c>
      <c r="S322" s="146">
        <v>0</v>
      </c>
      <c r="T322" s="147">
        <f>S322*H322</f>
        <v>0</v>
      </c>
      <c r="AR322" s="148" t="s">
        <v>244</v>
      </c>
      <c r="AT322" s="148" t="s">
        <v>449</v>
      </c>
      <c r="AU322" s="148" t="s">
        <v>91</v>
      </c>
      <c r="AY322" s="15" t="s">
        <v>209</v>
      </c>
      <c r="BE322" s="149">
        <f>IF(N322="základní",J322,0)</f>
        <v>0</v>
      </c>
      <c r="BF322" s="149">
        <f>IF(N322="snížená",J322,0)</f>
        <v>0</v>
      </c>
      <c r="BG322" s="149">
        <f>IF(N322="zákl. přenesená",J322,0)</f>
        <v>0</v>
      </c>
      <c r="BH322" s="149">
        <f>IF(N322="sníž. přenesená",J322,0)</f>
        <v>0</v>
      </c>
      <c r="BI322" s="149">
        <f>IF(N322="nulová",J322,0)</f>
        <v>0</v>
      </c>
      <c r="BJ322" s="15" t="s">
        <v>85</v>
      </c>
      <c r="BK322" s="149">
        <f>ROUND(I322*H322,2)</f>
        <v>0</v>
      </c>
      <c r="BL322" s="15" t="s">
        <v>156</v>
      </c>
      <c r="BM322" s="148" t="s">
        <v>2134</v>
      </c>
    </row>
    <row r="323" spans="2:65" s="1" customFormat="1" x14ac:dyDescent="0.2">
      <c r="B323" s="30"/>
      <c r="D323" s="150" t="s">
        <v>216</v>
      </c>
      <c r="F323" s="151" t="s">
        <v>835</v>
      </c>
      <c r="I323" s="152"/>
      <c r="L323" s="30"/>
      <c r="M323" s="153"/>
      <c r="T323" s="54"/>
      <c r="AT323" s="15" t="s">
        <v>216</v>
      </c>
      <c r="AU323" s="15" t="s">
        <v>91</v>
      </c>
    </row>
    <row r="324" spans="2:65" s="12" customFormat="1" x14ac:dyDescent="0.2">
      <c r="B324" s="154"/>
      <c r="D324" s="150" t="s">
        <v>292</v>
      </c>
      <c r="E324" s="155" t="s">
        <v>1</v>
      </c>
      <c r="F324" s="156" t="s">
        <v>85</v>
      </c>
      <c r="H324" s="157">
        <v>1</v>
      </c>
      <c r="I324" s="158"/>
      <c r="L324" s="154"/>
      <c r="M324" s="159"/>
      <c r="T324" s="160"/>
      <c r="AT324" s="155" t="s">
        <v>292</v>
      </c>
      <c r="AU324" s="155" t="s">
        <v>91</v>
      </c>
      <c r="AV324" s="12" t="s">
        <v>91</v>
      </c>
      <c r="AW324" s="12" t="s">
        <v>36</v>
      </c>
      <c r="AX324" s="12" t="s">
        <v>85</v>
      </c>
      <c r="AY324" s="155" t="s">
        <v>209</v>
      </c>
    </row>
    <row r="325" spans="2:65" s="1" customFormat="1" ht="24.2" customHeight="1" x14ac:dyDescent="0.2">
      <c r="B325" s="30"/>
      <c r="C325" s="171" t="s">
        <v>638</v>
      </c>
      <c r="D325" s="171" t="s">
        <v>449</v>
      </c>
      <c r="E325" s="172" t="s">
        <v>847</v>
      </c>
      <c r="F325" s="173" t="s">
        <v>848</v>
      </c>
      <c r="G325" s="174" t="s">
        <v>456</v>
      </c>
      <c r="H325" s="175">
        <v>1</v>
      </c>
      <c r="I325" s="176"/>
      <c r="J325" s="177">
        <f>ROUND(I325*H325,2)</f>
        <v>0</v>
      </c>
      <c r="K325" s="178"/>
      <c r="L325" s="179"/>
      <c r="M325" s="180" t="s">
        <v>1</v>
      </c>
      <c r="N325" s="181" t="s">
        <v>43</v>
      </c>
      <c r="P325" s="146">
        <f>O325*H325</f>
        <v>0</v>
      </c>
      <c r="Q325" s="146">
        <v>5.4600000000000003E-2</v>
      </c>
      <c r="R325" s="146">
        <f>Q325*H325</f>
        <v>5.4600000000000003E-2</v>
      </c>
      <c r="S325" s="146">
        <v>0</v>
      </c>
      <c r="T325" s="147">
        <f>S325*H325</f>
        <v>0</v>
      </c>
      <c r="AR325" s="148" t="s">
        <v>244</v>
      </c>
      <c r="AT325" s="148" t="s">
        <v>449</v>
      </c>
      <c r="AU325" s="148" t="s">
        <v>91</v>
      </c>
      <c r="AY325" s="15" t="s">
        <v>209</v>
      </c>
      <c r="BE325" s="149">
        <f>IF(N325="základní",J325,0)</f>
        <v>0</v>
      </c>
      <c r="BF325" s="149">
        <f>IF(N325="snížená",J325,0)</f>
        <v>0</v>
      </c>
      <c r="BG325" s="149">
        <f>IF(N325="zákl. přenesená",J325,0)</f>
        <v>0</v>
      </c>
      <c r="BH325" s="149">
        <f>IF(N325="sníž. přenesená",J325,0)</f>
        <v>0</v>
      </c>
      <c r="BI325" s="149">
        <f>IF(N325="nulová",J325,0)</f>
        <v>0</v>
      </c>
      <c r="BJ325" s="15" t="s">
        <v>85</v>
      </c>
      <c r="BK325" s="149">
        <f>ROUND(I325*H325,2)</f>
        <v>0</v>
      </c>
      <c r="BL325" s="15" t="s">
        <v>156</v>
      </c>
      <c r="BM325" s="148" t="s">
        <v>2135</v>
      </c>
    </row>
    <row r="326" spans="2:65" s="1" customFormat="1" ht="19.5" x14ac:dyDescent="0.2">
      <c r="B326" s="30"/>
      <c r="D326" s="150" t="s">
        <v>216</v>
      </c>
      <c r="F326" s="151" t="s">
        <v>848</v>
      </c>
      <c r="I326" s="152"/>
      <c r="L326" s="30"/>
      <c r="M326" s="153"/>
      <c r="T326" s="54"/>
      <c r="AT326" s="15" t="s">
        <v>216</v>
      </c>
      <c r="AU326" s="15" t="s">
        <v>91</v>
      </c>
    </row>
    <row r="327" spans="2:65" s="12" customFormat="1" x14ac:dyDescent="0.2">
      <c r="B327" s="154"/>
      <c r="D327" s="150" t="s">
        <v>292</v>
      </c>
      <c r="E327" s="155" t="s">
        <v>1</v>
      </c>
      <c r="F327" s="156" t="s">
        <v>85</v>
      </c>
      <c r="H327" s="157">
        <v>1</v>
      </c>
      <c r="I327" s="158"/>
      <c r="L327" s="154"/>
      <c r="M327" s="159"/>
      <c r="T327" s="160"/>
      <c r="AT327" s="155" t="s">
        <v>292</v>
      </c>
      <c r="AU327" s="155" t="s">
        <v>91</v>
      </c>
      <c r="AV327" s="12" t="s">
        <v>91</v>
      </c>
      <c r="AW327" s="12" t="s">
        <v>36</v>
      </c>
      <c r="AX327" s="12" t="s">
        <v>85</v>
      </c>
      <c r="AY327" s="155" t="s">
        <v>209</v>
      </c>
    </row>
    <row r="328" spans="2:65" s="1" customFormat="1" ht="16.5" customHeight="1" x14ac:dyDescent="0.2">
      <c r="B328" s="30"/>
      <c r="C328" s="171" t="s">
        <v>643</v>
      </c>
      <c r="D328" s="171" t="s">
        <v>449</v>
      </c>
      <c r="E328" s="172" t="s">
        <v>2136</v>
      </c>
      <c r="F328" s="173" t="s">
        <v>2137</v>
      </c>
      <c r="G328" s="174" t="s">
        <v>456</v>
      </c>
      <c r="H328" s="175">
        <v>1</v>
      </c>
      <c r="I328" s="176"/>
      <c r="J328" s="177">
        <f>ROUND(I328*H328,2)</f>
        <v>0</v>
      </c>
      <c r="K328" s="178"/>
      <c r="L328" s="179"/>
      <c r="M328" s="180" t="s">
        <v>1</v>
      </c>
      <c r="N328" s="181" t="s">
        <v>43</v>
      </c>
      <c r="P328" s="146">
        <f>O328*H328</f>
        <v>0</v>
      </c>
      <c r="Q328" s="146">
        <v>5.4600000000000003E-2</v>
      </c>
      <c r="R328" s="146">
        <f>Q328*H328</f>
        <v>5.4600000000000003E-2</v>
      </c>
      <c r="S328" s="146">
        <v>0</v>
      </c>
      <c r="T328" s="147">
        <f>S328*H328</f>
        <v>0</v>
      </c>
      <c r="AR328" s="148" t="s">
        <v>244</v>
      </c>
      <c r="AT328" s="148" t="s">
        <v>449</v>
      </c>
      <c r="AU328" s="148" t="s">
        <v>91</v>
      </c>
      <c r="AY328" s="15" t="s">
        <v>209</v>
      </c>
      <c r="BE328" s="149">
        <f>IF(N328="základní",J328,0)</f>
        <v>0</v>
      </c>
      <c r="BF328" s="149">
        <f>IF(N328="snížená",J328,0)</f>
        <v>0</v>
      </c>
      <c r="BG328" s="149">
        <f>IF(N328="zákl. přenesená",J328,0)</f>
        <v>0</v>
      </c>
      <c r="BH328" s="149">
        <f>IF(N328="sníž. přenesená",J328,0)</f>
        <v>0</v>
      </c>
      <c r="BI328" s="149">
        <f>IF(N328="nulová",J328,0)</f>
        <v>0</v>
      </c>
      <c r="BJ328" s="15" t="s">
        <v>85</v>
      </c>
      <c r="BK328" s="149">
        <f>ROUND(I328*H328,2)</f>
        <v>0</v>
      </c>
      <c r="BL328" s="15" t="s">
        <v>156</v>
      </c>
      <c r="BM328" s="148" t="s">
        <v>2138</v>
      </c>
    </row>
    <row r="329" spans="2:65" s="1" customFormat="1" x14ac:dyDescent="0.2">
      <c r="B329" s="30"/>
      <c r="D329" s="150" t="s">
        <v>216</v>
      </c>
      <c r="F329" s="151" t="s">
        <v>2137</v>
      </c>
      <c r="I329" s="152"/>
      <c r="L329" s="30"/>
      <c r="M329" s="153"/>
      <c r="T329" s="54"/>
      <c r="AT329" s="15" t="s">
        <v>216</v>
      </c>
      <c r="AU329" s="15" t="s">
        <v>91</v>
      </c>
    </row>
    <row r="330" spans="2:65" s="1" customFormat="1" ht="24.2" customHeight="1" x14ac:dyDescent="0.2">
      <c r="B330" s="30"/>
      <c r="C330" s="136" t="s">
        <v>649</v>
      </c>
      <c r="D330" s="136" t="s">
        <v>210</v>
      </c>
      <c r="E330" s="137" t="s">
        <v>841</v>
      </c>
      <c r="F330" s="138" t="s">
        <v>842</v>
      </c>
      <c r="G330" s="139" t="s">
        <v>456</v>
      </c>
      <c r="H330" s="140">
        <v>1</v>
      </c>
      <c r="I330" s="141"/>
      <c r="J330" s="142">
        <f>ROUND(I330*H330,2)</f>
        <v>0</v>
      </c>
      <c r="K330" s="143"/>
      <c r="L330" s="30"/>
      <c r="M330" s="144" t="s">
        <v>1</v>
      </c>
      <c r="N330" s="145" t="s">
        <v>43</v>
      </c>
      <c r="P330" s="146">
        <f>O330*H330</f>
        <v>0</v>
      </c>
      <c r="Q330" s="146">
        <v>0.09</v>
      </c>
      <c r="R330" s="146">
        <f>Q330*H330</f>
        <v>0.09</v>
      </c>
      <c r="S330" s="146">
        <v>0</v>
      </c>
      <c r="T330" s="147">
        <f>S330*H330</f>
        <v>0</v>
      </c>
      <c r="AR330" s="148" t="s">
        <v>156</v>
      </c>
      <c r="AT330" s="148" t="s">
        <v>210</v>
      </c>
      <c r="AU330" s="148" t="s">
        <v>91</v>
      </c>
      <c r="AY330" s="15" t="s">
        <v>209</v>
      </c>
      <c r="BE330" s="149">
        <f>IF(N330="základní",J330,0)</f>
        <v>0</v>
      </c>
      <c r="BF330" s="149">
        <f>IF(N330="snížená",J330,0)</f>
        <v>0</v>
      </c>
      <c r="BG330" s="149">
        <f>IF(N330="zákl. přenesená",J330,0)</f>
        <v>0</v>
      </c>
      <c r="BH330" s="149">
        <f>IF(N330="sníž. přenesená",J330,0)</f>
        <v>0</v>
      </c>
      <c r="BI330" s="149">
        <f>IF(N330="nulová",J330,0)</f>
        <v>0</v>
      </c>
      <c r="BJ330" s="15" t="s">
        <v>85</v>
      </c>
      <c r="BK330" s="149">
        <f>ROUND(I330*H330,2)</f>
        <v>0</v>
      </c>
      <c r="BL330" s="15" t="s">
        <v>156</v>
      </c>
      <c r="BM330" s="148" t="s">
        <v>2139</v>
      </c>
    </row>
    <row r="331" spans="2:65" s="1" customFormat="1" ht="19.5" x14ac:dyDescent="0.2">
      <c r="B331" s="30"/>
      <c r="D331" s="150" t="s">
        <v>216</v>
      </c>
      <c r="F331" s="151" t="s">
        <v>844</v>
      </c>
      <c r="I331" s="152"/>
      <c r="L331" s="30"/>
      <c r="M331" s="153"/>
      <c r="T331" s="54"/>
      <c r="AT331" s="15" t="s">
        <v>216</v>
      </c>
      <c r="AU331" s="15" t="s">
        <v>91</v>
      </c>
    </row>
    <row r="332" spans="2:65" s="12" customFormat="1" x14ac:dyDescent="0.2">
      <c r="B332" s="154"/>
      <c r="D332" s="150" t="s">
        <v>292</v>
      </c>
      <c r="E332" s="155" t="s">
        <v>1</v>
      </c>
      <c r="F332" s="156" t="s">
        <v>85</v>
      </c>
      <c r="H332" s="157">
        <v>1</v>
      </c>
      <c r="I332" s="158"/>
      <c r="L332" s="154"/>
      <c r="M332" s="159"/>
      <c r="T332" s="160"/>
      <c r="AT332" s="155" t="s">
        <v>292</v>
      </c>
      <c r="AU332" s="155" t="s">
        <v>91</v>
      </c>
      <c r="AV332" s="12" t="s">
        <v>91</v>
      </c>
      <c r="AW332" s="12" t="s">
        <v>36</v>
      </c>
      <c r="AX332" s="12" t="s">
        <v>85</v>
      </c>
      <c r="AY332" s="155" t="s">
        <v>209</v>
      </c>
    </row>
    <row r="333" spans="2:65" s="1" customFormat="1" ht="24.2" customHeight="1" x14ac:dyDescent="0.2">
      <c r="B333" s="30"/>
      <c r="C333" s="136" t="s">
        <v>655</v>
      </c>
      <c r="D333" s="136" t="s">
        <v>210</v>
      </c>
      <c r="E333" s="137" t="s">
        <v>851</v>
      </c>
      <c r="F333" s="138" t="s">
        <v>852</v>
      </c>
      <c r="G333" s="139" t="s">
        <v>456</v>
      </c>
      <c r="H333" s="140">
        <v>1</v>
      </c>
      <c r="I333" s="141"/>
      <c r="J333" s="142">
        <f>ROUND(I333*H333,2)</f>
        <v>0</v>
      </c>
      <c r="K333" s="143"/>
      <c r="L333" s="30"/>
      <c r="M333" s="144" t="s">
        <v>1</v>
      </c>
      <c r="N333" s="145" t="s">
        <v>43</v>
      </c>
      <c r="P333" s="146">
        <f>O333*H333</f>
        <v>0</v>
      </c>
      <c r="Q333" s="146">
        <v>0.42080000000000001</v>
      </c>
      <c r="R333" s="146">
        <f>Q333*H333</f>
        <v>0.42080000000000001</v>
      </c>
      <c r="S333" s="146">
        <v>0</v>
      </c>
      <c r="T333" s="147">
        <f>S333*H333</f>
        <v>0</v>
      </c>
      <c r="AR333" s="148" t="s">
        <v>156</v>
      </c>
      <c r="AT333" s="148" t="s">
        <v>210</v>
      </c>
      <c r="AU333" s="148" t="s">
        <v>91</v>
      </c>
      <c r="AY333" s="15" t="s">
        <v>209</v>
      </c>
      <c r="BE333" s="149">
        <f>IF(N333="základní",J333,0)</f>
        <v>0</v>
      </c>
      <c r="BF333" s="149">
        <f>IF(N333="snížená",J333,0)</f>
        <v>0</v>
      </c>
      <c r="BG333" s="149">
        <f>IF(N333="zákl. přenesená",J333,0)</f>
        <v>0</v>
      </c>
      <c r="BH333" s="149">
        <f>IF(N333="sníž. přenesená",J333,0)</f>
        <v>0</v>
      </c>
      <c r="BI333" s="149">
        <f>IF(N333="nulová",J333,0)</f>
        <v>0</v>
      </c>
      <c r="BJ333" s="15" t="s">
        <v>85</v>
      </c>
      <c r="BK333" s="149">
        <f>ROUND(I333*H333,2)</f>
        <v>0</v>
      </c>
      <c r="BL333" s="15" t="s">
        <v>156</v>
      </c>
      <c r="BM333" s="148" t="s">
        <v>2140</v>
      </c>
    </row>
    <row r="334" spans="2:65" s="1" customFormat="1" ht="19.5" x14ac:dyDescent="0.2">
      <c r="B334" s="30"/>
      <c r="D334" s="150" t="s">
        <v>216</v>
      </c>
      <c r="F334" s="151" t="s">
        <v>854</v>
      </c>
      <c r="I334" s="152"/>
      <c r="L334" s="30"/>
      <c r="M334" s="153"/>
      <c r="T334" s="54"/>
      <c r="AT334" s="15" t="s">
        <v>216</v>
      </c>
      <c r="AU334" s="15" t="s">
        <v>91</v>
      </c>
    </row>
    <row r="335" spans="2:65" s="12" customFormat="1" x14ac:dyDescent="0.2">
      <c r="B335" s="154"/>
      <c r="D335" s="150" t="s">
        <v>292</v>
      </c>
      <c r="E335" s="155" t="s">
        <v>1</v>
      </c>
      <c r="F335" s="156" t="s">
        <v>85</v>
      </c>
      <c r="H335" s="157">
        <v>1</v>
      </c>
      <c r="I335" s="158"/>
      <c r="L335" s="154"/>
      <c r="M335" s="159"/>
      <c r="T335" s="160"/>
      <c r="AT335" s="155" t="s">
        <v>292</v>
      </c>
      <c r="AU335" s="155" t="s">
        <v>91</v>
      </c>
      <c r="AV335" s="12" t="s">
        <v>91</v>
      </c>
      <c r="AW335" s="12" t="s">
        <v>36</v>
      </c>
      <c r="AX335" s="12" t="s">
        <v>85</v>
      </c>
      <c r="AY335" s="155" t="s">
        <v>209</v>
      </c>
    </row>
    <row r="336" spans="2:65" s="1" customFormat="1" ht="24.2" customHeight="1" x14ac:dyDescent="0.2">
      <c r="B336" s="30"/>
      <c r="C336" s="136" t="s">
        <v>660</v>
      </c>
      <c r="D336" s="136" t="s">
        <v>210</v>
      </c>
      <c r="E336" s="137" t="s">
        <v>2141</v>
      </c>
      <c r="F336" s="138" t="s">
        <v>2142</v>
      </c>
      <c r="G336" s="139" t="s">
        <v>456</v>
      </c>
      <c r="H336" s="140">
        <v>1</v>
      </c>
      <c r="I336" s="141"/>
      <c r="J336" s="142">
        <f>ROUND(I336*H336,2)</f>
        <v>0</v>
      </c>
      <c r="K336" s="143"/>
      <c r="L336" s="30"/>
      <c r="M336" s="144" t="s">
        <v>1</v>
      </c>
      <c r="N336" s="145" t="s">
        <v>43</v>
      </c>
      <c r="P336" s="146">
        <f>O336*H336</f>
        <v>0</v>
      </c>
      <c r="Q336" s="146">
        <v>1.67E-3</v>
      </c>
      <c r="R336" s="146">
        <f>Q336*H336</f>
        <v>1.67E-3</v>
      </c>
      <c r="S336" s="146">
        <v>0</v>
      </c>
      <c r="T336" s="147">
        <f>S336*H336</f>
        <v>0</v>
      </c>
      <c r="AR336" s="148" t="s">
        <v>156</v>
      </c>
      <c r="AT336" s="148" t="s">
        <v>210</v>
      </c>
      <c r="AU336" s="148" t="s">
        <v>91</v>
      </c>
      <c r="AY336" s="15" t="s">
        <v>209</v>
      </c>
      <c r="BE336" s="149">
        <f>IF(N336="základní",J336,0)</f>
        <v>0</v>
      </c>
      <c r="BF336" s="149">
        <f>IF(N336="snížená",J336,0)</f>
        <v>0</v>
      </c>
      <c r="BG336" s="149">
        <f>IF(N336="zákl. přenesená",J336,0)</f>
        <v>0</v>
      </c>
      <c r="BH336" s="149">
        <f>IF(N336="sníž. přenesená",J336,0)</f>
        <v>0</v>
      </c>
      <c r="BI336" s="149">
        <f>IF(N336="nulová",J336,0)</f>
        <v>0</v>
      </c>
      <c r="BJ336" s="15" t="s">
        <v>85</v>
      </c>
      <c r="BK336" s="149">
        <f>ROUND(I336*H336,2)</f>
        <v>0</v>
      </c>
      <c r="BL336" s="15" t="s">
        <v>156</v>
      </c>
      <c r="BM336" s="148" t="s">
        <v>2143</v>
      </c>
    </row>
    <row r="337" spans="2:65" s="1" customFormat="1" ht="19.5" x14ac:dyDescent="0.2">
      <c r="B337" s="30"/>
      <c r="D337" s="150" t="s">
        <v>216</v>
      </c>
      <c r="F337" s="151" t="s">
        <v>2142</v>
      </c>
      <c r="I337" s="152"/>
      <c r="L337" s="30"/>
      <c r="M337" s="153"/>
      <c r="T337" s="54"/>
      <c r="AT337" s="15" t="s">
        <v>216</v>
      </c>
      <c r="AU337" s="15" t="s">
        <v>91</v>
      </c>
    </row>
    <row r="338" spans="2:65" s="12" customFormat="1" x14ac:dyDescent="0.2">
      <c r="B338" s="154"/>
      <c r="D338" s="150" t="s">
        <v>292</v>
      </c>
      <c r="E338" s="155" t="s">
        <v>1</v>
      </c>
      <c r="F338" s="156" t="s">
        <v>85</v>
      </c>
      <c r="H338" s="157">
        <v>1</v>
      </c>
      <c r="I338" s="158"/>
      <c r="L338" s="154"/>
      <c r="M338" s="159"/>
      <c r="T338" s="160"/>
      <c r="AT338" s="155" t="s">
        <v>292</v>
      </c>
      <c r="AU338" s="155" t="s">
        <v>91</v>
      </c>
      <c r="AV338" s="12" t="s">
        <v>91</v>
      </c>
      <c r="AW338" s="12" t="s">
        <v>36</v>
      </c>
      <c r="AX338" s="12" t="s">
        <v>85</v>
      </c>
      <c r="AY338" s="155" t="s">
        <v>209</v>
      </c>
    </row>
    <row r="339" spans="2:65" s="1" customFormat="1" ht="24.2" customHeight="1" x14ac:dyDescent="0.2">
      <c r="B339" s="30"/>
      <c r="C339" s="171" t="s">
        <v>665</v>
      </c>
      <c r="D339" s="171" t="s">
        <v>449</v>
      </c>
      <c r="E339" s="172" t="s">
        <v>2144</v>
      </c>
      <c r="F339" s="173" t="s">
        <v>2145</v>
      </c>
      <c r="G339" s="174" t="s">
        <v>456</v>
      </c>
      <c r="H339" s="175">
        <v>1</v>
      </c>
      <c r="I339" s="176"/>
      <c r="J339" s="177">
        <f>ROUND(I339*H339,2)</f>
        <v>0</v>
      </c>
      <c r="K339" s="178"/>
      <c r="L339" s="179"/>
      <c r="M339" s="180" t="s">
        <v>1</v>
      </c>
      <c r="N339" s="181" t="s">
        <v>43</v>
      </c>
      <c r="P339" s="146">
        <f>O339*H339</f>
        <v>0</v>
      </c>
      <c r="Q339" s="146">
        <v>1.2999999999999999E-2</v>
      </c>
      <c r="R339" s="146">
        <f>Q339*H339</f>
        <v>1.2999999999999999E-2</v>
      </c>
      <c r="S339" s="146">
        <v>0</v>
      </c>
      <c r="T339" s="147">
        <f>S339*H339</f>
        <v>0</v>
      </c>
      <c r="AR339" s="148" t="s">
        <v>244</v>
      </c>
      <c r="AT339" s="148" t="s">
        <v>449</v>
      </c>
      <c r="AU339" s="148" t="s">
        <v>91</v>
      </c>
      <c r="AY339" s="15" t="s">
        <v>209</v>
      </c>
      <c r="BE339" s="149">
        <f>IF(N339="základní",J339,0)</f>
        <v>0</v>
      </c>
      <c r="BF339" s="149">
        <f>IF(N339="snížená",J339,0)</f>
        <v>0</v>
      </c>
      <c r="BG339" s="149">
        <f>IF(N339="zákl. přenesená",J339,0)</f>
        <v>0</v>
      </c>
      <c r="BH339" s="149">
        <f>IF(N339="sníž. přenesená",J339,0)</f>
        <v>0</v>
      </c>
      <c r="BI339" s="149">
        <f>IF(N339="nulová",J339,0)</f>
        <v>0</v>
      </c>
      <c r="BJ339" s="15" t="s">
        <v>85</v>
      </c>
      <c r="BK339" s="149">
        <f>ROUND(I339*H339,2)</f>
        <v>0</v>
      </c>
      <c r="BL339" s="15" t="s">
        <v>156</v>
      </c>
      <c r="BM339" s="148" t="s">
        <v>2146</v>
      </c>
    </row>
    <row r="340" spans="2:65" s="1" customFormat="1" ht="19.5" x14ac:dyDescent="0.2">
      <c r="B340" s="30"/>
      <c r="D340" s="150" t="s">
        <v>216</v>
      </c>
      <c r="F340" s="151" t="s">
        <v>2145</v>
      </c>
      <c r="I340" s="152"/>
      <c r="L340" s="30"/>
      <c r="M340" s="153"/>
      <c r="T340" s="54"/>
      <c r="AT340" s="15" t="s">
        <v>216</v>
      </c>
      <c r="AU340" s="15" t="s">
        <v>91</v>
      </c>
    </row>
    <row r="341" spans="2:65" s="1" customFormat="1" ht="16.5" customHeight="1" x14ac:dyDescent="0.2">
      <c r="B341" s="30"/>
      <c r="C341" s="171" t="s">
        <v>671</v>
      </c>
      <c r="D341" s="171" t="s">
        <v>449</v>
      </c>
      <c r="E341" s="172" t="s">
        <v>2147</v>
      </c>
      <c r="F341" s="173" t="s">
        <v>2148</v>
      </c>
      <c r="G341" s="174" t="s">
        <v>247</v>
      </c>
      <c r="H341" s="175">
        <v>1</v>
      </c>
      <c r="I341" s="176"/>
      <c r="J341" s="177">
        <f>ROUND(I341*H341,2)</f>
        <v>0</v>
      </c>
      <c r="K341" s="178"/>
      <c r="L341" s="179"/>
      <c r="M341" s="180" t="s">
        <v>1</v>
      </c>
      <c r="N341" s="181" t="s">
        <v>43</v>
      </c>
      <c r="P341" s="146">
        <f>O341*H341</f>
        <v>0</v>
      </c>
      <c r="Q341" s="146">
        <v>4.2500000000000003E-3</v>
      </c>
      <c r="R341" s="146">
        <f>Q341*H341</f>
        <v>4.2500000000000003E-3</v>
      </c>
      <c r="S341" s="146">
        <v>0</v>
      </c>
      <c r="T341" s="147">
        <f>S341*H341</f>
        <v>0</v>
      </c>
      <c r="AR341" s="148" t="s">
        <v>244</v>
      </c>
      <c r="AT341" s="148" t="s">
        <v>449</v>
      </c>
      <c r="AU341" s="148" t="s">
        <v>91</v>
      </c>
      <c r="AY341" s="15" t="s">
        <v>209</v>
      </c>
      <c r="BE341" s="149">
        <f>IF(N341="základní",J341,0)</f>
        <v>0</v>
      </c>
      <c r="BF341" s="149">
        <f>IF(N341="snížená",J341,0)</f>
        <v>0</v>
      </c>
      <c r="BG341" s="149">
        <f>IF(N341="zákl. přenesená",J341,0)</f>
        <v>0</v>
      </c>
      <c r="BH341" s="149">
        <f>IF(N341="sníž. přenesená",J341,0)</f>
        <v>0</v>
      </c>
      <c r="BI341" s="149">
        <f>IF(N341="nulová",J341,0)</f>
        <v>0</v>
      </c>
      <c r="BJ341" s="15" t="s">
        <v>85</v>
      </c>
      <c r="BK341" s="149">
        <f>ROUND(I341*H341,2)</f>
        <v>0</v>
      </c>
      <c r="BL341" s="15" t="s">
        <v>156</v>
      </c>
      <c r="BM341" s="148" t="s">
        <v>2149</v>
      </c>
    </row>
    <row r="342" spans="2:65" s="1" customFormat="1" x14ac:dyDescent="0.2">
      <c r="B342" s="30"/>
      <c r="D342" s="150" t="s">
        <v>216</v>
      </c>
      <c r="F342" s="151" t="s">
        <v>2148</v>
      </c>
      <c r="I342" s="152"/>
      <c r="L342" s="30"/>
      <c r="M342" s="153"/>
      <c r="T342" s="54"/>
      <c r="AT342" s="15" t="s">
        <v>216</v>
      </c>
      <c r="AU342" s="15" t="s">
        <v>91</v>
      </c>
    </row>
    <row r="343" spans="2:65" s="12" customFormat="1" x14ac:dyDescent="0.2">
      <c r="B343" s="154"/>
      <c r="D343" s="150" t="s">
        <v>292</v>
      </c>
      <c r="E343" s="155" t="s">
        <v>1</v>
      </c>
      <c r="F343" s="156" t="s">
        <v>85</v>
      </c>
      <c r="H343" s="157">
        <v>1</v>
      </c>
      <c r="I343" s="158"/>
      <c r="L343" s="154"/>
      <c r="M343" s="159"/>
      <c r="T343" s="160"/>
      <c r="AT343" s="155" t="s">
        <v>292</v>
      </c>
      <c r="AU343" s="155" t="s">
        <v>91</v>
      </c>
      <c r="AV343" s="12" t="s">
        <v>91</v>
      </c>
      <c r="AW343" s="12" t="s">
        <v>36</v>
      </c>
      <c r="AX343" s="12" t="s">
        <v>85</v>
      </c>
      <c r="AY343" s="155" t="s">
        <v>209</v>
      </c>
    </row>
    <row r="344" spans="2:65" s="1" customFormat="1" ht="24.2" customHeight="1" x14ac:dyDescent="0.2">
      <c r="B344" s="30"/>
      <c r="C344" s="136" t="s">
        <v>677</v>
      </c>
      <c r="D344" s="136" t="s">
        <v>210</v>
      </c>
      <c r="E344" s="137" t="s">
        <v>2150</v>
      </c>
      <c r="F344" s="138" t="s">
        <v>2151</v>
      </c>
      <c r="G344" s="139" t="s">
        <v>359</v>
      </c>
      <c r="H344" s="140">
        <v>60</v>
      </c>
      <c r="I344" s="141"/>
      <c r="J344" s="142">
        <f>ROUND(I344*H344,2)</f>
        <v>0</v>
      </c>
      <c r="K344" s="143"/>
      <c r="L344" s="30"/>
      <c r="M344" s="144" t="s">
        <v>1</v>
      </c>
      <c r="N344" s="145" t="s">
        <v>43</v>
      </c>
      <c r="P344" s="146">
        <f>O344*H344</f>
        <v>0</v>
      </c>
      <c r="Q344" s="146">
        <v>0</v>
      </c>
      <c r="R344" s="146">
        <f>Q344*H344</f>
        <v>0</v>
      </c>
      <c r="S344" s="146">
        <v>0</v>
      </c>
      <c r="T344" s="147">
        <f>S344*H344</f>
        <v>0</v>
      </c>
      <c r="AR344" s="148" t="s">
        <v>156</v>
      </c>
      <c r="AT344" s="148" t="s">
        <v>210</v>
      </c>
      <c r="AU344" s="148" t="s">
        <v>91</v>
      </c>
      <c r="AY344" s="15" t="s">
        <v>209</v>
      </c>
      <c r="BE344" s="149">
        <f>IF(N344="základní",J344,0)</f>
        <v>0</v>
      </c>
      <c r="BF344" s="149">
        <f>IF(N344="snížená",J344,0)</f>
        <v>0</v>
      </c>
      <c r="BG344" s="149">
        <f>IF(N344="zákl. přenesená",J344,0)</f>
        <v>0</v>
      </c>
      <c r="BH344" s="149">
        <f>IF(N344="sníž. přenesená",J344,0)</f>
        <v>0</v>
      </c>
      <c r="BI344" s="149">
        <f>IF(N344="nulová",J344,0)</f>
        <v>0</v>
      </c>
      <c r="BJ344" s="15" t="s">
        <v>85</v>
      </c>
      <c r="BK344" s="149">
        <f>ROUND(I344*H344,2)</f>
        <v>0</v>
      </c>
      <c r="BL344" s="15" t="s">
        <v>156</v>
      </c>
      <c r="BM344" s="148" t="s">
        <v>2152</v>
      </c>
    </row>
    <row r="345" spans="2:65" s="1" customFormat="1" ht="29.25" x14ac:dyDescent="0.2">
      <c r="B345" s="30"/>
      <c r="D345" s="150" t="s">
        <v>216</v>
      </c>
      <c r="F345" s="151" t="s">
        <v>2153</v>
      </c>
      <c r="I345" s="152"/>
      <c r="L345" s="30"/>
      <c r="M345" s="153"/>
      <c r="T345" s="54"/>
      <c r="AT345" s="15" t="s">
        <v>216</v>
      </c>
      <c r="AU345" s="15" t="s">
        <v>91</v>
      </c>
    </row>
    <row r="346" spans="2:65" s="12" customFormat="1" x14ac:dyDescent="0.2">
      <c r="B346" s="154"/>
      <c r="D346" s="150" t="s">
        <v>292</v>
      </c>
      <c r="E346" s="155" t="s">
        <v>1</v>
      </c>
      <c r="F346" s="156" t="s">
        <v>421</v>
      </c>
      <c r="H346" s="157">
        <v>60</v>
      </c>
      <c r="I346" s="158"/>
      <c r="L346" s="154"/>
      <c r="M346" s="159"/>
      <c r="T346" s="160"/>
      <c r="AT346" s="155" t="s">
        <v>292</v>
      </c>
      <c r="AU346" s="155" t="s">
        <v>91</v>
      </c>
      <c r="AV346" s="12" t="s">
        <v>91</v>
      </c>
      <c r="AW346" s="12" t="s">
        <v>36</v>
      </c>
      <c r="AX346" s="12" t="s">
        <v>85</v>
      </c>
      <c r="AY346" s="155" t="s">
        <v>209</v>
      </c>
    </row>
    <row r="347" spans="2:65" s="1" customFormat="1" ht="24.2" customHeight="1" x14ac:dyDescent="0.2">
      <c r="B347" s="30"/>
      <c r="C347" s="171" t="s">
        <v>421</v>
      </c>
      <c r="D347" s="171" t="s">
        <v>449</v>
      </c>
      <c r="E347" s="172" t="s">
        <v>2154</v>
      </c>
      <c r="F347" s="173" t="s">
        <v>2155</v>
      </c>
      <c r="G347" s="174" t="s">
        <v>359</v>
      </c>
      <c r="H347" s="175">
        <v>60</v>
      </c>
      <c r="I347" s="176"/>
      <c r="J347" s="177">
        <f>ROUND(I347*H347,2)</f>
        <v>0</v>
      </c>
      <c r="K347" s="178"/>
      <c r="L347" s="179"/>
      <c r="M347" s="180" t="s">
        <v>1</v>
      </c>
      <c r="N347" s="181" t="s">
        <v>43</v>
      </c>
      <c r="P347" s="146">
        <f>O347*H347</f>
        <v>0</v>
      </c>
      <c r="Q347" s="146">
        <v>1.0499999999999999E-3</v>
      </c>
      <c r="R347" s="146">
        <f>Q347*H347</f>
        <v>6.3E-2</v>
      </c>
      <c r="S347" s="146">
        <v>0</v>
      </c>
      <c r="T347" s="147">
        <f>S347*H347</f>
        <v>0</v>
      </c>
      <c r="AR347" s="148" t="s">
        <v>244</v>
      </c>
      <c r="AT347" s="148" t="s">
        <v>449</v>
      </c>
      <c r="AU347" s="148" t="s">
        <v>91</v>
      </c>
      <c r="AY347" s="15" t="s">
        <v>209</v>
      </c>
      <c r="BE347" s="149">
        <f>IF(N347="základní",J347,0)</f>
        <v>0</v>
      </c>
      <c r="BF347" s="149">
        <f>IF(N347="snížená",J347,0)</f>
        <v>0</v>
      </c>
      <c r="BG347" s="149">
        <f>IF(N347="zákl. přenesená",J347,0)</f>
        <v>0</v>
      </c>
      <c r="BH347" s="149">
        <f>IF(N347="sníž. přenesená",J347,0)</f>
        <v>0</v>
      </c>
      <c r="BI347" s="149">
        <f>IF(N347="nulová",J347,0)</f>
        <v>0</v>
      </c>
      <c r="BJ347" s="15" t="s">
        <v>85</v>
      </c>
      <c r="BK347" s="149">
        <f>ROUND(I347*H347,2)</f>
        <v>0</v>
      </c>
      <c r="BL347" s="15" t="s">
        <v>156</v>
      </c>
      <c r="BM347" s="148" t="s">
        <v>2156</v>
      </c>
    </row>
    <row r="348" spans="2:65" s="1" customFormat="1" x14ac:dyDescent="0.2">
      <c r="B348" s="30"/>
      <c r="D348" s="150" t="s">
        <v>216</v>
      </c>
      <c r="F348" s="151" t="s">
        <v>2155</v>
      </c>
      <c r="I348" s="152"/>
      <c r="L348" s="30"/>
      <c r="M348" s="153"/>
      <c r="T348" s="54"/>
      <c r="AT348" s="15" t="s">
        <v>216</v>
      </c>
      <c r="AU348" s="15" t="s">
        <v>91</v>
      </c>
    </row>
    <row r="349" spans="2:65" s="12" customFormat="1" x14ac:dyDescent="0.2">
      <c r="B349" s="154"/>
      <c r="D349" s="150" t="s">
        <v>292</v>
      </c>
      <c r="E349" s="155" t="s">
        <v>1</v>
      </c>
      <c r="F349" s="156" t="s">
        <v>421</v>
      </c>
      <c r="H349" s="157">
        <v>60</v>
      </c>
      <c r="I349" s="158"/>
      <c r="L349" s="154"/>
      <c r="M349" s="159"/>
      <c r="T349" s="160"/>
      <c r="AT349" s="155" t="s">
        <v>292</v>
      </c>
      <c r="AU349" s="155" t="s">
        <v>91</v>
      </c>
      <c r="AV349" s="12" t="s">
        <v>91</v>
      </c>
      <c r="AW349" s="12" t="s">
        <v>36</v>
      </c>
      <c r="AX349" s="12" t="s">
        <v>85</v>
      </c>
      <c r="AY349" s="155" t="s">
        <v>209</v>
      </c>
    </row>
    <row r="350" spans="2:65" s="1" customFormat="1" ht="16.5" customHeight="1" x14ac:dyDescent="0.2">
      <c r="B350" s="30"/>
      <c r="C350" s="136" t="s">
        <v>689</v>
      </c>
      <c r="D350" s="136" t="s">
        <v>210</v>
      </c>
      <c r="E350" s="137" t="s">
        <v>2157</v>
      </c>
      <c r="F350" s="138" t="s">
        <v>2158</v>
      </c>
      <c r="G350" s="139" t="s">
        <v>359</v>
      </c>
      <c r="H350" s="140">
        <v>60</v>
      </c>
      <c r="I350" s="141"/>
      <c r="J350" s="142">
        <f>ROUND(I350*H350,2)</f>
        <v>0</v>
      </c>
      <c r="K350" s="143"/>
      <c r="L350" s="30"/>
      <c r="M350" s="144" t="s">
        <v>1</v>
      </c>
      <c r="N350" s="145" t="s">
        <v>43</v>
      </c>
      <c r="P350" s="146">
        <f>O350*H350</f>
        <v>0</v>
      </c>
      <c r="Q350" s="146">
        <v>0</v>
      </c>
      <c r="R350" s="146">
        <f>Q350*H350</f>
        <v>0</v>
      </c>
      <c r="S350" s="146">
        <v>0</v>
      </c>
      <c r="T350" s="147">
        <f>S350*H350</f>
        <v>0</v>
      </c>
      <c r="AR350" s="148" t="s">
        <v>156</v>
      </c>
      <c r="AT350" s="148" t="s">
        <v>210</v>
      </c>
      <c r="AU350" s="148" t="s">
        <v>91</v>
      </c>
      <c r="AY350" s="15" t="s">
        <v>209</v>
      </c>
      <c r="BE350" s="149">
        <f>IF(N350="základní",J350,0)</f>
        <v>0</v>
      </c>
      <c r="BF350" s="149">
        <f>IF(N350="snížená",J350,0)</f>
        <v>0</v>
      </c>
      <c r="BG350" s="149">
        <f>IF(N350="zákl. přenesená",J350,0)</f>
        <v>0</v>
      </c>
      <c r="BH350" s="149">
        <f>IF(N350="sníž. přenesená",J350,0)</f>
        <v>0</v>
      </c>
      <c r="BI350" s="149">
        <f>IF(N350="nulová",J350,0)</f>
        <v>0</v>
      </c>
      <c r="BJ350" s="15" t="s">
        <v>85</v>
      </c>
      <c r="BK350" s="149">
        <f>ROUND(I350*H350,2)</f>
        <v>0</v>
      </c>
      <c r="BL350" s="15" t="s">
        <v>156</v>
      </c>
      <c r="BM350" s="148" t="s">
        <v>2159</v>
      </c>
    </row>
    <row r="351" spans="2:65" s="1" customFormat="1" x14ac:dyDescent="0.2">
      <c r="B351" s="30"/>
      <c r="D351" s="150" t="s">
        <v>216</v>
      </c>
      <c r="F351" s="151" t="s">
        <v>2158</v>
      </c>
      <c r="I351" s="152"/>
      <c r="L351" s="30"/>
      <c r="M351" s="153"/>
      <c r="T351" s="54"/>
      <c r="AT351" s="15" t="s">
        <v>216</v>
      </c>
      <c r="AU351" s="15" t="s">
        <v>91</v>
      </c>
    </row>
    <row r="352" spans="2:65" s="12" customFormat="1" x14ac:dyDescent="0.2">
      <c r="B352" s="154"/>
      <c r="D352" s="150" t="s">
        <v>292</v>
      </c>
      <c r="E352" s="155" t="s">
        <v>1</v>
      </c>
      <c r="F352" s="156" t="s">
        <v>421</v>
      </c>
      <c r="H352" s="157">
        <v>60</v>
      </c>
      <c r="I352" s="158"/>
      <c r="L352" s="154"/>
      <c r="M352" s="159"/>
      <c r="T352" s="160"/>
      <c r="AT352" s="155" t="s">
        <v>292</v>
      </c>
      <c r="AU352" s="155" t="s">
        <v>91</v>
      </c>
      <c r="AV352" s="12" t="s">
        <v>91</v>
      </c>
      <c r="AW352" s="12" t="s">
        <v>36</v>
      </c>
      <c r="AX352" s="12" t="s">
        <v>85</v>
      </c>
      <c r="AY352" s="155" t="s">
        <v>209</v>
      </c>
    </row>
    <row r="353" spans="2:65" s="1" customFormat="1" ht="16.5" customHeight="1" x14ac:dyDescent="0.2">
      <c r="B353" s="30"/>
      <c r="C353" s="171" t="s">
        <v>695</v>
      </c>
      <c r="D353" s="171" t="s">
        <v>449</v>
      </c>
      <c r="E353" s="172" t="s">
        <v>2160</v>
      </c>
      <c r="F353" s="173" t="s">
        <v>2161</v>
      </c>
      <c r="G353" s="174" t="s">
        <v>359</v>
      </c>
      <c r="H353" s="175">
        <v>60</v>
      </c>
      <c r="I353" s="176"/>
      <c r="J353" s="177">
        <f>ROUND(I353*H353,2)</f>
        <v>0</v>
      </c>
      <c r="K353" s="178"/>
      <c r="L353" s="179"/>
      <c r="M353" s="180" t="s">
        <v>1</v>
      </c>
      <c r="N353" s="181" t="s">
        <v>43</v>
      </c>
      <c r="P353" s="146">
        <f>O353*H353</f>
        <v>0</v>
      </c>
      <c r="Q353" s="146">
        <v>1.2E-4</v>
      </c>
      <c r="R353" s="146">
        <f>Q353*H353</f>
        <v>7.1999999999999998E-3</v>
      </c>
      <c r="S353" s="146">
        <v>0</v>
      </c>
      <c r="T353" s="147">
        <f>S353*H353</f>
        <v>0</v>
      </c>
      <c r="AR353" s="148" t="s">
        <v>244</v>
      </c>
      <c r="AT353" s="148" t="s">
        <v>449</v>
      </c>
      <c r="AU353" s="148" t="s">
        <v>91</v>
      </c>
      <c r="AY353" s="15" t="s">
        <v>209</v>
      </c>
      <c r="BE353" s="149">
        <f>IF(N353="základní",J353,0)</f>
        <v>0</v>
      </c>
      <c r="BF353" s="149">
        <f>IF(N353="snížená",J353,0)</f>
        <v>0</v>
      </c>
      <c r="BG353" s="149">
        <f>IF(N353="zákl. přenesená",J353,0)</f>
        <v>0</v>
      </c>
      <c r="BH353" s="149">
        <f>IF(N353="sníž. přenesená",J353,0)</f>
        <v>0</v>
      </c>
      <c r="BI353" s="149">
        <f>IF(N353="nulová",J353,0)</f>
        <v>0</v>
      </c>
      <c r="BJ353" s="15" t="s">
        <v>85</v>
      </c>
      <c r="BK353" s="149">
        <f>ROUND(I353*H353,2)</f>
        <v>0</v>
      </c>
      <c r="BL353" s="15" t="s">
        <v>156</v>
      </c>
      <c r="BM353" s="148" t="s">
        <v>2162</v>
      </c>
    </row>
    <row r="354" spans="2:65" s="1" customFormat="1" ht="19.5" x14ac:dyDescent="0.2">
      <c r="B354" s="30"/>
      <c r="D354" s="150" t="s">
        <v>216</v>
      </c>
      <c r="F354" s="151" t="s">
        <v>2163</v>
      </c>
      <c r="I354" s="152"/>
      <c r="L354" s="30"/>
      <c r="M354" s="153"/>
      <c r="T354" s="54"/>
      <c r="AT354" s="15" t="s">
        <v>216</v>
      </c>
      <c r="AU354" s="15" t="s">
        <v>91</v>
      </c>
    </row>
    <row r="355" spans="2:65" s="12" customFormat="1" x14ac:dyDescent="0.2">
      <c r="B355" s="154"/>
      <c r="D355" s="150" t="s">
        <v>292</v>
      </c>
      <c r="E355" s="155" t="s">
        <v>1</v>
      </c>
      <c r="F355" s="156" t="s">
        <v>421</v>
      </c>
      <c r="H355" s="157">
        <v>60</v>
      </c>
      <c r="I355" s="158"/>
      <c r="L355" s="154"/>
      <c r="M355" s="159"/>
      <c r="T355" s="160"/>
      <c r="AT355" s="155" t="s">
        <v>292</v>
      </c>
      <c r="AU355" s="155" t="s">
        <v>91</v>
      </c>
      <c r="AV355" s="12" t="s">
        <v>91</v>
      </c>
      <c r="AW355" s="12" t="s">
        <v>36</v>
      </c>
      <c r="AX355" s="12" t="s">
        <v>85</v>
      </c>
      <c r="AY355" s="155" t="s">
        <v>209</v>
      </c>
    </row>
    <row r="356" spans="2:65" s="1" customFormat="1" ht="24.2" customHeight="1" x14ac:dyDescent="0.2">
      <c r="B356" s="30"/>
      <c r="C356" s="136" t="s">
        <v>699</v>
      </c>
      <c r="D356" s="136" t="s">
        <v>210</v>
      </c>
      <c r="E356" s="137" t="s">
        <v>2164</v>
      </c>
      <c r="F356" s="138" t="s">
        <v>2165</v>
      </c>
      <c r="G356" s="139" t="s">
        <v>456</v>
      </c>
      <c r="H356" s="140">
        <v>10</v>
      </c>
      <c r="I356" s="141"/>
      <c r="J356" s="142">
        <f>ROUND(I356*H356,2)</f>
        <v>0</v>
      </c>
      <c r="K356" s="143"/>
      <c r="L356" s="30"/>
      <c r="M356" s="144" t="s">
        <v>1</v>
      </c>
      <c r="N356" s="145" t="s">
        <v>43</v>
      </c>
      <c r="P356" s="146">
        <f>O356*H356</f>
        <v>0</v>
      </c>
      <c r="Q356" s="146">
        <v>0</v>
      </c>
      <c r="R356" s="146">
        <f>Q356*H356</f>
        <v>0</v>
      </c>
      <c r="S356" s="146">
        <v>0</v>
      </c>
      <c r="T356" s="147">
        <f>S356*H356</f>
        <v>0</v>
      </c>
      <c r="AR356" s="148" t="s">
        <v>156</v>
      </c>
      <c r="AT356" s="148" t="s">
        <v>210</v>
      </c>
      <c r="AU356" s="148" t="s">
        <v>91</v>
      </c>
      <c r="AY356" s="15" t="s">
        <v>209</v>
      </c>
      <c r="BE356" s="149">
        <f>IF(N356="základní",J356,0)</f>
        <v>0</v>
      </c>
      <c r="BF356" s="149">
        <f>IF(N356="snížená",J356,0)</f>
        <v>0</v>
      </c>
      <c r="BG356" s="149">
        <f>IF(N356="zákl. přenesená",J356,0)</f>
        <v>0</v>
      </c>
      <c r="BH356" s="149">
        <f>IF(N356="sníž. přenesená",J356,0)</f>
        <v>0</v>
      </c>
      <c r="BI356" s="149">
        <f>IF(N356="nulová",J356,0)</f>
        <v>0</v>
      </c>
      <c r="BJ356" s="15" t="s">
        <v>85</v>
      </c>
      <c r="BK356" s="149">
        <f>ROUND(I356*H356,2)</f>
        <v>0</v>
      </c>
      <c r="BL356" s="15" t="s">
        <v>156</v>
      </c>
      <c r="BM356" s="148" t="s">
        <v>2166</v>
      </c>
    </row>
    <row r="357" spans="2:65" s="1" customFormat="1" ht="29.25" x14ac:dyDescent="0.2">
      <c r="B357" s="30"/>
      <c r="D357" s="150" t="s">
        <v>216</v>
      </c>
      <c r="F357" s="151" t="s">
        <v>2167</v>
      </c>
      <c r="I357" s="152"/>
      <c r="L357" s="30"/>
      <c r="M357" s="153"/>
      <c r="T357" s="54"/>
      <c r="AT357" s="15" t="s">
        <v>216</v>
      </c>
      <c r="AU357" s="15" t="s">
        <v>91</v>
      </c>
    </row>
    <row r="358" spans="2:65" s="12" customFormat="1" x14ac:dyDescent="0.2">
      <c r="B358" s="154"/>
      <c r="D358" s="150" t="s">
        <v>292</v>
      </c>
      <c r="E358" s="155" t="s">
        <v>1</v>
      </c>
      <c r="F358" s="156" t="s">
        <v>254</v>
      </c>
      <c r="H358" s="157">
        <v>10</v>
      </c>
      <c r="I358" s="158"/>
      <c r="L358" s="154"/>
      <c r="M358" s="159"/>
      <c r="T358" s="160"/>
      <c r="AT358" s="155" t="s">
        <v>292</v>
      </c>
      <c r="AU358" s="155" t="s">
        <v>91</v>
      </c>
      <c r="AV358" s="12" t="s">
        <v>91</v>
      </c>
      <c r="AW358" s="12" t="s">
        <v>36</v>
      </c>
      <c r="AX358" s="12" t="s">
        <v>85</v>
      </c>
      <c r="AY358" s="155" t="s">
        <v>209</v>
      </c>
    </row>
    <row r="359" spans="2:65" s="1" customFormat="1" ht="16.5" customHeight="1" x14ac:dyDescent="0.2">
      <c r="B359" s="30"/>
      <c r="C359" s="171" t="s">
        <v>705</v>
      </c>
      <c r="D359" s="171" t="s">
        <v>449</v>
      </c>
      <c r="E359" s="172" t="s">
        <v>2168</v>
      </c>
      <c r="F359" s="173" t="s">
        <v>2169</v>
      </c>
      <c r="G359" s="174" t="s">
        <v>456</v>
      </c>
      <c r="H359" s="175">
        <v>10</v>
      </c>
      <c r="I359" s="176"/>
      <c r="J359" s="177">
        <f>ROUND(I359*H359,2)</f>
        <v>0</v>
      </c>
      <c r="K359" s="178"/>
      <c r="L359" s="179"/>
      <c r="M359" s="180" t="s">
        <v>1</v>
      </c>
      <c r="N359" s="181" t="s">
        <v>43</v>
      </c>
      <c r="P359" s="146">
        <f>O359*H359</f>
        <v>0</v>
      </c>
      <c r="Q359" s="146">
        <v>2.2000000000000001E-4</v>
      </c>
      <c r="R359" s="146">
        <f>Q359*H359</f>
        <v>2.2000000000000001E-3</v>
      </c>
      <c r="S359" s="146">
        <v>0</v>
      </c>
      <c r="T359" s="147">
        <f>S359*H359</f>
        <v>0</v>
      </c>
      <c r="AR359" s="148" t="s">
        <v>244</v>
      </c>
      <c r="AT359" s="148" t="s">
        <v>449</v>
      </c>
      <c r="AU359" s="148" t="s">
        <v>91</v>
      </c>
      <c r="AY359" s="15" t="s">
        <v>209</v>
      </c>
      <c r="BE359" s="149">
        <f>IF(N359="základní",J359,0)</f>
        <v>0</v>
      </c>
      <c r="BF359" s="149">
        <f>IF(N359="snížená",J359,0)</f>
        <v>0</v>
      </c>
      <c r="BG359" s="149">
        <f>IF(N359="zákl. přenesená",J359,0)</f>
        <v>0</v>
      </c>
      <c r="BH359" s="149">
        <f>IF(N359="sníž. přenesená",J359,0)</f>
        <v>0</v>
      </c>
      <c r="BI359" s="149">
        <f>IF(N359="nulová",J359,0)</f>
        <v>0</v>
      </c>
      <c r="BJ359" s="15" t="s">
        <v>85</v>
      </c>
      <c r="BK359" s="149">
        <f>ROUND(I359*H359,2)</f>
        <v>0</v>
      </c>
      <c r="BL359" s="15" t="s">
        <v>156</v>
      </c>
      <c r="BM359" s="148" t="s">
        <v>2170</v>
      </c>
    </row>
    <row r="360" spans="2:65" s="1" customFormat="1" x14ac:dyDescent="0.2">
      <c r="B360" s="30"/>
      <c r="D360" s="150" t="s">
        <v>216</v>
      </c>
      <c r="F360" s="151" t="s">
        <v>2169</v>
      </c>
      <c r="I360" s="152"/>
      <c r="L360" s="30"/>
      <c r="M360" s="153"/>
      <c r="T360" s="54"/>
      <c r="AT360" s="15" t="s">
        <v>216</v>
      </c>
      <c r="AU360" s="15" t="s">
        <v>91</v>
      </c>
    </row>
    <row r="361" spans="2:65" s="1" customFormat="1" ht="16.5" customHeight="1" x14ac:dyDescent="0.2">
      <c r="B361" s="30"/>
      <c r="C361" s="171" t="s">
        <v>711</v>
      </c>
      <c r="D361" s="171" t="s">
        <v>449</v>
      </c>
      <c r="E361" s="172" t="s">
        <v>2171</v>
      </c>
      <c r="F361" s="173" t="s">
        <v>2172</v>
      </c>
      <c r="G361" s="174" t="s">
        <v>456</v>
      </c>
      <c r="H361" s="175">
        <v>1</v>
      </c>
      <c r="I361" s="176"/>
      <c r="J361" s="177">
        <f>ROUND(I361*H361,2)</f>
        <v>0</v>
      </c>
      <c r="K361" s="178"/>
      <c r="L361" s="179"/>
      <c r="M361" s="180" t="s">
        <v>1</v>
      </c>
      <c r="N361" s="181" t="s">
        <v>43</v>
      </c>
      <c r="P361" s="146">
        <f>O361*H361</f>
        <v>0</v>
      </c>
      <c r="Q361" s="146">
        <v>1.9000000000000001E-4</v>
      </c>
      <c r="R361" s="146">
        <f>Q361*H361</f>
        <v>1.9000000000000001E-4</v>
      </c>
      <c r="S361" s="146">
        <v>0</v>
      </c>
      <c r="T361" s="147">
        <f>S361*H361</f>
        <v>0</v>
      </c>
      <c r="AR361" s="148" t="s">
        <v>244</v>
      </c>
      <c r="AT361" s="148" t="s">
        <v>449</v>
      </c>
      <c r="AU361" s="148" t="s">
        <v>91</v>
      </c>
      <c r="AY361" s="15" t="s">
        <v>209</v>
      </c>
      <c r="BE361" s="149">
        <f>IF(N361="základní",J361,0)</f>
        <v>0</v>
      </c>
      <c r="BF361" s="149">
        <f>IF(N361="snížená",J361,0)</f>
        <v>0</v>
      </c>
      <c r="BG361" s="149">
        <f>IF(N361="zákl. přenesená",J361,0)</f>
        <v>0</v>
      </c>
      <c r="BH361" s="149">
        <f>IF(N361="sníž. přenesená",J361,0)</f>
        <v>0</v>
      </c>
      <c r="BI361" s="149">
        <f>IF(N361="nulová",J361,0)</f>
        <v>0</v>
      </c>
      <c r="BJ361" s="15" t="s">
        <v>85</v>
      </c>
      <c r="BK361" s="149">
        <f>ROUND(I361*H361,2)</f>
        <v>0</v>
      </c>
      <c r="BL361" s="15" t="s">
        <v>156</v>
      </c>
      <c r="BM361" s="148" t="s">
        <v>2173</v>
      </c>
    </row>
    <row r="362" spans="2:65" s="1" customFormat="1" x14ac:dyDescent="0.2">
      <c r="B362" s="30"/>
      <c r="D362" s="150" t="s">
        <v>216</v>
      </c>
      <c r="F362" s="151" t="s">
        <v>2172</v>
      </c>
      <c r="I362" s="152"/>
      <c r="L362" s="30"/>
      <c r="M362" s="153"/>
      <c r="T362" s="54"/>
      <c r="AT362" s="15" t="s">
        <v>216</v>
      </c>
      <c r="AU362" s="15" t="s">
        <v>91</v>
      </c>
    </row>
    <row r="363" spans="2:65" s="1" customFormat="1" ht="16.5" customHeight="1" x14ac:dyDescent="0.2">
      <c r="B363" s="30"/>
      <c r="C363" s="171" t="s">
        <v>716</v>
      </c>
      <c r="D363" s="171" t="s">
        <v>449</v>
      </c>
      <c r="E363" s="172" t="s">
        <v>2174</v>
      </c>
      <c r="F363" s="173" t="s">
        <v>2175</v>
      </c>
      <c r="G363" s="174" t="s">
        <v>456</v>
      </c>
      <c r="H363" s="175">
        <v>1</v>
      </c>
      <c r="I363" s="176"/>
      <c r="J363" s="177">
        <f>ROUND(I363*H363,2)</f>
        <v>0</v>
      </c>
      <c r="K363" s="178"/>
      <c r="L363" s="179"/>
      <c r="M363" s="180" t="s">
        <v>1</v>
      </c>
      <c r="N363" s="181" t="s">
        <v>43</v>
      </c>
      <c r="P363" s="146">
        <f>O363*H363</f>
        <v>0</v>
      </c>
      <c r="Q363" s="146">
        <v>1.08E-3</v>
      </c>
      <c r="R363" s="146">
        <f>Q363*H363</f>
        <v>1.08E-3</v>
      </c>
      <c r="S363" s="146">
        <v>0</v>
      </c>
      <c r="T363" s="147">
        <f>S363*H363</f>
        <v>0</v>
      </c>
      <c r="AR363" s="148" t="s">
        <v>244</v>
      </c>
      <c r="AT363" s="148" t="s">
        <v>449</v>
      </c>
      <c r="AU363" s="148" t="s">
        <v>91</v>
      </c>
      <c r="AY363" s="15" t="s">
        <v>209</v>
      </c>
      <c r="BE363" s="149">
        <f>IF(N363="základní",J363,0)</f>
        <v>0</v>
      </c>
      <c r="BF363" s="149">
        <f>IF(N363="snížená",J363,0)</f>
        <v>0</v>
      </c>
      <c r="BG363" s="149">
        <f>IF(N363="zákl. přenesená",J363,0)</f>
        <v>0</v>
      </c>
      <c r="BH363" s="149">
        <f>IF(N363="sníž. přenesená",J363,0)</f>
        <v>0</v>
      </c>
      <c r="BI363" s="149">
        <f>IF(N363="nulová",J363,0)</f>
        <v>0</v>
      </c>
      <c r="BJ363" s="15" t="s">
        <v>85</v>
      </c>
      <c r="BK363" s="149">
        <f>ROUND(I363*H363,2)</f>
        <v>0</v>
      </c>
      <c r="BL363" s="15" t="s">
        <v>156</v>
      </c>
      <c r="BM363" s="148" t="s">
        <v>2176</v>
      </c>
    </row>
    <row r="364" spans="2:65" s="1" customFormat="1" x14ac:dyDescent="0.2">
      <c r="B364" s="30"/>
      <c r="D364" s="150" t="s">
        <v>216</v>
      </c>
      <c r="F364" s="151" t="s">
        <v>2175</v>
      </c>
      <c r="I364" s="152"/>
      <c r="L364" s="30"/>
      <c r="M364" s="153"/>
      <c r="T364" s="54"/>
      <c r="AT364" s="15" t="s">
        <v>216</v>
      </c>
      <c r="AU364" s="15" t="s">
        <v>91</v>
      </c>
    </row>
    <row r="365" spans="2:65" s="1" customFormat="1" ht="16.5" customHeight="1" x14ac:dyDescent="0.2">
      <c r="B365" s="30"/>
      <c r="C365" s="171" t="s">
        <v>720</v>
      </c>
      <c r="D365" s="171" t="s">
        <v>449</v>
      </c>
      <c r="E365" s="172" t="s">
        <v>2177</v>
      </c>
      <c r="F365" s="173" t="s">
        <v>2178</v>
      </c>
      <c r="G365" s="174" t="s">
        <v>456</v>
      </c>
      <c r="H365" s="175">
        <v>1</v>
      </c>
      <c r="I365" s="176"/>
      <c r="J365" s="177">
        <f>ROUND(I365*H365,2)</f>
        <v>0</v>
      </c>
      <c r="K365" s="178"/>
      <c r="L365" s="179"/>
      <c r="M365" s="180" t="s">
        <v>1</v>
      </c>
      <c r="N365" s="181" t="s">
        <v>43</v>
      </c>
      <c r="P365" s="146">
        <f>O365*H365</f>
        <v>0</v>
      </c>
      <c r="Q365" s="146">
        <v>5.0000000000000002E-5</v>
      </c>
      <c r="R365" s="146">
        <f>Q365*H365</f>
        <v>5.0000000000000002E-5</v>
      </c>
      <c r="S365" s="146">
        <v>0</v>
      </c>
      <c r="T365" s="147">
        <f>S365*H365</f>
        <v>0</v>
      </c>
      <c r="AR365" s="148" t="s">
        <v>244</v>
      </c>
      <c r="AT365" s="148" t="s">
        <v>449</v>
      </c>
      <c r="AU365" s="148" t="s">
        <v>91</v>
      </c>
      <c r="AY365" s="15" t="s">
        <v>209</v>
      </c>
      <c r="BE365" s="149">
        <f>IF(N365="základní",J365,0)</f>
        <v>0</v>
      </c>
      <c r="BF365" s="149">
        <f>IF(N365="snížená",J365,0)</f>
        <v>0</v>
      </c>
      <c r="BG365" s="149">
        <f>IF(N365="zákl. přenesená",J365,0)</f>
        <v>0</v>
      </c>
      <c r="BH365" s="149">
        <f>IF(N365="sníž. přenesená",J365,0)</f>
        <v>0</v>
      </c>
      <c r="BI365" s="149">
        <f>IF(N365="nulová",J365,0)</f>
        <v>0</v>
      </c>
      <c r="BJ365" s="15" t="s">
        <v>85</v>
      </c>
      <c r="BK365" s="149">
        <f>ROUND(I365*H365,2)</f>
        <v>0</v>
      </c>
      <c r="BL365" s="15" t="s">
        <v>156</v>
      </c>
      <c r="BM365" s="148" t="s">
        <v>2179</v>
      </c>
    </row>
    <row r="366" spans="2:65" s="1" customFormat="1" x14ac:dyDescent="0.2">
      <c r="B366" s="30"/>
      <c r="D366" s="150" t="s">
        <v>216</v>
      </c>
      <c r="F366" s="151" t="s">
        <v>2178</v>
      </c>
      <c r="I366" s="152"/>
      <c r="L366" s="30"/>
      <c r="M366" s="153"/>
      <c r="T366" s="54"/>
      <c r="AT366" s="15" t="s">
        <v>216</v>
      </c>
      <c r="AU366" s="15" t="s">
        <v>91</v>
      </c>
    </row>
    <row r="367" spans="2:65" s="1" customFormat="1" ht="21.75" customHeight="1" x14ac:dyDescent="0.2">
      <c r="B367" s="30"/>
      <c r="C367" s="136" t="s">
        <v>724</v>
      </c>
      <c r="D367" s="136" t="s">
        <v>210</v>
      </c>
      <c r="E367" s="137" t="s">
        <v>2180</v>
      </c>
      <c r="F367" s="138" t="s">
        <v>2181</v>
      </c>
      <c r="G367" s="139" t="s">
        <v>456</v>
      </c>
      <c r="H367" s="140">
        <v>2</v>
      </c>
      <c r="I367" s="141"/>
      <c r="J367" s="142">
        <f>ROUND(I367*H367,2)</f>
        <v>0</v>
      </c>
      <c r="K367" s="143"/>
      <c r="L367" s="30"/>
      <c r="M367" s="144" t="s">
        <v>1</v>
      </c>
      <c r="N367" s="145" t="s">
        <v>43</v>
      </c>
      <c r="P367" s="146">
        <f>O367*H367</f>
        <v>0</v>
      </c>
      <c r="Q367" s="146">
        <v>7.2000000000000005E-4</v>
      </c>
      <c r="R367" s="146">
        <f>Q367*H367</f>
        <v>1.4400000000000001E-3</v>
      </c>
      <c r="S367" s="146">
        <v>0</v>
      </c>
      <c r="T367" s="147">
        <f>S367*H367</f>
        <v>0</v>
      </c>
      <c r="AR367" s="148" t="s">
        <v>156</v>
      </c>
      <c r="AT367" s="148" t="s">
        <v>210</v>
      </c>
      <c r="AU367" s="148" t="s">
        <v>91</v>
      </c>
      <c r="AY367" s="15" t="s">
        <v>209</v>
      </c>
      <c r="BE367" s="149">
        <f>IF(N367="základní",J367,0)</f>
        <v>0</v>
      </c>
      <c r="BF367" s="149">
        <f>IF(N367="snížená",J367,0)</f>
        <v>0</v>
      </c>
      <c r="BG367" s="149">
        <f>IF(N367="zákl. přenesená",J367,0)</f>
        <v>0</v>
      </c>
      <c r="BH367" s="149">
        <f>IF(N367="sníž. přenesená",J367,0)</f>
        <v>0</v>
      </c>
      <c r="BI367" s="149">
        <f>IF(N367="nulová",J367,0)</f>
        <v>0</v>
      </c>
      <c r="BJ367" s="15" t="s">
        <v>85</v>
      </c>
      <c r="BK367" s="149">
        <f>ROUND(I367*H367,2)</f>
        <v>0</v>
      </c>
      <c r="BL367" s="15" t="s">
        <v>156</v>
      </c>
      <c r="BM367" s="148" t="s">
        <v>2182</v>
      </c>
    </row>
    <row r="368" spans="2:65" s="1" customFormat="1" ht="29.25" x14ac:dyDescent="0.2">
      <c r="B368" s="30"/>
      <c r="D368" s="150" t="s">
        <v>216</v>
      </c>
      <c r="F368" s="151" t="s">
        <v>2183</v>
      </c>
      <c r="I368" s="152"/>
      <c r="L368" s="30"/>
      <c r="M368" s="153"/>
      <c r="T368" s="54"/>
      <c r="AT368" s="15" t="s">
        <v>216</v>
      </c>
      <c r="AU368" s="15" t="s">
        <v>91</v>
      </c>
    </row>
    <row r="369" spans="2:65" s="12" customFormat="1" x14ac:dyDescent="0.2">
      <c r="B369" s="154"/>
      <c r="D369" s="150" t="s">
        <v>292</v>
      </c>
      <c r="E369" s="155" t="s">
        <v>1</v>
      </c>
      <c r="F369" s="156" t="s">
        <v>91</v>
      </c>
      <c r="H369" s="157">
        <v>2</v>
      </c>
      <c r="I369" s="158"/>
      <c r="L369" s="154"/>
      <c r="M369" s="159"/>
      <c r="T369" s="160"/>
      <c r="AT369" s="155" t="s">
        <v>292</v>
      </c>
      <c r="AU369" s="155" t="s">
        <v>91</v>
      </c>
      <c r="AV369" s="12" t="s">
        <v>91</v>
      </c>
      <c r="AW369" s="12" t="s">
        <v>36</v>
      </c>
      <c r="AX369" s="12" t="s">
        <v>85</v>
      </c>
      <c r="AY369" s="155" t="s">
        <v>209</v>
      </c>
    </row>
    <row r="370" spans="2:65" s="1" customFormat="1" ht="24.2" customHeight="1" x14ac:dyDescent="0.2">
      <c r="B370" s="30"/>
      <c r="C370" s="171" t="s">
        <v>729</v>
      </c>
      <c r="D370" s="171" t="s">
        <v>449</v>
      </c>
      <c r="E370" s="172" t="s">
        <v>2184</v>
      </c>
      <c r="F370" s="173" t="s">
        <v>2185</v>
      </c>
      <c r="G370" s="174" t="s">
        <v>456</v>
      </c>
      <c r="H370" s="175">
        <v>2</v>
      </c>
      <c r="I370" s="176"/>
      <c r="J370" s="177">
        <f>ROUND(I370*H370,2)</f>
        <v>0</v>
      </c>
      <c r="K370" s="178"/>
      <c r="L370" s="179"/>
      <c r="M370" s="180" t="s">
        <v>1</v>
      </c>
      <c r="N370" s="181" t="s">
        <v>43</v>
      </c>
      <c r="P370" s="146">
        <f>O370*H370</f>
        <v>0</v>
      </c>
      <c r="Q370" s="146">
        <v>6.1999999999999998E-3</v>
      </c>
      <c r="R370" s="146">
        <f>Q370*H370</f>
        <v>1.24E-2</v>
      </c>
      <c r="S370" s="146">
        <v>0</v>
      </c>
      <c r="T370" s="147">
        <f>S370*H370</f>
        <v>0</v>
      </c>
      <c r="AR370" s="148" t="s">
        <v>244</v>
      </c>
      <c r="AT370" s="148" t="s">
        <v>449</v>
      </c>
      <c r="AU370" s="148" t="s">
        <v>91</v>
      </c>
      <c r="AY370" s="15" t="s">
        <v>209</v>
      </c>
      <c r="BE370" s="149">
        <f>IF(N370="základní",J370,0)</f>
        <v>0</v>
      </c>
      <c r="BF370" s="149">
        <f>IF(N370="snížená",J370,0)</f>
        <v>0</v>
      </c>
      <c r="BG370" s="149">
        <f>IF(N370="zákl. přenesená",J370,0)</f>
        <v>0</v>
      </c>
      <c r="BH370" s="149">
        <f>IF(N370="sníž. přenesená",J370,0)</f>
        <v>0</v>
      </c>
      <c r="BI370" s="149">
        <f>IF(N370="nulová",J370,0)</f>
        <v>0</v>
      </c>
      <c r="BJ370" s="15" t="s">
        <v>85</v>
      </c>
      <c r="BK370" s="149">
        <f>ROUND(I370*H370,2)</f>
        <v>0</v>
      </c>
      <c r="BL370" s="15" t="s">
        <v>156</v>
      </c>
      <c r="BM370" s="148" t="s">
        <v>2186</v>
      </c>
    </row>
    <row r="371" spans="2:65" s="1" customFormat="1" ht="19.5" x14ac:dyDescent="0.2">
      <c r="B371" s="30"/>
      <c r="D371" s="150" t="s">
        <v>216</v>
      </c>
      <c r="F371" s="151" t="s">
        <v>2185</v>
      </c>
      <c r="I371" s="152"/>
      <c r="L371" s="30"/>
      <c r="M371" s="153"/>
      <c r="T371" s="54"/>
      <c r="AT371" s="15" t="s">
        <v>216</v>
      </c>
      <c r="AU371" s="15" t="s">
        <v>91</v>
      </c>
    </row>
    <row r="372" spans="2:65" s="12" customFormat="1" x14ac:dyDescent="0.2">
      <c r="B372" s="154"/>
      <c r="D372" s="150" t="s">
        <v>292</v>
      </c>
      <c r="E372" s="155" t="s">
        <v>1</v>
      </c>
      <c r="F372" s="156" t="s">
        <v>91</v>
      </c>
      <c r="H372" s="157">
        <v>2</v>
      </c>
      <c r="I372" s="158"/>
      <c r="L372" s="154"/>
      <c r="M372" s="159"/>
      <c r="T372" s="160"/>
      <c r="AT372" s="155" t="s">
        <v>292</v>
      </c>
      <c r="AU372" s="155" t="s">
        <v>91</v>
      </c>
      <c r="AV372" s="12" t="s">
        <v>91</v>
      </c>
      <c r="AW372" s="12" t="s">
        <v>36</v>
      </c>
      <c r="AX372" s="12" t="s">
        <v>85</v>
      </c>
      <c r="AY372" s="155" t="s">
        <v>209</v>
      </c>
    </row>
    <row r="373" spans="2:65" s="1" customFormat="1" ht="24.2" customHeight="1" x14ac:dyDescent="0.2">
      <c r="B373" s="30"/>
      <c r="C373" s="171" t="s">
        <v>733</v>
      </c>
      <c r="D373" s="171" t="s">
        <v>449</v>
      </c>
      <c r="E373" s="172" t="s">
        <v>2187</v>
      </c>
      <c r="F373" s="173" t="s">
        <v>2188</v>
      </c>
      <c r="G373" s="174" t="s">
        <v>456</v>
      </c>
      <c r="H373" s="175">
        <v>2</v>
      </c>
      <c r="I373" s="176"/>
      <c r="J373" s="177">
        <f>ROUND(I373*H373,2)</f>
        <v>0</v>
      </c>
      <c r="K373" s="178"/>
      <c r="L373" s="179"/>
      <c r="M373" s="180" t="s">
        <v>1</v>
      </c>
      <c r="N373" s="181" t="s">
        <v>43</v>
      </c>
      <c r="P373" s="146">
        <f>O373*H373</f>
        <v>0</v>
      </c>
      <c r="Q373" s="146">
        <v>5.5100000000000001E-3</v>
      </c>
      <c r="R373" s="146">
        <f>Q373*H373</f>
        <v>1.102E-2</v>
      </c>
      <c r="S373" s="146">
        <v>0</v>
      </c>
      <c r="T373" s="147">
        <f>S373*H373</f>
        <v>0</v>
      </c>
      <c r="AR373" s="148" t="s">
        <v>244</v>
      </c>
      <c r="AT373" s="148" t="s">
        <v>449</v>
      </c>
      <c r="AU373" s="148" t="s">
        <v>91</v>
      </c>
      <c r="AY373" s="15" t="s">
        <v>209</v>
      </c>
      <c r="BE373" s="149">
        <f>IF(N373="základní",J373,0)</f>
        <v>0</v>
      </c>
      <c r="BF373" s="149">
        <f>IF(N373="snížená",J373,0)</f>
        <v>0</v>
      </c>
      <c r="BG373" s="149">
        <f>IF(N373="zákl. přenesená",J373,0)</f>
        <v>0</v>
      </c>
      <c r="BH373" s="149">
        <f>IF(N373="sníž. přenesená",J373,0)</f>
        <v>0</v>
      </c>
      <c r="BI373" s="149">
        <f>IF(N373="nulová",J373,0)</f>
        <v>0</v>
      </c>
      <c r="BJ373" s="15" t="s">
        <v>85</v>
      </c>
      <c r="BK373" s="149">
        <f>ROUND(I373*H373,2)</f>
        <v>0</v>
      </c>
      <c r="BL373" s="15" t="s">
        <v>156</v>
      </c>
      <c r="BM373" s="148" t="s">
        <v>2189</v>
      </c>
    </row>
    <row r="374" spans="2:65" s="1" customFormat="1" ht="19.5" x14ac:dyDescent="0.2">
      <c r="B374" s="30"/>
      <c r="D374" s="150" t="s">
        <v>216</v>
      </c>
      <c r="F374" s="151" t="s">
        <v>2188</v>
      </c>
      <c r="I374" s="152"/>
      <c r="L374" s="30"/>
      <c r="M374" s="153"/>
      <c r="T374" s="54"/>
      <c r="AT374" s="15" t="s">
        <v>216</v>
      </c>
      <c r="AU374" s="15" t="s">
        <v>91</v>
      </c>
    </row>
    <row r="375" spans="2:65" s="12" customFormat="1" x14ac:dyDescent="0.2">
      <c r="B375" s="154"/>
      <c r="D375" s="150" t="s">
        <v>292</v>
      </c>
      <c r="E375" s="155" t="s">
        <v>1</v>
      </c>
      <c r="F375" s="156" t="s">
        <v>91</v>
      </c>
      <c r="H375" s="157">
        <v>2</v>
      </c>
      <c r="I375" s="158"/>
      <c r="L375" s="154"/>
      <c r="M375" s="159"/>
      <c r="T375" s="160"/>
      <c r="AT375" s="155" t="s">
        <v>292</v>
      </c>
      <c r="AU375" s="155" t="s">
        <v>91</v>
      </c>
      <c r="AV375" s="12" t="s">
        <v>91</v>
      </c>
      <c r="AW375" s="12" t="s">
        <v>36</v>
      </c>
      <c r="AX375" s="12" t="s">
        <v>85</v>
      </c>
      <c r="AY375" s="155" t="s">
        <v>209</v>
      </c>
    </row>
    <row r="376" spans="2:65" s="1" customFormat="1" ht="24.2" customHeight="1" x14ac:dyDescent="0.2">
      <c r="B376" s="30"/>
      <c r="C376" s="136" t="s">
        <v>738</v>
      </c>
      <c r="D376" s="136" t="s">
        <v>210</v>
      </c>
      <c r="E376" s="137" t="s">
        <v>2190</v>
      </c>
      <c r="F376" s="138" t="s">
        <v>2191</v>
      </c>
      <c r="G376" s="139" t="s">
        <v>456</v>
      </c>
      <c r="H376" s="140">
        <v>2</v>
      </c>
      <c r="I376" s="141"/>
      <c r="J376" s="142">
        <f>ROUND(I376*H376,2)</f>
        <v>0</v>
      </c>
      <c r="K376" s="143"/>
      <c r="L376" s="30"/>
      <c r="M376" s="144" t="s">
        <v>1</v>
      </c>
      <c r="N376" s="145" t="s">
        <v>43</v>
      </c>
      <c r="P376" s="146">
        <f>O376*H376</f>
        <v>0</v>
      </c>
      <c r="Q376" s="146">
        <v>0</v>
      </c>
      <c r="R376" s="146">
        <f>Q376*H376</f>
        <v>0</v>
      </c>
      <c r="S376" s="146">
        <v>0</v>
      </c>
      <c r="T376" s="147">
        <f>S376*H376</f>
        <v>0</v>
      </c>
      <c r="AR376" s="148" t="s">
        <v>156</v>
      </c>
      <c r="AT376" s="148" t="s">
        <v>210</v>
      </c>
      <c r="AU376" s="148" t="s">
        <v>91</v>
      </c>
      <c r="AY376" s="15" t="s">
        <v>209</v>
      </c>
      <c r="BE376" s="149">
        <f>IF(N376="základní",J376,0)</f>
        <v>0</v>
      </c>
      <c r="BF376" s="149">
        <f>IF(N376="snížená",J376,0)</f>
        <v>0</v>
      </c>
      <c r="BG376" s="149">
        <f>IF(N376="zákl. přenesená",J376,0)</f>
        <v>0</v>
      </c>
      <c r="BH376" s="149">
        <f>IF(N376="sníž. přenesená",J376,0)</f>
        <v>0</v>
      </c>
      <c r="BI376" s="149">
        <f>IF(N376="nulová",J376,0)</f>
        <v>0</v>
      </c>
      <c r="BJ376" s="15" t="s">
        <v>85</v>
      </c>
      <c r="BK376" s="149">
        <f>ROUND(I376*H376,2)</f>
        <v>0</v>
      </c>
      <c r="BL376" s="15" t="s">
        <v>156</v>
      </c>
      <c r="BM376" s="148" t="s">
        <v>2192</v>
      </c>
    </row>
    <row r="377" spans="2:65" s="1" customFormat="1" ht="29.25" x14ac:dyDescent="0.2">
      <c r="B377" s="30"/>
      <c r="D377" s="150" t="s">
        <v>216</v>
      </c>
      <c r="F377" s="151" t="s">
        <v>2193</v>
      </c>
      <c r="I377" s="152"/>
      <c r="L377" s="30"/>
      <c r="M377" s="153"/>
      <c r="T377" s="54"/>
      <c r="AT377" s="15" t="s">
        <v>216</v>
      </c>
      <c r="AU377" s="15" t="s">
        <v>91</v>
      </c>
    </row>
    <row r="378" spans="2:65" s="12" customFormat="1" x14ac:dyDescent="0.2">
      <c r="B378" s="154"/>
      <c r="D378" s="150" t="s">
        <v>292</v>
      </c>
      <c r="E378" s="155" t="s">
        <v>1</v>
      </c>
      <c r="F378" s="156" t="s">
        <v>91</v>
      </c>
      <c r="H378" s="157">
        <v>2</v>
      </c>
      <c r="I378" s="158"/>
      <c r="L378" s="154"/>
      <c r="M378" s="159"/>
      <c r="T378" s="160"/>
      <c r="AT378" s="155" t="s">
        <v>292</v>
      </c>
      <c r="AU378" s="155" t="s">
        <v>91</v>
      </c>
      <c r="AV378" s="12" t="s">
        <v>91</v>
      </c>
      <c r="AW378" s="12" t="s">
        <v>36</v>
      </c>
      <c r="AX378" s="12" t="s">
        <v>85</v>
      </c>
      <c r="AY378" s="155" t="s">
        <v>209</v>
      </c>
    </row>
    <row r="379" spans="2:65" s="1" customFormat="1" ht="24.2" customHeight="1" x14ac:dyDescent="0.2">
      <c r="B379" s="30"/>
      <c r="C379" s="171" t="s">
        <v>742</v>
      </c>
      <c r="D379" s="171" t="s">
        <v>449</v>
      </c>
      <c r="E379" s="172" t="s">
        <v>2194</v>
      </c>
      <c r="F379" s="173" t="s">
        <v>2195</v>
      </c>
      <c r="G379" s="174" t="s">
        <v>456</v>
      </c>
      <c r="H379" s="175">
        <v>2</v>
      </c>
      <c r="I379" s="176"/>
      <c r="J379" s="177">
        <f>ROUND(I379*H379,2)</f>
        <v>0</v>
      </c>
      <c r="K379" s="178"/>
      <c r="L379" s="179"/>
      <c r="M379" s="180" t="s">
        <v>1</v>
      </c>
      <c r="N379" s="181" t="s">
        <v>43</v>
      </c>
      <c r="P379" s="146">
        <f>O379*H379</f>
        <v>0</v>
      </c>
      <c r="Q379" s="146">
        <v>1.6999999999999999E-3</v>
      </c>
      <c r="R379" s="146">
        <f>Q379*H379</f>
        <v>3.3999999999999998E-3</v>
      </c>
      <c r="S379" s="146">
        <v>0</v>
      </c>
      <c r="T379" s="147">
        <f>S379*H379</f>
        <v>0</v>
      </c>
      <c r="AR379" s="148" t="s">
        <v>244</v>
      </c>
      <c r="AT379" s="148" t="s">
        <v>449</v>
      </c>
      <c r="AU379" s="148" t="s">
        <v>91</v>
      </c>
      <c r="AY379" s="15" t="s">
        <v>209</v>
      </c>
      <c r="BE379" s="149">
        <f>IF(N379="základní",J379,0)</f>
        <v>0</v>
      </c>
      <c r="BF379" s="149">
        <f>IF(N379="snížená",J379,0)</f>
        <v>0</v>
      </c>
      <c r="BG379" s="149">
        <f>IF(N379="zákl. přenesená",J379,0)</f>
        <v>0</v>
      </c>
      <c r="BH379" s="149">
        <f>IF(N379="sníž. přenesená",J379,0)</f>
        <v>0</v>
      </c>
      <c r="BI379" s="149">
        <f>IF(N379="nulová",J379,0)</f>
        <v>0</v>
      </c>
      <c r="BJ379" s="15" t="s">
        <v>85</v>
      </c>
      <c r="BK379" s="149">
        <f>ROUND(I379*H379,2)</f>
        <v>0</v>
      </c>
      <c r="BL379" s="15" t="s">
        <v>156</v>
      </c>
      <c r="BM379" s="148" t="s">
        <v>2196</v>
      </c>
    </row>
    <row r="380" spans="2:65" s="1" customFormat="1" x14ac:dyDescent="0.2">
      <c r="B380" s="30"/>
      <c r="D380" s="150" t="s">
        <v>216</v>
      </c>
      <c r="F380" s="151" t="s">
        <v>2195</v>
      </c>
      <c r="I380" s="152"/>
      <c r="L380" s="30"/>
      <c r="M380" s="153"/>
      <c r="T380" s="54"/>
      <c r="AT380" s="15" t="s">
        <v>216</v>
      </c>
      <c r="AU380" s="15" t="s">
        <v>91</v>
      </c>
    </row>
    <row r="381" spans="2:65" s="1" customFormat="1" ht="24.2" customHeight="1" x14ac:dyDescent="0.2">
      <c r="B381" s="30"/>
      <c r="C381" s="136" t="s">
        <v>748</v>
      </c>
      <c r="D381" s="136" t="s">
        <v>210</v>
      </c>
      <c r="E381" s="137" t="s">
        <v>2197</v>
      </c>
      <c r="F381" s="138" t="s">
        <v>2198</v>
      </c>
      <c r="G381" s="139" t="s">
        <v>456</v>
      </c>
      <c r="H381" s="140">
        <v>2</v>
      </c>
      <c r="I381" s="141"/>
      <c r="J381" s="142">
        <f>ROUND(I381*H381,2)</f>
        <v>0</v>
      </c>
      <c r="K381" s="143"/>
      <c r="L381" s="30"/>
      <c r="M381" s="144" t="s">
        <v>1</v>
      </c>
      <c r="N381" s="145" t="s">
        <v>43</v>
      </c>
      <c r="P381" s="146">
        <f>O381*H381</f>
        <v>0</v>
      </c>
      <c r="Q381" s="146">
        <v>0.45937</v>
      </c>
      <c r="R381" s="146">
        <f>Q381*H381</f>
        <v>0.91874</v>
      </c>
      <c r="S381" s="146">
        <v>0</v>
      </c>
      <c r="T381" s="147">
        <f>S381*H381</f>
        <v>0</v>
      </c>
      <c r="AR381" s="148" t="s">
        <v>156</v>
      </c>
      <c r="AT381" s="148" t="s">
        <v>210</v>
      </c>
      <c r="AU381" s="148" t="s">
        <v>91</v>
      </c>
      <c r="AY381" s="15" t="s">
        <v>209</v>
      </c>
      <c r="BE381" s="149">
        <f>IF(N381="základní",J381,0)</f>
        <v>0</v>
      </c>
      <c r="BF381" s="149">
        <f>IF(N381="snížená",J381,0)</f>
        <v>0</v>
      </c>
      <c r="BG381" s="149">
        <f>IF(N381="zákl. přenesená",J381,0)</f>
        <v>0</v>
      </c>
      <c r="BH381" s="149">
        <f>IF(N381="sníž. přenesená",J381,0)</f>
        <v>0</v>
      </c>
      <c r="BI381" s="149">
        <f>IF(N381="nulová",J381,0)</f>
        <v>0</v>
      </c>
      <c r="BJ381" s="15" t="s">
        <v>85</v>
      </c>
      <c r="BK381" s="149">
        <f>ROUND(I381*H381,2)</f>
        <v>0</v>
      </c>
      <c r="BL381" s="15" t="s">
        <v>156</v>
      </c>
      <c r="BM381" s="148" t="s">
        <v>2199</v>
      </c>
    </row>
    <row r="382" spans="2:65" s="1" customFormat="1" ht="19.5" x14ac:dyDescent="0.2">
      <c r="B382" s="30"/>
      <c r="D382" s="150" t="s">
        <v>216</v>
      </c>
      <c r="F382" s="151" t="s">
        <v>2200</v>
      </c>
      <c r="I382" s="152"/>
      <c r="L382" s="30"/>
      <c r="M382" s="153"/>
      <c r="T382" s="54"/>
      <c r="AT382" s="15" t="s">
        <v>216</v>
      </c>
      <c r="AU382" s="15" t="s">
        <v>91</v>
      </c>
    </row>
    <row r="383" spans="2:65" s="12" customFormat="1" x14ac:dyDescent="0.2">
      <c r="B383" s="154"/>
      <c r="D383" s="150" t="s">
        <v>292</v>
      </c>
      <c r="E383" s="155" t="s">
        <v>1</v>
      </c>
      <c r="F383" s="156" t="s">
        <v>91</v>
      </c>
      <c r="H383" s="157">
        <v>2</v>
      </c>
      <c r="I383" s="158"/>
      <c r="L383" s="154"/>
      <c r="M383" s="159"/>
      <c r="T383" s="160"/>
      <c r="AT383" s="155" t="s">
        <v>292</v>
      </c>
      <c r="AU383" s="155" t="s">
        <v>91</v>
      </c>
      <c r="AV383" s="12" t="s">
        <v>91</v>
      </c>
      <c r="AW383" s="12" t="s">
        <v>36</v>
      </c>
      <c r="AX383" s="12" t="s">
        <v>85</v>
      </c>
      <c r="AY383" s="155" t="s">
        <v>209</v>
      </c>
    </row>
    <row r="384" spans="2:65" s="1" customFormat="1" ht="16.5" customHeight="1" x14ac:dyDescent="0.2">
      <c r="B384" s="30"/>
      <c r="C384" s="136" t="s">
        <v>753</v>
      </c>
      <c r="D384" s="136" t="s">
        <v>210</v>
      </c>
      <c r="E384" s="137" t="s">
        <v>2201</v>
      </c>
      <c r="F384" s="138" t="s">
        <v>2202</v>
      </c>
      <c r="G384" s="139" t="s">
        <v>456</v>
      </c>
      <c r="H384" s="140">
        <v>2</v>
      </c>
      <c r="I384" s="141"/>
      <c r="J384" s="142">
        <f>ROUND(I384*H384,2)</f>
        <v>0</v>
      </c>
      <c r="K384" s="143"/>
      <c r="L384" s="30"/>
      <c r="M384" s="144" t="s">
        <v>1</v>
      </c>
      <c r="N384" s="145" t="s">
        <v>43</v>
      </c>
      <c r="P384" s="146">
        <f>O384*H384</f>
        <v>0</v>
      </c>
      <c r="Q384" s="146">
        <v>0.04</v>
      </c>
      <c r="R384" s="146">
        <f>Q384*H384</f>
        <v>0.08</v>
      </c>
      <c r="S384" s="146">
        <v>0</v>
      </c>
      <c r="T384" s="147">
        <f>S384*H384</f>
        <v>0</v>
      </c>
      <c r="AR384" s="148" t="s">
        <v>156</v>
      </c>
      <c r="AT384" s="148" t="s">
        <v>210</v>
      </c>
      <c r="AU384" s="148" t="s">
        <v>91</v>
      </c>
      <c r="AY384" s="15" t="s">
        <v>209</v>
      </c>
      <c r="BE384" s="149">
        <f>IF(N384="základní",J384,0)</f>
        <v>0</v>
      </c>
      <c r="BF384" s="149">
        <f>IF(N384="snížená",J384,0)</f>
        <v>0</v>
      </c>
      <c r="BG384" s="149">
        <f>IF(N384="zákl. přenesená",J384,0)</f>
        <v>0</v>
      </c>
      <c r="BH384" s="149">
        <f>IF(N384="sníž. přenesená",J384,0)</f>
        <v>0</v>
      </c>
      <c r="BI384" s="149">
        <f>IF(N384="nulová",J384,0)</f>
        <v>0</v>
      </c>
      <c r="BJ384" s="15" t="s">
        <v>85</v>
      </c>
      <c r="BK384" s="149">
        <f>ROUND(I384*H384,2)</f>
        <v>0</v>
      </c>
      <c r="BL384" s="15" t="s">
        <v>156</v>
      </c>
      <c r="BM384" s="148" t="s">
        <v>2203</v>
      </c>
    </row>
    <row r="385" spans="2:65" s="1" customFormat="1" x14ac:dyDescent="0.2">
      <c r="B385" s="30"/>
      <c r="D385" s="150" t="s">
        <v>216</v>
      </c>
      <c r="F385" s="151" t="s">
        <v>2202</v>
      </c>
      <c r="I385" s="152"/>
      <c r="L385" s="30"/>
      <c r="M385" s="153"/>
      <c r="T385" s="54"/>
      <c r="AT385" s="15" t="s">
        <v>216</v>
      </c>
      <c r="AU385" s="15" t="s">
        <v>91</v>
      </c>
    </row>
    <row r="386" spans="2:65" s="12" customFormat="1" x14ac:dyDescent="0.2">
      <c r="B386" s="154"/>
      <c r="D386" s="150" t="s">
        <v>292</v>
      </c>
      <c r="E386" s="155" t="s">
        <v>1</v>
      </c>
      <c r="F386" s="156" t="s">
        <v>91</v>
      </c>
      <c r="H386" s="157">
        <v>2</v>
      </c>
      <c r="I386" s="158"/>
      <c r="L386" s="154"/>
      <c r="M386" s="159"/>
      <c r="T386" s="160"/>
      <c r="AT386" s="155" t="s">
        <v>292</v>
      </c>
      <c r="AU386" s="155" t="s">
        <v>91</v>
      </c>
      <c r="AV386" s="12" t="s">
        <v>91</v>
      </c>
      <c r="AW386" s="12" t="s">
        <v>36</v>
      </c>
      <c r="AX386" s="12" t="s">
        <v>85</v>
      </c>
      <c r="AY386" s="155" t="s">
        <v>209</v>
      </c>
    </row>
    <row r="387" spans="2:65" s="1" customFormat="1" ht="16.5" customHeight="1" x14ac:dyDescent="0.2">
      <c r="B387" s="30"/>
      <c r="C387" s="171" t="s">
        <v>758</v>
      </c>
      <c r="D387" s="171" t="s">
        <v>449</v>
      </c>
      <c r="E387" s="172" t="s">
        <v>2204</v>
      </c>
      <c r="F387" s="173" t="s">
        <v>2205</v>
      </c>
      <c r="G387" s="174" t="s">
        <v>456</v>
      </c>
      <c r="H387" s="175">
        <v>2</v>
      </c>
      <c r="I387" s="176"/>
      <c r="J387" s="177">
        <f>ROUND(I387*H387,2)</f>
        <v>0</v>
      </c>
      <c r="K387" s="178"/>
      <c r="L387" s="179"/>
      <c r="M387" s="180" t="s">
        <v>1</v>
      </c>
      <c r="N387" s="181" t="s">
        <v>43</v>
      </c>
      <c r="P387" s="146">
        <f>O387*H387</f>
        <v>0</v>
      </c>
      <c r="Q387" s="146">
        <v>7.3000000000000001E-3</v>
      </c>
      <c r="R387" s="146">
        <f>Q387*H387</f>
        <v>1.46E-2</v>
      </c>
      <c r="S387" s="146">
        <v>0</v>
      </c>
      <c r="T387" s="147">
        <f>S387*H387</f>
        <v>0</v>
      </c>
      <c r="AR387" s="148" t="s">
        <v>244</v>
      </c>
      <c r="AT387" s="148" t="s">
        <v>449</v>
      </c>
      <c r="AU387" s="148" t="s">
        <v>91</v>
      </c>
      <c r="AY387" s="15" t="s">
        <v>209</v>
      </c>
      <c r="BE387" s="149">
        <f>IF(N387="základní",J387,0)</f>
        <v>0</v>
      </c>
      <c r="BF387" s="149">
        <f>IF(N387="snížená",J387,0)</f>
        <v>0</v>
      </c>
      <c r="BG387" s="149">
        <f>IF(N387="zákl. přenesená",J387,0)</f>
        <v>0</v>
      </c>
      <c r="BH387" s="149">
        <f>IF(N387="sníž. přenesená",J387,0)</f>
        <v>0</v>
      </c>
      <c r="BI387" s="149">
        <f>IF(N387="nulová",J387,0)</f>
        <v>0</v>
      </c>
      <c r="BJ387" s="15" t="s">
        <v>85</v>
      </c>
      <c r="BK387" s="149">
        <f>ROUND(I387*H387,2)</f>
        <v>0</v>
      </c>
      <c r="BL387" s="15" t="s">
        <v>156</v>
      </c>
      <c r="BM387" s="148" t="s">
        <v>2206</v>
      </c>
    </row>
    <row r="388" spans="2:65" s="1" customFormat="1" x14ac:dyDescent="0.2">
      <c r="B388" s="30"/>
      <c r="D388" s="150" t="s">
        <v>216</v>
      </c>
      <c r="F388" s="151" t="s">
        <v>2205</v>
      </c>
      <c r="I388" s="152"/>
      <c r="L388" s="30"/>
      <c r="M388" s="153"/>
      <c r="T388" s="54"/>
      <c r="AT388" s="15" t="s">
        <v>216</v>
      </c>
      <c r="AU388" s="15" t="s">
        <v>91</v>
      </c>
    </row>
    <row r="389" spans="2:65" s="1" customFormat="1" ht="21.75" customHeight="1" x14ac:dyDescent="0.2">
      <c r="B389" s="30"/>
      <c r="C389" s="136" t="s">
        <v>762</v>
      </c>
      <c r="D389" s="136" t="s">
        <v>210</v>
      </c>
      <c r="E389" s="137" t="s">
        <v>2207</v>
      </c>
      <c r="F389" s="138" t="s">
        <v>2208</v>
      </c>
      <c r="G389" s="139" t="s">
        <v>456</v>
      </c>
      <c r="H389" s="140">
        <v>1</v>
      </c>
      <c r="I389" s="141"/>
      <c r="J389" s="142">
        <f>ROUND(I389*H389,2)</f>
        <v>0</v>
      </c>
      <c r="K389" s="143"/>
      <c r="L389" s="30"/>
      <c r="M389" s="144" t="s">
        <v>1</v>
      </c>
      <c r="N389" s="145" t="s">
        <v>43</v>
      </c>
      <c r="P389" s="146">
        <f>O389*H389</f>
        <v>0</v>
      </c>
      <c r="Q389" s="146">
        <v>7.2000000000000005E-4</v>
      </c>
      <c r="R389" s="146">
        <f>Q389*H389</f>
        <v>7.2000000000000005E-4</v>
      </c>
      <c r="S389" s="146">
        <v>0</v>
      </c>
      <c r="T389" s="147">
        <f>S389*H389</f>
        <v>0</v>
      </c>
      <c r="AR389" s="148" t="s">
        <v>156</v>
      </c>
      <c r="AT389" s="148" t="s">
        <v>210</v>
      </c>
      <c r="AU389" s="148" t="s">
        <v>91</v>
      </c>
      <c r="AY389" s="15" t="s">
        <v>209</v>
      </c>
      <c r="BE389" s="149">
        <f>IF(N389="základní",J389,0)</f>
        <v>0</v>
      </c>
      <c r="BF389" s="149">
        <f>IF(N389="snížená",J389,0)</f>
        <v>0</v>
      </c>
      <c r="BG389" s="149">
        <f>IF(N389="zákl. přenesená",J389,0)</f>
        <v>0</v>
      </c>
      <c r="BH389" s="149">
        <f>IF(N389="sníž. přenesená",J389,0)</f>
        <v>0</v>
      </c>
      <c r="BI389" s="149">
        <f>IF(N389="nulová",J389,0)</f>
        <v>0</v>
      </c>
      <c r="BJ389" s="15" t="s">
        <v>85</v>
      </c>
      <c r="BK389" s="149">
        <f>ROUND(I389*H389,2)</f>
        <v>0</v>
      </c>
      <c r="BL389" s="15" t="s">
        <v>156</v>
      </c>
      <c r="BM389" s="148" t="s">
        <v>2209</v>
      </c>
    </row>
    <row r="390" spans="2:65" s="1" customFormat="1" ht="29.25" x14ac:dyDescent="0.2">
      <c r="B390" s="30"/>
      <c r="D390" s="150" t="s">
        <v>216</v>
      </c>
      <c r="F390" s="151" t="s">
        <v>2210</v>
      </c>
      <c r="I390" s="152"/>
      <c r="L390" s="30"/>
      <c r="M390" s="153"/>
      <c r="T390" s="54"/>
      <c r="AT390" s="15" t="s">
        <v>216</v>
      </c>
      <c r="AU390" s="15" t="s">
        <v>91</v>
      </c>
    </row>
    <row r="391" spans="2:65" s="1" customFormat="1" ht="24.2" customHeight="1" x14ac:dyDescent="0.2">
      <c r="B391" s="30"/>
      <c r="C391" s="171" t="s">
        <v>766</v>
      </c>
      <c r="D391" s="171" t="s">
        <v>449</v>
      </c>
      <c r="E391" s="172" t="s">
        <v>2211</v>
      </c>
      <c r="F391" s="173" t="s">
        <v>2212</v>
      </c>
      <c r="G391" s="174" t="s">
        <v>456</v>
      </c>
      <c r="H391" s="175">
        <v>1</v>
      </c>
      <c r="I391" s="176"/>
      <c r="J391" s="177">
        <f>ROUND(I391*H391,2)</f>
        <v>0</v>
      </c>
      <c r="K391" s="178"/>
      <c r="L391" s="179"/>
      <c r="M391" s="180" t="s">
        <v>1</v>
      </c>
      <c r="N391" s="181" t="s">
        <v>43</v>
      </c>
      <c r="P391" s="146">
        <f>O391*H391</f>
        <v>0</v>
      </c>
      <c r="Q391" s="146">
        <v>1.2E-2</v>
      </c>
      <c r="R391" s="146">
        <f>Q391*H391</f>
        <v>1.2E-2</v>
      </c>
      <c r="S391" s="146">
        <v>0</v>
      </c>
      <c r="T391" s="147">
        <f>S391*H391</f>
        <v>0</v>
      </c>
      <c r="AR391" s="148" t="s">
        <v>244</v>
      </c>
      <c r="AT391" s="148" t="s">
        <v>449</v>
      </c>
      <c r="AU391" s="148" t="s">
        <v>91</v>
      </c>
      <c r="AY391" s="15" t="s">
        <v>209</v>
      </c>
      <c r="BE391" s="149">
        <f>IF(N391="základní",J391,0)</f>
        <v>0</v>
      </c>
      <c r="BF391" s="149">
        <f>IF(N391="snížená",J391,0)</f>
        <v>0</v>
      </c>
      <c r="BG391" s="149">
        <f>IF(N391="zákl. přenesená",J391,0)</f>
        <v>0</v>
      </c>
      <c r="BH391" s="149">
        <f>IF(N391="sníž. přenesená",J391,0)</f>
        <v>0</v>
      </c>
      <c r="BI391" s="149">
        <f>IF(N391="nulová",J391,0)</f>
        <v>0</v>
      </c>
      <c r="BJ391" s="15" t="s">
        <v>85</v>
      </c>
      <c r="BK391" s="149">
        <f>ROUND(I391*H391,2)</f>
        <v>0</v>
      </c>
      <c r="BL391" s="15" t="s">
        <v>156</v>
      </c>
      <c r="BM391" s="148" t="s">
        <v>2213</v>
      </c>
    </row>
    <row r="392" spans="2:65" s="1" customFormat="1" ht="19.5" x14ac:dyDescent="0.2">
      <c r="B392" s="30"/>
      <c r="D392" s="150" t="s">
        <v>216</v>
      </c>
      <c r="F392" s="151" t="s">
        <v>2212</v>
      </c>
      <c r="I392" s="152"/>
      <c r="L392" s="30"/>
      <c r="M392" s="153"/>
      <c r="T392" s="54"/>
      <c r="AT392" s="15" t="s">
        <v>216</v>
      </c>
      <c r="AU392" s="15" t="s">
        <v>91</v>
      </c>
    </row>
    <row r="393" spans="2:65" s="1" customFormat="1" ht="24.2" customHeight="1" x14ac:dyDescent="0.2">
      <c r="B393" s="30"/>
      <c r="C393" s="171" t="s">
        <v>770</v>
      </c>
      <c r="D393" s="171" t="s">
        <v>449</v>
      </c>
      <c r="E393" s="172" t="s">
        <v>2214</v>
      </c>
      <c r="F393" s="173" t="s">
        <v>2215</v>
      </c>
      <c r="G393" s="174" t="s">
        <v>456</v>
      </c>
      <c r="H393" s="175">
        <v>1</v>
      </c>
      <c r="I393" s="176"/>
      <c r="J393" s="177">
        <f>ROUND(I393*H393,2)</f>
        <v>0</v>
      </c>
      <c r="K393" s="178"/>
      <c r="L393" s="179"/>
      <c r="M393" s="180" t="s">
        <v>1</v>
      </c>
      <c r="N393" s="181" t="s">
        <v>43</v>
      </c>
      <c r="P393" s="146">
        <f>O393*H393</f>
        <v>0</v>
      </c>
      <c r="Q393" s="146">
        <v>6.4999999999999997E-4</v>
      </c>
      <c r="R393" s="146">
        <f>Q393*H393</f>
        <v>6.4999999999999997E-4</v>
      </c>
      <c r="S393" s="146">
        <v>0</v>
      </c>
      <c r="T393" s="147">
        <f>S393*H393</f>
        <v>0</v>
      </c>
      <c r="AR393" s="148" t="s">
        <v>244</v>
      </c>
      <c r="AT393" s="148" t="s">
        <v>449</v>
      </c>
      <c r="AU393" s="148" t="s">
        <v>91</v>
      </c>
      <c r="AY393" s="15" t="s">
        <v>209</v>
      </c>
      <c r="BE393" s="149">
        <f>IF(N393="základní",J393,0)</f>
        <v>0</v>
      </c>
      <c r="BF393" s="149">
        <f>IF(N393="snížená",J393,0)</f>
        <v>0</v>
      </c>
      <c r="BG393" s="149">
        <f>IF(N393="zákl. přenesená",J393,0)</f>
        <v>0</v>
      </c>
      <c r="BH393" s="149">
        <f>IF(N393="sníž. přenesená",J393,0)</f>
        <v>0</v>
      </c>
      <c r="BI393" s="149">
        <f>IF(N393="nulová",J393,0)</f>
        <v>0</v>
      </c>
      <c r="BJ393" s="15" t="s">
        <v>85</v>
      </c>
      <c r="BK393" s="149">
        <f>ROUND(I393*H393,2)</f>
        <v>0</v>
      </c>
      <c r="BL393" s="15" t="s">
        <v>156</v>
      </c>
      <c r="BM393" s="148" t="s">
        <v>2216</v>
      </c>
    </row>
    <row r="394" spans="2:65" s="1" customFormat="1" x14ac:dyDescent="0.2">
      <c r="B394" s="30"/>
      <c r="D394" s="150" t="s">
        <v>216</v>
      </c>
      <c r="F394" s="151" t="s">
        <v>2215</v>
      </c>
      <c r="I394" s="152"/>
      <c r="L394" s="30"/>
      <c r="M394" s="153"/>
      <c r="T394" s="54"/>
      <c r="AT394" s="15" t="s">
        <v>216</v>
      </c>
      <c r="AU394" s="15" t="s">
        <v>91</v>
      </c>
    </row>
    <row r="395" spans="2:65" s="12" customFormat="1" x14ac:dyDescent="0.2">
      <c r="B395" s="154"/>
      <c r="D395" s="150" t="s">
        <v>292</v>
      </c>
      <c r="E395" s="155" t="s">
        <v>1</v>
      </c>
      <c r="F395" s="156" t="s">
        <v>85</v>
      </c>
      <c r="H395" s="157">
        <v>1</v>
      </c>
      <c r="I395" s="158"/>
      <c r="L395" s="154"/>
      <c r="M395" s="159"/>
      <c r="T395" s="160"/>
      <c r="AT395" s="155" t="s">
        <v>292</v>
      </c>
      <c r="AU395" s="155" t="s">
        <v>91</v>
      </c>
      <c r="AV395" s="12" t="s">
        <v>91</v>
      </c>
      <c r="AW395" s="12" t="s">
        <v>36</v>
      </c>
      <c r="AX395" s="12" t="s">
        <v>85</v>
      </c>
      <c r="AY395" s="155" t="s">
        <v>209</v>
      </c>
    </row>
    <row r="396" spans="2:65" s="1" customFormat="1" ht="24.2" customHeight="1" x14ac:dyDescent="0.2">
      <c r="B396" s="30"/>
      <c r="C396" s="171" t="s">
        <v>774</v>
      </c>
      <c r="D396" s="171" t="s">
        <v>449</v>
      </c>
      <c r="E396" s="172" t="s">
        <v>2217</v>
      </c>
      <c r="F396" s="173" t="s">
        <v>2218</v>
      </c>
      <c r="G396" s="174" t="s">
        <v>2219</v>
      </c>
      <c r="H396" s="175">
        <v>1</v>
      </c>
      <c r="I396" s="176"/>
      <c r="J396" s="177">
        <f>ROUND(I396*H396,2)</f>
        <v>0</v>
      </c>
      <c r="K396" s="178"/>
      <c r="L396" s="179"/>
      <c r="M396" s="180" t="s">
        <v>1</v>
      </c>
      <c r="N396" s="181" t="s">
        <v>43</v>
      </c>
      <c r="P396" s="146">
        <f>O396*H396</f>
        <v>0</v>
      </c>
      <c r="Q396" s="146">
        <v>1.0500000000000001E-2</v>
      </c>
      <c r="R396" s="146">
        <f>Q396*H396</f>
        <v>1.0500000000000001E-2</v>
      </c>
      <c r="S396" s="146">
        <v>0</v>
      </c>
      <c r="T396" s="147">
        <f>S396*H396</f>
        <v>0</v>
      </c>
      <c r="AR396" s="148" t="s">
        <v>244</v>
      </c>
      <c r="AT396" s="148" t="s">
        <v>449</v>
      </c>
      <c r="AU396" s="148" t="s">
        <v>91</v>
      </c>
      <c r="AY396" s="15" t="s">
        <v>209</v>
      </c>
      <c r="BE396" s="149">
        <f>IF(N396="základní",J396,0)</f>
        <v>0</v>
      </c>
      <c r="BF396" s="149">
        <f>IF(N396="snížená",J396,0)</f>
        <v>0</v>
      </c>
      <c r="BG396" s="149">
        <f>IF(N396="zákl. přenesená",J396,0)</f>
        <v>0</v>
      </c>
      <c r="BH396" s="149">
        <f>IF(N396="sníž. přenesená",J396,0)</f>
        <v>0</v>
      </c>
      <c r="BI396" s="149">
        <f>IF(N396="nulová",J396,0)</f>
        <v>0</v>
      </c>
      <c r="BJ396" s="15" t="s">
        <v>85</v>
      </c>
      <c r="BK396" s="149">
        <f>ROUND(I396*H396,2)</f>
        <v>0</v>
      </c>
      <c r="BL396" s="15" t="s">
        <v>156</v>
      </c>
      <c r="BM396" s="148" t="s">
        <v>2220</v>
      </c>
    </row>
    <row r="397" spans="2:65" s="1" customFormat="1" x14ac:dyDescent="0.2">
      <c r="B397" s="30"/>
      <c r="D397" s="150" t="s">
        <v>216</v>
      </c>
      <c r="F397" s="151" t="s">
        <v>2218</v>
      </c>
      <c r="I397" s="152"/>
      <c r="L397" s="30"/>
      <c r="M397" s="153"/>
      <c r="T397" s="54"/>
      <c r="AT397" s="15" t="s">
        <v>216</v>
      </c>
      <c r="AU397" s="15" t="s">
        <v>91</v>
      </c>
    </row>
    <row r="398" spans="2:65" s="12" customFormat="1" x14ac:dyDescent="0.2">
      <c r="B398" s="154"/>
      <c r="D398" s="150" t="s">
        <v>292</v>
      </c>
      <c r="E398" s="155" t="s">
        <v>1</v>
      </c>
      <c r="F398" s="156" t="s">
        <v>85</v>
      </c>
      <c r="H398" s="157">
        <v>1</v>
      </c>
      <c r="I398" s="158"/>
      <c r="L398" s="154"/>
      <c r="M398" s="159"/>
      <c r="T398" s="160"/>
      <c r="AT398" s="155" t="s">
        <v>292</v>
      </c>
      <c r="AU398" s="155" t="s">
        <v>91</v>
      </c>
      <c r="AV398" s="12" t="s">
        <v>91</v>
      </c>
      <c r="AW398" s="12" t="s">
        <v>36</v>
      </c>
      <c r="AX398" s="12" t="s">
        <v>85</v>
      </c>
      <c r="AY398" s="155" t="s">
        <v>209</v>
      </c>
    </row>
    <row r="399" spans="2:65" s="1" customFormat="1" ht="24.2" customHeight="1" x14ac:dyDescent="0.2">
      <c r="B399" s="30"/>
      <c r="C399" s="171" t="s">
        <v>779</v>
      </c>
      <c r="D399" s="171" t="s">
        <v>449</v>
      </c>
      <c r="E399" s="172" t="s">
        <v>2221</v>
      </c>
      <c r="F399" s="173" t="s">
        <v>2222</v>
      </c>
      <c r="G399" s="174" t="s">
        <v>456</v>
      </c>
      <c r="H399" s="175">
        <v>1</v>
      </c>
      <c r="I399" s="176"/>
      <c r="J399" s="177">
        <f>ROUND(I399*H399,2)</f>
        <v>0</v>
      </c>
      <c r="K399" s="178"/>
      <c r="L399" s="179"/>
      <c r="M399" s="180" t="s">
        <v>1</v>
      </c>
      <c r="N399" s="181" t="s">
        <v>43</v>
      </c>
      <c r="P399" s="146">
        <f>O399*H399</f>
        <v>0</v>
      </c>
      <c r="Q399" s="146">
        <v>5.5100000000000001E-3</v>
      </c>
      <c r="R399" s="146">
        <f>Q399*H399</f>
        <v>5.5100000000000001E-3</v>
      </c>
      <c r="S399" s="146">
        <v>0</v>
      </c>
      <c r="T399" s="147">
        <f>S399*H399</f>
        <v>0</v>
      </c>
      <c r="AR399" s="148" t="s">
        <v>244</v>
      </c>
      <c r="AT399" s="148" t="s">
        <v>449</v>
      </c>
      <c r="AU399" s="148" t="s">
        <v>91</v>
      </c>
      <c r="AY399" s="15" t="s">
        <v>209</v>
      </c>
      <c r="BE399" s="149">
        <f>IF(N399="základní",J399,0)</f>
        <v>0</v>
      </c>
      <c r="BF399" s="149">
        <f>IF(N399="snížená",J399,0)</f>
        <v>0</v>
      </c>
      <c r="BG399" s="149">
        <f>IF(N399="zákl. přenesená",J399,0)</f>
        <v>0</v>
      </c>
      <c r="BH399" s="149">
        <f>IF(N399="sníž. přenesená",J399,0)</f>
        <v>0</v>
      </c>
      <c r="BI399" s="149">
        <f>IF(N399="nulová",J399,0)</f>
        <v>0</v>
      </c>
      <c r="BJ399" s="15" t="s">
        <v>85</v>
      </c>
      <c r="BK399" s="149">
        <f>ROUND(I399*H399,2)</f>
        <v>0</v>
      </c>
      <c r="BL399" s="15" t="s">
        <v>156</v>
      </c>
      <c r="BM399" s="148" t="s">
        <v>2223</v>
      </c>
    </row>
    <row r="400" spans="2:65" s="1" customFormat="1" ht="19.5" x14ac:dyDescent="0.2">
      <c r="B400" s="30"/>
      <c r="D400" s="150" t="s">
        <v>216</v>
      </c>
      <c r="F400" s="151" t="s">
        <v>2222</v>
      </c>
      <c r="I400" s="152"/>
      <c r="L400" s="30"/>
      <c r="M400" s="153"/>
      <c r="T400" s="54"/>
      <c r="AT400" s="15" t="s">
        <v>216</v>
      </c>
      <c r="AU400" s="15" t="s">
        <v>91</v>
      </c>
    </row>
    <row r="401" spans="2:65" s="1" customFormat="1" ht="16.5" customHeight="1" x14ac:dyDescent="0.2">
      <c r="B401" s="30"/>
      <c r="C401" s="136" t="s">
        <v>783</v>
      </c>
      <c r="D401" s="136" t="s">
        <v>210</v>
      </c>
      <c r="E401" s="137" t="s">
        <v>2224</v>
      </c>
      <c r="F401" s="138" t="s">
        <v>2225</v>
      </c>
      <c r="G401" s="139" t="s">
        <v>456</v>
      </c>
      <c r="H401" s="140">
        <v>1</v>
      </c>
      <c r="I401" s="141"/>
      <c r="J401" s="142">
        <f>ROUND(I401*H401,2)</f>
        <v>0</v>
      </c>
      <c r="K401" s="143"/>
      <c r="L401" s="30"/>
      <c r="M401" s="144" t="s">
        <v>1</v>
      </c>
      <c r="N401" s="145" t="s">
        <v>43</v>
      </c>
      <c r="P401" s="146">
        <f>O401*H401</f>
        <v>0</v>
      </c>
      <c r="Q401" s="146">
        <v>1.3600000000000001E-3</v>
      </c>
      <c r="R401" s="146">
        <f>Q401*H401</f>
        <v>1.3600000000000001E-3</v>
      </c>
      <c r="S401" s="146">
        <v>0</v>
      </c>
      <c r="T401" s="147">
        <f>S401*H401</f>
        <v>0</v>
      </c>
      <c r="AR401" s="148" t="s">
        <v>156</v>
      </c>
      <c r="AT401" s="148" t="s">
        <v>210</v>
      </c>
      <c r="AU401" s="148" t="s">
        <v>91</v>
      </c>
      <c r="AY401" s="15" t="s">
        <v>209</v>
      </c>
      <c r="BE401" s="149">
        <f>IF(N401="základní",J401,0)</f>
        <v>0</v>
      </c>
      <c r="BF401" s="149">
        <f>IF(N401="snížená",J401,0)</f>
        <v>0</v>
      </c>
      <c r="BG401" s="149">
        <f>IF(N401="zákl. přenesená",J401,0)</f>
        <v>0</v>
      </c>
      <c r="BH401" s="149">
        <f>IF(N401="sníž. přenesená",J401,0)</f>
        <v>0</v>
      </c>
      <c r="BI401" s="149">
        <f>IF(N401="nulová",J401,0)</f>
        <v>0</v>
      </c>
      <c r="BJ401" s="15" t="s">
        <v>85</v>
      </c>
      <c r="BK401" s="149">
        <f>ROUND(I401*H401,2)</f>
        <v>0</v>
      </c>
      <c r="BL401" s="15" t="s">
        <v>156</v>
      </c>
      <c r="BM401" s="148" t="s">
        <v>2226</v>
      </c>
    </row>
    <row r="402" spans="2:65" s="1" customFormat="1" ht="19.5" x14ac:dyDescent="0.2">
      <c r="B402" s="30"/>
      <c r="D402" s="150" t="s">
        <v>216</v>
      </c>
      <c r="F402" s="151" t="s">
        <v>2227</v>
      </c>
      <c r="I402" s="152"/>
      <c r="L402" s="30"/>
      <c r="M402" s="153"/>
      <c r="T402" s="54"/>
      <c r="AT402" s="15" t="s">
        <v>216</v>
      </c>
      <c r="AU402" s="15" t="s">
        <v>91</v>
      </c>
    </row>
    <row r="403" spans="2:65" s="1" customFormat="1" ht="24.2" customHeight="1" x14ac:dyDescent="0.2">
      <c r="B403" s="30"/>
      <c r="C403" s="171" t="s">
        <v>788</v>
      </c>
      <c r="D403" s="171" t="s">
        <v>449</v>
      </c>
      <c r="E403" s="172" t="s">
        <v>2228</v>
      </c>
      <c r="F403" s="173" t="s">
        <v>2229</v>
      </c>
      <c r="G403" s="174" t="s">
        <v>456</v>
      </c>
      <c r="H403" s="175">
        <v>1</v>
      </c>
      <c r="I403" s="176"/>
      <c r="J403" s="177">
        <f>ROUND(I403*H403,2)</f>
        <v>0</v>
      </c>
      <c r="K403" s="178"/>
      <c r="L403" s="179"/>
      <c r="M403" s="180" t="s">
        <v>1</v>
      </c>
      <c r="N403" s="181" t="s">
        <v>43</v>
      </c>
      <c r="P403" s="146">
        <f>O403*H403</f>
        <v>0</v>
      </c>
      <c r="Q403" s="146">
        <v>1.61E-2</v>
      </c>
      <c r="R403" s="146">
        <f>Q403*H403</f>
        <v>1.61E-2</v>
      </c>
      <c r="S403" s="146">
        <v>0</v>
      </c>
      <c r="T403" s="147">
        <f>S403*H403</f>
        <v>0</v>
      </c>
      <c r="AR403" s="148" t="s">
        <v>244</v>
      </c>
      <c r="AT403" s="148" t="s">
        <v>449</v>
      </c>
      <c r="AU403" s="148" t="s">
        <v>91</v>
      </c>
      <c r="AY403" s="15" t="s">
        <v>209</v>
      </c>
      <c r="BE403" s="149">
        <f>IF(N403="základní",J403,0)</f>
        <v>0</v>
      </c>
      <c r="BF403" s="149">
        <f>IF(N403="snížená",J403,0)</f>
        <v>0</v>
      </c>
      <c r="BG403" s="149">
        <f>IF(N403="zákl. přenesená",J403,0)</f>
        <v>0</v>
      </c>
      <c r="BH403" s="149">
        <f>IF(N403="sníž. přenesená",J403,0)</f>
        <v>0</v>
      </c>
      <c r="BI403" s="149">
        <f>IF(N403="nulová",J403,0)</f>
        <v>0</v>
      </c>
      <c r="BJ403" s="15" t="s">
        <v>85</v>
      </c>
      <c r="BK403" s="149">
        <f>ROUND(I403*H403,2)</f>
        <v>0</v>
      </c>
      <c r="BL403" s="15" t="s">
        <v>156</v>
      </c>
      <c r="BM403" s="148" t="s">
        <v>2230</v>
      </c>
    </row>
    <row r="404" spans="2:65" s="1" customFormat="1" x14ac:dyDescent="0.2">
      <c r="B404" s="30"/>
      <c r="D404" s="150" t="s">
        <v>216</v>
      </c>
      <c r="F404" s="151" t="s">
        <v>2229</v>
      </c>
      <c r="I404" s="152"/>
      <c r="L404" s="30"/>
      <c r="M404" s="153"/>
      <c r="T404" s="54"/>
      <c r="AT404" s="15" t="s">
        <v>216</v>
      </c>
      <c r="AU404" s="15" t="s">
        <v>91</v>
      </c>
    </row>
    <row r="405" spans="2:65" s="1" customFormat="1" ht="16.5" customHeight="1" x14ac:dyDescent="0.2">
      <c r="B405" s="30"/>
      <c r="C405" s="136" t="s">
        <v>792</v>
      </c>
      <c r="D405" s="136" t="s">
        <v>210</v>
      </c>
      <c r="E405" s="137" t="s">
        <v>2231</v>
      </c>
      <c r="F405" s="138" t="s">
        <v>2232</v>
      </c>
      <c r="G405" s="139" t="s">
        <v>456</v>
      </c>
      <c r="H405" s="140">
        <v>1</v>
      </c>
      <c r="I405" s="141"/>
      <c r="J405" s="142">
        <f>ROUND(I405*H405,2)</f>
        <v>0</v>
      </c>
      <c r="K405" s="143"/>
      <c r="L405" s="30"/>
      <c r="M405" s="144" t="s">
        <v>1</v>
      </c>
      <c r="N405" s="145" t="s">
        <v>43</v>
      </c>
      <c r="P405" s="146">
        <f>O405*H405</f>
        <v>0</v>
      </c>
      <c r="Q405" s="146">
        <v>0.04</v>
      </c>
      <c r="R405" s="146">
        <f>Q405*H405</f>
        <v>0.04</v>
      </c>
      <c r="S405" s="146">
        <v>0</v>
      </c>
      <c r="T405" s="147">
        <f>S405*H405</f>
        <v>0</v>
      </c>
      <c r="AR405" s="148" t="s">
        <v>156</v>
      </c>
      <c r="AT405" s="148" t="s">
        <v>210</v>
      </c>
      <c r="AU405" s="148" t="s">
        <v>91</v>
      </c>
      <c r="AY405" s="15" t="s">
        <v>209</v>
      </c>
      <c r="BE405" s="149">
        <f>IF(N405="základní",J405,0)</f>
        <v>0</v>
      </c>
      <c r="BF405" s="149">
        <f>IF(N405="snížená",J405,0)</f>
        <v>0</v>
      </c>
      <c r="BG405" s="149">
        <f>IF(N405="zákl. přenesená",J405,0)</f>
        <v>0</v>
      </c>
      <c r="BH405" s="149">
        <f>IF(N405="sníž. přenesená",J405,0)</f>
        <v>0</v>
      </c>
      <c r="BI405" s="149">
        <f>IF(N405="nulová",J405,0)</f>
        <v>0</v>
      </c>
      <c r="BJ405" s="15" t="s">
        <v>85</v>
      </c>
      <c r="BK405" s="149">
        <f>ROUND(I405*H405,2)</f>
        <v>0</v>
      </c>
      <c r="BL405" s="15" t="s">
        <v>156</v>
      </c>
      <c r="BM405" s="148" t="s">
        <v>2233</v>
      </c>
    </row>
    <row r="406" spans="2:65" s="1" customFormat="1" x14ac:dyDescent="0.2">
      <c r="B406" s="30"/>
      <c r="D406" s="150" t="s">
        <v>216</v>
      </c>
      <c r="F406" s="151" t="s">
        <v>2232</v>
      </c>
      <c r="I406" s="152"/>
      <c r="L406" s="30"/>
      <c r="M406" s="153"/>
      <c r="T406" s="54"/>
      <c r="AT406" s="15" t="s">
        <v>216</v>
      </c>
      <c r="AU406" s="15" t="s">
        <v>91</v>
      </c>
    </row>
    <row r="407" spans="2:65" s="12" customFormat="1" x14ac:dyDescent="0.2">
      <c r="B407" s="154"/>
      <c r="D407" s="150" t="s">
        <v>292</v>
      </c>
      <c r="E407" s="155" t="s">
        <v>1</v>
      </c>
      <c r="F407" s="156" t="s">
        <v>85</v>
      </c>
      <c r="H407" s="157">
        <v>1</v>
      </c>
      <c r="I407" s="158"/>
      <c r="L407" s="154"/>
      <c r="M407" s="159"/>
      <c r="T407" s="160"/>
      <c r="AT407" s="155" t="s">
        <v>292</v>
      </c>
      <c r="AU407" s="155" t="s">
        <v>91</v>
      </c>
      <c r="AV407" s="12" t="s">
        <v>91</v>
      </c>
      <c r="AW407" s="12" t="s">
        <v>36</v>
      </c>
      <c r="AX407" s="12" t="s">
        <v>85</v>
      </c>
      <c r="AY407" s="155" t="s">
        <v>209</v>
      </c>
    </row>
    <row r="408" spans="2:65" s="1" customFormat="1" ht="16.5" customHeight="1" x14ac:dyDescent="0.2">
      <c r="B408" s="30"/>
      <c r="C408" s="171" t="s">
        <v>796</v>
      </c>
      <c r="D408" s="171" t="s">
        <v>449</v>
      </c>
      <c r="E408" s="172" t="s">
        <v>2234</v>
      </c>
      <c r="F408" s="173" t="s">
        <v>2235</v>
      </c>
      <c r="G408" s="174" t="s">
        <v>456</v>
      </c>
      <c r="H408" s="175">
        <v>1</v>
      </c>
      <c r="I408" s="176"/>
      <c r="J408" s="177">
        <f>ROUND(I408*H408,2)</f>
        <v>0</v>
      </c>
      <c r="K408" s="178"/>
      <c r="L408" s="179"/>
      <c r="M408" s="180" t="s">
        <v>1</v>
      </c>
      <c r="N408" s="181" t="s">
        <v>43</v>
      </c>
      <c r="P408" s="146">
        <f>O408*H408</f>
        <v>0</v>
      </c>
      <c r="Q408" s="146">
        <v>1.3299999999999999E-2</v>
      </c>
      <c r="R408" s="146">
        <f>Q408*H408</f>
        <v>1.3299999999999999E-2</v>
      </c>
      <c r="S408" s="146">
        <v>0</v>
      </c>
      <c r="T408" s="147">
        <f>S408*H408</f>
        <v>0</v>
      </c>
      <c r="AR408" s="148" t="s">
        <v>244</v>
      </c>
      <c r="AT408" s="148" t="s">
        <v>449</v>
      </c>
      <c r="AU408" s="148" t="s">
        <v>91</v>
      </c>
      <c r="AY408" s="15" t="s">
        <v>209</v>
      </c>
      <c r="BE408" s="149">
        <f>IF(N408="základní",J408,0)</f>
        <v>0</v>
      </c>
      <c r="BF408" s="149">
        <f>IF(N408="snížená",J408,0)</f>
        <v>0</v>
      </c>
      <c r="BG408" s="149">
        <f>IF(N408="zákl. přenesená",J408,0)</f>
        <v>0</v>
      </c>
      <c r="BH408" s="149">
        <f>IF(N408="sníž. přenesená",J408,0)</f>
        <v>0</v>
      </c>
      <c r="BI408" s="149">
        <f>IF(N408="nulová",J408,0)</f>
        <v>0</v>
      </c>
      <c r="BJ408" s="15" t="s">
        <v>85</v>
      </c>
      <c r="BK408" s="149">
        <f>ROUND(I408*H408,2)</f>
        <v>0</v>
      </c>
      <c r="BL408" s="15" t="s">
        <v>156</v>
      </c>
      <c r="BM408" s="148" t="s">
        <v>2236</v>
      </c>
    </row>
    <row r="409" spans="2:65" s="1" customFormat="1" x14ac:dyDescent="0.2">
      <c r="B409" s="30"/>
      <c r="D409" s="150" t="s">
        <v>216</v>
      </c>
      <c r="F409" s="151" t="s">
        <v>2235</v>
      </c>
      <c r="I409" s="152"/>
      <c r="L409" s="30"/>
      <c r="M409" s="153"/>
      <c r="T409" s="54"/>
      <c r="AT409" s="15" t="s">
        <v>216</v>
      </c>
      <c r="AU409" s="15" t="s">
        <v>91</v>
      </c>
    </row>
    <row r="410" spans="2:65" s="12" customFormat="1" x14ac:dyDescent="0.2">
      <c r="B410" s="154"/>
      <c r="D410" s="150" t="s">
        <v>292</v>
      </c>
      <c r="E410" s="155" t="s">
        <v>1</v>
      </c>
      <c r="F410" s="156" t="s">
        <v>85</v>
      </c>
      <c r="H410" s="157">
        <v>1</v>
      </c>
      <c r="I410" s="158"/>
      <c r="L410" s="154"/>
      <c r="M410" s="159"/>
      <c r="T410" s="160"/>
      <c r="AT410" s="155" t="s">
        <v>292</v>
      </c>
      <c r="AU410" s="155" t="s">
        <v>91</v>
      </c>
      <c r="AV410" s="12" t="s">
        <v>91</v>
      </c>
      <c r="AW410" s="12" t="s">
        <v>36</v>
      </c>
      <c r="AX410" s="12" t="s">
        <v>85</v>
      </c>
      <c r="AY410" s="155" t="s">
        <v>209</v>
      </c>
    </row>
    <row r="411" spans="2:65" s="1" customFormat="1" ht="16.5" customHeight="1" x14ac:dyDescent="0.2">
      <c r="B411" s="30"/>
      <c r="C411" s="136" t="s">
        <v>787</v>
      </c>
      <c r="D411" s="136" t="s">
        <v>210</v>
      </c>
      <c r="E411" s="137" t="s">
        <v>2237</v>
      </c>
      <c r="F411" s="138" t="s">
        <v>2238</v>
      </c>
      <c r="G411" s="139" t="s">
        <v>456</v>
      </c>
      <c r="H411" s="140">
        <v>1</v>
      </c>
      <c r="I411" s="141"/>
      <c r="J411" s="142">
        <f>ROUND(I411*H411,2)</f>
        <v>0</v>
      </c>
      <c r="K411" s="143"/>
      <c r="L411" s="30"/>
      <c r="M411" s="144" t="s">
        <v>1</v>
      </c>
      <c r="N411" s="145" t="s">
        <v>43</v>
      </c>
      <c r="P411" s="146">
        <f>O411*H411</f>
        <v>0</v>
      </c>
      <c r="Q411" s="146">
        <v>0.05</v>
      </c>
      <c r="R411" s="146">
        <f>Q411*H411</f>
        <v>0.05</v>
      </c>
      <c r="S411" s="146">
        <v>0</v>
      </c>
      <c r="T411" s="147">
        <f>S411*H411</f>
        <v>0</v>
      </c>
      <c r="AR411" s="148" t="s">
        <v>156</v>
      </c>
      <c r="AT411" s="148" t="s">
        <v>210</v>
      </c>
      <c r="AU411" s="148" t="s">
        <v>91</v>
      </c>
      <c r="AY411" s="15" t="s">
        <v>209</v>
      </c>
      <c r="BE411" s="149">
        <f>IF(N411="základní",J411,0)</f>
        <v>0</v>
      </c>
      <c r="BF411" s="149">
        <f>IF(N411="snížená",J411,0)</f>
        <v>0</v>
      </c>
      <c r="BG411" s="149">
        <f>IF(N411="zákl. přenesená",J411,0)</f>
        <v>0</v>
      </c>
      <c r="BH411" s="149">
        <f>IF(N411="sníž. přenesená",J411,0)</f>
        <v>0</v>
      </c>
      <c r="BI411" s="149">
        <f>IF(N411="nulová",J411,0)</f>
        <v>0</v>
      </c>
      <c r="BJ411" s="15" t="s">
        <v>85</v>
      </c>
      <c r="BK411" s="149">
        <f>ROUND(I411*H411,2)</f>
        <v>0</v>
      </c>
      <c r="BL411" s="15" t="s">
        <v>156</v>
      </c>
      <c r="BM411" s="148" t="s">
        <v>2239</v>
      </c>
    </row>
    <row r="412" spans="2:65" s="1" customFormat="1" x14ac:dyDescent="0.2">
      <c r="B412" s="30"/>
      <c r="D412" s="150" t="s">
        <v>216</v>
      </c>
      <c r="F412" s="151" t="s">
        <v>2238</v>
      </c>
      <c r="I412" s="152"/>
      <c r="L412" s="30"/>
      <c r="M412" s="153"/>
      <c r="T412" s="54"/>
      <c r="AT412" s="15" t="s">
        <v>216</v>
      </c>
      <c r="AU412" s="15" t="s">
        <v>91</v>
      </c>
    </row>
    <row r="413" spans="2:65" s="1" customFormat="1" ht="16.5" customHeight="1" x14ac:dyDescent="0.2">
      <c r="B413" s="30"/>
      <c r="C413" s="171" t="s">
        <v>803</v>
      </c>
      <c r="D413" s="171" t="s">
        <v>449</v>
      </c>
      <c r="E413" s="172" t="s">
        <v>2240</v>
      </c>
      <c r="F413" s="173" t="s">
        <v>2241</v>
      </c>
      <c r="G413" s="174" t="s">
        <v>456</v>
      </c>
      <c r="H413" s="175">
        <v>1</v>
      </c>
      <c r="I413" s="176"/>
      <c r="J413" s="177">
        <f>ROUND(I413*H413,2)</f>
        <v>0</v>
      </c>
      <c r="K413" s="178"/>
      <c r="L413" s="179"/>
      <c r="M413" s="180" t="s">
        <v>1</v>
      </c>
      <c r="N413" s="181" t="s">
        <v>43</v>
      </c>
      <c r="P413" s="146">
        <f>O413*H413</f>
        <v>0</v>
      </c>
      <c r="Q413" s="146">
        <v>2.9499999999999998E-2</v>
      </c>
      <c r="R413" s="146">
        <f>Q413*H413</f>
        <v>2.9499999999999998E-2</v>
      </c>
      <c r="S413" s="146">
        <v>0</v>
      </c>
      <c r="T413" s="147">
        <f>S413*H413</f>
        <v>0</v>
      </c>
      <c r="AR413" s="148" t="s">
        <v>244</v>
      </c>
      <c r="AT413" s="148" t="s">
        <v>449</v>
      </c>
      <c r="AU413" s="148" t="s">
        <v>91</v>
      </c>
      <c r="AY413" s="15" t="s">
        <v>209</v>
      </c>
      <c r="BE413" s="149">
        <f>IF(N413="základní",J413,0)</f>
        <v>0</v>
      </c>
      <c r="BF413" s="149">
        <f>IF(N413="snížená",J413,0)</f>
        <v>0</v>
      </c>
      <c r="BG413" s="149">
        <f>IF(N413="zákl. přenesená",J413,0)</f>
        <v>0</v>
      </c>
      <c r="BH413" s="149">
        <f>IF(N413="sníž. přenesená",J413,0)</f>
        <v>0</v>
      </c>
      <c r="BI413" s="149">
        <f>IF(N413="nulová",J413,0)</f>
        <v>0</v>
      </c>
      <c r="BJ413" s="15" t="s">
        <v>85</v>
      </c>
      <c r="BK413" s="149">
        <f>ROUND(I413*H413,2)</f>
        <v>0</v>
      </c>
      <c r="BL413" s="15" t="s">
        <v>156</v>
      </c>
      <c r="BM413" s="148" t="s">
        <v>2242</v>
      </c>
    </row>
    <row r="414" spans="2:65" s="1" customFormat="1" x14ac:dyDescent="0.2">
      <c r="B414" s="30"/>
      <c r="D414" s="150" t="s">
        <v>216</v>
      </c>
      <c r="F414" s="151" t="s">
        <v>2241</v>
      </c>
      <c r="I414" s="152"/>
      <c r="L414" s="30"/>
      <c r="M414" s="153"/>
      <c r="T414" s="54"/>
      <c r="AT414" s="15" t="s">
        <v>216</v>
      </c>
      <c r="AU414" s="15" t="s">
        <v>91</v>
      </c>
    </row>
    <row r="415" spans="2:65" s="1" customFormat="1" ht="33" customHeight="1" x14ac:dyDescent="0.2">
      <c r="B415" s="30"/>
      <c r="C415" s="136" t="s">
        <v>807</v>
      </c>
      <c r="D415" s="136" t="s">
        <v>210</v>
      </c>
      <c r="E415" s="137" t="s">
        <v>2243</v>
      </c>
      <c r="F415" s="138" t="s">
        <v>2244</v>
      </c>
      <c r="G415" s="139" t="s">
        <v>456</v>
      </c>
      <c r="H415" s="140">
        <v>3</v>
      </c>
      <c r="I415" s="141"/>
      <c r="J415" s="142">
        <f>ROUND(I415*H415,2)</f>
        <v>0</v>
      </c>
      <c r="K415" s="143"/>
      <c r="L415" s="30"/>
      <c r="M415" s="144" t="s">
        <v>1</v>
      </c>
      <c r="N415" s="145" t="s">
        <v>43</v>
      </c>
      <c r="P415" s="146">
        <f>O415*H415</f>
        <v>0</v>
      </c>
      <c r="Q415" s="146">
        <v>0.31108000000000002</v>
      </c>
      <c r="R415" s="146">
        <f>Q415*H415</f>
        <v>0.93324000000000007</v>
      </c>
      <c r="S415" s="146">
        <v>0</v>
      </c>
      <c r="T415" s="147">
        <f>S415*H415</f>
        <v>0</v>
      </c>
      <c r="AR415" s="148" t="s">
        <v>156</v>
      </c>
      <c r="AT415" s="148" t="s">
        <v>210</v>
      </c>
      <c r="AU415" s="148" t="s">
        <v>91</v>
      </c>
      <c r="AY415" s="15" t="s">
        <v>209</v>
      </c>
      <c r="BE415" s="149">
        <f>IF(N415="základní",J415,0)</f>
        <v>0</v>
      </c>
      <c r="BF415" s="149">
        <f>IF(N415="snížená",J415,0)</f>
        <v>0</v>
      </c>
      <c r="BG415" s="149">
        <f>IF(N415="zákl. přenesená",J415,0)</f>
        <v>0</v>
      </c>
      <c r="BH415" s="149">
        <f>IF(N415="sníž. přenesená",J415,0)</f>
        <v>0</v>
      </c>
      <c r="BI415" s="149">
        <f>IF(N415="nulová",J415,0)</f>
        <v>0</v>
      </c>
      <c r="BJ415" s="15" t="s">
        <v>85</v>
      </c>
      <c r="BK415" s="149">
        <f>ROUND(I415*H415,2)</f>
        <v>0</v>
      </c>
      <c r="BL415" s="15" t="s">
        <v>156</v>
      </c>
      <c r="BM415" s="148" t="s">
        <v>2245</v>
      </c>
    </row>
    <row r="416" spans="2:65" s="1" customFormat="1" ht="19.5" x14ac:dyDescent="0.2">
      <c r="B416" s="30"/>
      <c r="D416" s="150" t="s">
        <v>216</v>
      </c>
      <c r="F416" s="151" t="s">
        <v>2246</v>
      </c>
      <c r="I416" s="152"/>
      <c r="L416" s="30"/>
      <c r="M416" s="153"/>
      <c r="T416" s="54"/>
      <c r="AT416" s="15" t="s">
        <v>216</v>
      </c>
      <c r="AU416" s="15" t="s">
        <v>91</v>
      </c>
    </row>
    <row r="417" spans="2:65" s="12" customFormat="1" x14ac:dyDescent="0.2">
      <c r="B417" s="154"/>
      <c r="D417" s="150" t="s">
        <v>292</v>
      </c>
      <c r="E417" s="155" t="s">
        <v>1</v>
      </c>
      <c r="F417" s="156" t="s">
        <v>2247</v>
      </c>
      <c r="H417" s="157">
        <v>3</v>
      </c>
      <c r="I417" s="158"/>
      <c r="L417" s="154"/>
      <c r="M417" s="159"/>
      <c r="T417" s="160"/>
      <c r="AT417" s="155" t="s">
        <v>292</v>
      </c>
      <c r="AU417" s="155" t="s">
        <v>91</v>
      </c>
      <c r="AV417" s="12" t="s">
        <v>91</v>
      </c>
      <c r="AW417" s="12" t="s">
        <v>36</v>
      </c>
      <c r="AX417" s="12" t="s">
        <v>85</v>
      </c>
      <c r="AY417" s="155" t="s">
        <v>209</v>
      </c>
    </row>
    <row r="418" spans="2:65" s="1" customFormat="1" ht="16.5" customHeight="1" x14ac:dyDescent="0.2">
      <c r="B418" s="30"/>
      <c r="C418" s="136" t="s">
        <v>811</v>
      </c>
      <c r="D418" s="136" t="s">
        <v>210</v>
      </c>
      <c r="E418" s="137" t="s">
        <v>2248</v>
      </c>
      <c r="F418" s="138" t="s">
        <v>2249</v>
      </c>
      <c r="G418" s="139" t="s">
        <v>456</v>
      </c>
      <c r="H418" s="140">
        <v>3</v>
      </c>
      <c r="I418" s="141"/>
      <c r="J418" s="142">
        <f>ROUND(I418*H418,2)</f>
        <v>0</v>
      </c>
      <c r="K418" s="143"/>
      <c r="L418" s="30"/>
      <c r="M418" s="144" t="s">
        <v>1</v>
      </c>
      <c r="N418" s="145" t="s">
        <v>43</v>
      </c>
      <c r="P418" s="146">
        <f>O418*H418</f>
        <v>0</v>
      </c>
      <c r="Q418" s="146">
        <v>3.3E-4</v>
      </c>
      <c r="R418" s="146">
        <f>Q418*H418</f>
        <v>9.8999999999999999E-4</v>
      </c>
      <c r="S418" s="146">
        <v>0</v>
      </c>
      <c r="T418" s="147">
        <f>S418*H418</f>
        <v>0</v>
      </c>
      <c r="AR418" s="148" t="s">
        <v>156</v>
      </c>
      <c r="AT418" s="148" t="s">
        <v>210</v>
      </c>
      <c r="AU418" s="148" t="s">
        <v>91</v>
      </c>
      <c r="AY418" s="15" t="s">
        <v>209</v>
      </c>
      <c r="BE418" s="149">
        <f>IF(N418="základní",J418,0)</f>
        <v>0</v>
      </c>
      <c r="BF418" s="149">
        <f>IF(N418="snížená",J418,0)</f>
        <v>0</v>
      </c>
      <c r="BG418" s="149">
        <f>IF(N418="zákl. přenesená",J418,0)</f>
        <v>0</v>
      </c>
      <c r="BH418" s="149">
        <f>IF(N418="sníž. přenesená",J418,0)</f>
        <v>0</v>
      </c>
      <c r="BI418" s="149">
        <f>IF(N418="nulová",J418,0)</f>
        <v>0</v>
      </c>
      <c r="BJ418" s="15" t="s">
        <v>85</v>
      </c>
      <c r="BK418" s="149">
        <f>ROUND(I418*H418,2)</f>
        <v>0</v>
      </c>
      <c r="BL418" s="15" t="s">
        <v>156</v>
      </c>
      <c r="BM418" s="148" t="s">
        <v>2250</v>
      </c>
    </row>
    <row r="419" spans="2:65" s="1" customFormat="1" x14ac:dyDescent="0.2">
      <c r="B419" s="30"/>
      <c r="D419" s="150" t="s">
        <v>216</v>
      </c>
      <c r="F419" s="151" t="s">
        <v>2251</v>
      </c>
      <c r="I419" s="152"/>
      <c r="L419" s="30"/>
      <c r="M419" s="153"/>
      <c r="T419" s="54"/>
      <c r="AT419" s="15" t="s">
        <v>216</v>
      </c>
      <c r="AU419" s="15" t="s">
        <v>91</v>
      </c>
    </row>
    <row r="420" spans="2:65" s="12" customFormat="1" x14ac:dyDescent="0.2">
      <c r="B420" s="154"/>
      <c r="D420" s="150" t="s">
        <v>292</v>
      </c>
      <c r="E420" s="155" t="s">
        <v>1</v>
      </c>
      <c r="F420" s="156" t="s">
        <v>2247</v>
      </c>
      <c r="H420" s="157">
        <v>3</v>
      </c>
      <c r="I420" s="158"/>
      <c r="L420" s="154"/>
      <c r="M420" s="159"/>
      <c r="T420" s="160"/>
      <c r="AT420" s="155" t="s">
        <v>292</v>
      </c>
      <c r="AU420" s="155" t="s">
        <v>91</v>
      </c>
      <c r="AV420" s="12" t="s">
        <v>91</v>
      </c>
      <c r="AW420" s="12" t="s">
        <v>36</v>
      </c>
      <c r="AX420" s="12" t="s">
        <v>85</v>
      </c>
      <c r="AY420" s="155" t="s">
        <v>209</v>
      </c>
    </row>
    <row r="421" spans="2:65" s="11" customFormat="1" ht="22.9" customHeight="1" x14ac:dyDescent="0.2">
      <c r="B421" s="124"/>
      <c r="D421" s="125" t="s">
        <v>77</v>
      </c>
      <c r="E421" s="134" t="s">
        <v>249</v>
      </c>
      <c r="F421" s="134" t="s">
        <v>866</v>
      </c>
      <c r="I421" s="127"/>
      <c r="J421" s="135">
        <f>BK421</f>
        <v>0</v>
      </c>
      <c r="L421" s="124"/>
      <c r="M421" s="129"/>
      <c r="P421" s="130">
        <f>SUM(P422:P430)</f>
        <v>0</v>
      </c>
      <c r="R421" s="130">
        <f>SUM(R422:R430)</f>
        <v>5.0839999999999996E-2</v>
      </c>
      <c r="T421" s="131">
        <f>SUM(T422:T430)</f>
        <v>2.48</v>
      </c>
      <c r="AR421" s="125" t="s">
        <v>85</v>
      </c>
      <c r="AT421" s="132" t="s">
        <v>77</v>
      </c>
      <c r="AU421" s="132" t="s">
        <v>85</v>
      </c>
      <c r="AY421" s="125" t="s">
        <v>209</v>
      </c>
      <c r="BK421" s="133">
        <f>SUM(BK422:BK430)</f>
        <v>0</v>
      </c>
    </row>
    <row r="422" spans="2:65" s="1" customFormat="1" ht="24.2" customHeight="1" x14ac:dyDescent="0.2">
      <c r="B422" s="30"/>
      <c r="C422" s="136" t="s">
        <v>815</v>
      </c>
      <c r="D422" s="136" t="s">
        <v>210</v>
      </c>
      <c r="E422" s="137" t="s">
        <v>867</v>
      </c>
      <c r="F422" s="138" t="s">
        <v>868</v>
      </c>
      <c r="G422" s="139" t="s">
        <v>359</v>
      </c>
      <c r="H422" s="140">
        <v>124</v>
      </c>
      <c r="I422" s="141"/>
      <c r="J422" s="142">
        <f>ROUND(I422*H422,2)</f>
        <v>0</v>
      </c>
      <c r="K422" s="143"/>
      <c r="L422" s="30"/>
      <c r="M422" s="144" t="s">
        <v>1</v>
      </c>
      <c r="N422" s="145" t="s">
        <v>43</v>
      </c>
      <c r="P422" s="146">
        <f>O422*H422</f>
        <v>0</v>
      </c>
      <c r="Q422" s="146">
        <v>4.0999999999999999E-4</v>
      </c>
      <c r="R422" s="146">
        <f>Q422*H422</f>
        <v>5.0839999999999996E-2</v>
      </c>
      <c r="S422" s="146">
        <v>0</v>
      </c>
      <c r="T422" s="147">
        <f>S422*H422</f>
        <v>0</v>
      </c>
      <c r="AR422" s="148" t="s">
        <v>156</v>
      </c>
      <c r="AT422" s="148" t="s">
        <v>210</v>
      </c>
      <c r="AU422" s="148" t="s">
        <v>91</v>
      </c>
      <c r="AY422" s="15" t="s">
        <v>209</v>
      </c>
      <c r="BE422" s="149">
        <f>IF(N422="základní",J422,0)</f>
        <v>0</v>
      </c>
      <c r="BF422" s="149">
        <f>IF(N422="snížená",J422,0)</f>
        <v>0</v>
      </c>
      <c r="BG422" s="149">
        <f>IF(N422="zákl. přenesená",J422,0)</f>
        <v>0</v>
      </c>
      <c r="BH422" s="149">
        <f>IF(N422="sníž. přenesená",J422,0)</f>
        <v>0</v>
      </c>
      <c r="BI422" s="149">
        <f>IF(N422="nulová",J422,0)</f>
        <v>0</v>
      </c>
      <c r="BJ422" s="15" t="s">
        <v>85</v>
      </c>
      <c r="BK422" s="149">
        <f>ROUND(I422*H422,2)</f>
        <v>0</v>
      </c>
      <c r="BL422" s="15" t="s">
        <v>156</v>
      </c>
      <c r="BM422" s="148" t="s">
        <v>2252</v>
      </c>
    </row>
    <row r="423" spans="2:65" s="1" customFormat="1" ht="19.5" x14ac:dyDescent="0.2">
      <c r="B423" s="30"/>
      <c r="D423" s="150" t="s">
        <v>216</v>
      </c>
      <c r="F423" s="151" t="s">
        <v>870</v>
      </c>
      <c r="I423" s="152"/>
      <c r="L423" s="30"/>
      <c r="M423" s="153"/>
      <c r="T423" s="54"/>
      <c r="AT423" s="15" t="s">
        <v>216</v>
      </c>
      <c r="AU423" s="15" t="s">
        <v>91</v>
      </c>
    </row>
    <row r="424" spans="2:65" s="12" customFormat="1" x14ac:dyDescent="0.2">
      <c r="B424" s="154"/>
      <c r="D424" s="150" t="s">
        <v>292</v>
      </c>
      <c r="E424" s="155" t="s">
        <v>1</v>
      </c>
      <c r="F424" s="156" t="s">
        <v>2253</v>
      </c>
      <c r="H424" s="157">
        <v>124</v>
      </c>
      <c r="I424" s="158"/>
      <c r="L424" s="154"/>
      <c r="M424" s="159"/>
      <c r="T424" s="160"/>
      <c r="AT424" s="155" t="s">
        <v>292</v>
      </c>
      <c r="AU424" s="155" t="s">
        <v>91</v>
      </c>
      <c r="AV424" s="12" t="s">
        <v>91</v>
      </c>
      <c r="AW424" s="12" t="s">
        <v>36</v>
      </c>
      <c r="AX424" s="12" t="s">
        <v>85</v>
      </c>
      <c r="AY424" s="155" t="s">
        <v>209</v>
      </c>
    </row>
    <row r="425" spans="2:65" s="1" customFormat="1" ht="24.2" customHeight="1" x14ac:dyDescent="0.2">
      <c r="B425" s="30"/>
      <c r="C425" s="136" t="s">
        <v>819</v>
      </c>
      <c r="D425" s="136" t="s">
        <v>210</v>
      </c>
      <c r="E425" s="137" t="s">
        <v>873</v>
      </c>
      <c r="F425" s="138" t="s">
        <v>874</v>
      </c>
      <c r="G425" s="139" t="s">
        <v>359</v>
      </c>
      <c r="H425" s="140">
        <v>124</v>
      </c>
      <c r="I425" s="141"/>
      <c r="J425" s="142">
        <f>ROUND(I425*H425,2)</f>
        <v>0</v>
      </c>
      <c r="K425" s="143"/>
      <c r="L425" s="30"/>
      <c r="M425" s="144" t="s">
        <v>1</v>
      </c>
      <c r="N425" s="145" t="s">
        <v>43</v>
      </c>
      <c r="P425" s="146">
        <f>O425*H425</f>
        <v>0</v>
      </c>
      <c r="Q425" s="146">
        <v>0</v>
      </c>
      <c r="R425" s="146">
        <f>Q425*H425</f>
        <v>0</v>
      </c>
      <c r="S425" s="146">
        <v>0</v>
      </c>
      <c r="T425" s="147">
        <f>S425*H425</f>
        <v>0</v>
      </c>
      <c r="AR425" s="148" t="s">
        <v>156</v>
      </c>
      <c r="AT425" s="148" t="s">
        <v>210</v>
      </c>
      <c r="AU425" s="148" t="s">
        <v>91</v>
      </c>
      <c r="AY425" s="15" t="s">
        <v>209</v>
      </c>
      <c r="BE425" s="149">
        <f>IF(N425="základní",J425,0)</f>
        <v>0</v>
      </c>
      <c r="BF425" s="149">
        <f>IF(N425="snížená",J425,0)</f>
        <v>0</v>
      </c>
      <c r="BG425" s="149">
        <f>IF(N425="zákl. přenesená",J425,0)</f>
        <v>0</v>
      </c>
      <c r="BH425" s="149">
        <f>IF(N425="sníž. přenesená",J425,0)</f>
        <v>0</v>
      </c>
      <c r="BI425" s="149">
        <f>IF(N425="nulová",J425,0)</f>
        <v>0</v>
      </c>
      <c r="BJ425" s="15" t="s">
        <v>85</v>
      </c>
      <c r="BK425" s="149">
        <f>ROUND(I425*H425,2)</f>
        <v>0</v>
      </c>
      <c r="BL425" s="15" t="s">
        <v>156</v>
      </c>
      <c r="BM425" s="148" t="s">
        <v>2254</v>
      </c>
    </row>
    <row r="426" spans="2:65" s="1" customFormat="1" ht="19.5" x14ac:dyDescent="0.2">
      <c r="B426" s="30"/>
      <c r="D426" s="150" t="s">
        <v>216</v>
      </c>
      <c r="F426" s="151" t="s">
        <v>876</v>
      </c>
      <c r="I426" s="152"/>
      <c r="L426" s="30"/>
      <c r="M426" s="153"/>
      <c r="T426" s="54"/>
      <c r="AT426" s="15" t="s">
        <v>216</v>
      </c>
      <c r="AU426" s="15" t="s">
        <v>91</v>
      </c>
    </row>
    <row r="427" spans="2:65" s="12" customFormat="1" x14ac:dyDescent="0.2">
      <c r="B427" s="154"/>
      <c r="D427" s="150" t="s">
        <v>292</v>
      </c>
      <c r="E427" s="155" t="s">
        <v>1</v>
      </c>
      <c r="F427" s="156" t="s">
        <v>2253</v>
      </c>
      <c r="H427" s="157">
        <v>124</v>
      </c>
      <c r="I427" s="158"/>
      <c r="L427" s="154"/>
      <c r="M427" s="159"/>
      <c r="T427" s="160"/>
      <c r="AT427" s="155" t="s">
        <v>292</v>
      </c>
      <c r="AU427" s="155" t="s">
        <v>91</v>
      </c>
      <c r="AV427" s="12" t="s">
        <v>91</v>
      </c>
      <c r="AW427" s="12" t="s">
        <v>36</v>
      </c>
      <c r="AX427" s="12" t="s">
        <v>85</v>
      </c>
      <c r="AY427" s="155" t="s">
        <v>209</v>
      </c>
    </row>
    <row r="428" spans="2:65" s="1" customFormat="1" ht="16.5" customHeight="1" x14ac:dyDescent="0.2">
      <c r="B428" s="30"/>
      <c r="C428" s="136" t="s">
        <v>379</v>
      </c>
      <c r="D428" s="136" t="s">
        <v>210</v>
      </c>
      <c r="E428" s="137" t="s">
        <v>888</v>
      </c>
      <c r="F428" s="138" t="s">
        <v>889</v>
      </c>
      <c r="G428" s="139" t="s">
        <v>342</v>
      </c>
      <c r="H428" s="140">
        <v>248</v>
      </c>
      <c r="I428" s="141"/>
      <c r="J428" s="142">
        <f>ROUND(I428*H428,2)</f>
        <v>0</v>
      </c>
      <c r="K428" s="143"/>
      <c r="L428" s="30"/>
      <c r="M428" s="144" t="s">
        <v>1</v>
      </c>
      <c r="N428" s="145" t="s">
        <v>43</v>
      </c>
      <c r="P428" s="146">
        <f>O428*H428</f>
        <v>0</v>
      </c>
      <c r="Q428" s="146">
        <v>0</v>
      </c>
      <c r="R428" s="146">
        <f>Q428*H428</f>
        <v>0</v>
      </c>
      <c r="S428" s="146">
        <v>0.01</v>
      </c>
      <c r="T428" s="147">
        <f>S428*H428</f>
        <v>2.48</v>
      </c>
      <c r="AR428" s="148" t="s">
        <v>156</v>
      </c>
      <c r="AT428" s="148" t="s">
        <v>210</v>
      </c>
      <c r="AU428" s="148" t="s">
        <v>91</v>
      </c>
      <c r="AY428" s="15" t="s">
        <v>209</v>
      </c>
      <c r="BE428" s="149">
        <f>IF(N428="základní",J428,0)</f>
        <v>0</v>
      </c>
      <c r="BF428" s="149">
        <f>IF(N428="snížená",J428,0)</f>
        <v>0</v>
      </c>
      <c r="BG428" s="149">
        <f>IF(N428="zákl. přenesená",J428,0)</f>
        <v>0</v>
      </c>
      <c r="BH428" s="149">
        <f>IF(N428="sníž. přenesená",J428,0)</f>
        <v>0</v>
      </c>
      <c r="BI428" s="149">
        <f>IF(N428="nulová",J428,0)</f>
        <v>0</v>
      </c>
      <c r="BJ428" s="15" t="s">
        <v>85</v>
      </c>
      <c r="BK428" s="149">
        <f>ROUND(I428*H428,2)</f>
        <v>0</v>
      </c>
      <c r="BL428" s="15" t="s">
        <v>156</v>
      </c>
      <c r="BM428" s="148" t="s">
        <v>2255</v>
      </c>
    </row>
    <row r="429" spans="2:65" s="1" customFormat="1" ht="19.5" x14ac:dyDescent="0.2">
      <c r="B429" s="30"/>
      <c r="D429" s="150" t="s">
        <v>216</v>
      </c>
      <c r="F429" s="151" t="s">
        <v>891</v>
      </c>
      <c r="I429" s="152"/>
      <c r="L429" s="30"/>
      <c r="M429" s="153"/>
      <c r="T429" s="54"/>
      <c r="AT429" s="15" t="s">
        <v>216</v>
      </c>
      <c r="AU429" s="15" t="s">
        <v>91</v>
      </c>
    </row>
    <row r="430" spans="2:65" s="12" customFormat="1" x14ac:dyDescent="0.2">
      <c r="B430" s="154"/>
      <c r="D430" s="150" t="s">
        <v>292</v>
      </c>
      <c r="E430" s="155" t="s">
        <v>1</v>
      </c>
      <c r="F430" s="156" t="s">
        <v>2256</v>
      </c>
      <c r="H430" s="157">
        <v>248</v>
      </c>
      <c r="I430" s="158"/>
      <c r="L430" s="154"/>
      <c r="M430" s="159"/>
      <c r="T430" s="160"/>
      <c r="AT430" s="155" t="s">
        <v>292</v>
      </c>
      <c r="AU430" s="155" t="s">
        <v>91</v>
      </c>
      <c r="AV430" s="12" t="s">
        <v>91</v>
      </c>
      <c r="AW430" s="12" t="s">
        <v>36</v>
      </c>
      <c r="AX430" s="12" t="s">
        <v>85</v>
      </c>
      <c r="AY430" s="155" t="s">
        <v>209</v>
      </c>
    </row>
    <row r="431" spans="2:65" s="11" customFormat="1" ht="22.9" customHeight="1" x14ac:dyDescent="0.2">
      <c r="B431" s="124"/>
      <c r="D431" s="125" t="s">
        <v>77</v>
      </c>
      <c r="E431" s="134" t="s">
        <v>928</v>
      </c>
      <c r="F431" s="134" t="s">
        <v>929</v>
      </c>
      <c r="I431" s="127"/>
      <c r="J431" s="135">
        <f>BK431</f>
        <v>0</v>
      </c>
      <c r="L431" s="124"/>
      <c r="M431" s="129"/>
      <c r="P431" s="130">
        <f>SUM(P432:P434)</f>
        <v>0</v>
      </c>
      <c r="R431" s="130">
        <f>SUM(R432:R434)</f>
        <v>0</v>
      </c>
      <c r="T431" s="131">
        <f>SUM(T432:T434)</f>
        <v>0</v>
      </c>
      <c r="AR431" s="125" t="s">
        <v>85</v>
      </c>
      <c r="AT431" s="132" t="s">
        <v>77</v>
      </c>
      <c r="AU431" s="132" t="s">
        <v>85</v>
      </c>
      <c r="AY431" s="125" t="s">
        <v>209</v>
      </c>
      <c r="BK431" s="133">
        <f>SUM(BK432:BK434)</f>
        <v>0</v>
      </c>
    </row>
    <row r="432" spans="2:65" s="1" customFormat="1" ht="44.25" customHeight="1" x14ac:dyDescent="0.2">
      <c r="B432" s="30"/>
      <c r="C432" s="136" t="s">
        <v>823</v>
      </c>
      <c r="D432" s="136" t="s">
        <v>210</v>
      </c>
      <c r="E432" s="137" t="s">
        <v>936</v>
      </c>
      <c r="F432" s="138" t="s">
        <v>937</v>
      </c>
      <c r="G432" s="139" t="s">
        <v>554</v>
      </c>
      <c r="H432" s="140">
        <v>20.16</v>
      </c>
      <c r="I432" s="141"/>
      <c r="J432" s="142">
        <f>ROUND(I432*H432,2)</f>
        <v>0</v>
      </c>
      <c r="K432" s="143"/>
      <c r="L432" s="30"/>
      <c r="M432" s="144" t="s">
        <v>1</v>
      </c>
      <c r="N432" s="145" t="s">
        <v>43</v>
      </c>
      <c r="P432" s="146">
        <f>O432*H432</f>
        <v>0</v>
      </c>
      <c r="Q432" s="146">
        <v>0</v>
      </c>
      <c r="R432" s="146">
        <f>Q432*H432</f>
        <v>0</v>
      </c>
      <c r="S432" s="146">
        <v>0</v>
      </c>
      <c r="T432" s="147">
        <f>S432*H432</f>
        <v>0</v>
      </c>
      <c r="AR432" s="148" t="s">
        <v>156</v>
      </c>
      <c r="AT432" s="148" t="s">
        <v>210</v>
      </c>
      <c r="AU432" s="148" t="s">
        <v>91</v>
      </c>
      <c r="AY432" s="15" t="s">
        <v>209</v>
      </c>
      <c r="BE432" s="149">
        <f>IF(N432="základní",J432,0)</f>
        <v>0</v>
      </c>
      <c r="BF432" s="149">
        <f>IF(N432="snížená",J432,0)</f>
        <v>0</v>
      </c>
      <c r="BG432" s="149">
        <f>IF(N432="zákl. přenesená",J432,0)</f>
        <v>0</v>
      </c>
      <c r="BH432" s="149">
        <f>IF(N432="sníž. přenesená",J432,0)</f>
        <v>0</v>
      </c>
      <c r="BI432" s="149">
        <f>IF(N432="nulová",J432,0)</f>
        <v>0</v>
      </c>
      <c r="BJ432" s="15" t="s">
        <v>85</v>
      </c>
      <c r="BK432" s="149">
        <f>ROUND(I432*H432,2)</f>
        <v>0</v>
      </c>
      <c r="BL432" s="15" t="s">
        <v>156</v>
      </c>
      <c r="BM432" s="148" t="s">
        <v>2257</v>
      </c>
    </row>
    <row r="433" spans="2:65" s="1" customFormat="1" ht="29.25" x14ac:dyDescent="0.2">
      <c r="B433" s="30"/>
      <c r="D433" s="150" t="s">
        <v>216</v>
      </c>
      <c r="F433" s="151" t="s">
        <v>937</v>
      </c>
      <c r="I433" s="152"/>
      <c r="L433" s="30"/>
      <c r="M433" s="153"/>
      <c r="T433" s="54"/>
      <c r="AT433" s="15" t="s">
        <v>216</v>
      </c>
      <c r="AU433" s="15" t="s">
        <v>91</v>
      </c>
    </row>
    <row r="434" spans="2:65" s="12" customFormat="1" x14ac:dyDescent="0.2">
      <c r="B434" s="154"/>
      <c r="D434" s="150" t="s">
        <v>292</v>
      </c>
      <c r="E434" s="155" t="s">
        <v>1</v>
      </c>
      <c r="F434" s="156" t="s">
        <v>2258</v>
      </c>
      <c r="H434" s="157">
        <v>20.160000000000004</v>
      </c>
      <c r="I434" s="158"/>
      <c r="L434" s="154"/>
      <c r="M434" s="159"/>
      <c r="T434" s="160"/>
      <c r="AT434" s="155" t="s">
        <v>292</v>
      </c>
      <c r="AU434" s="155" t="s">
        <v>91</v>
      </c>
      <c r="AV434" s="12" t="s">
        <v>91</v>
      </c>
      <c r="AW434" s="12" t="s">
        <v>36</v>
      </c>
      <c r="AX434" s="12" t="s">
        <v>85</v>
      </c>
      <c r="AY434" s="155" t="s">
        <v>209</v>
      </c>
    </row>
    <row r="435" spans="2:65" s="11" customFormat="1" ht="25.9" customHeight="1" x14ac:dyDescent="0.2">
      <c r="B435" s="124"/>
      <c r="D435" s="125" t="s">
        <v>77</v>
      </c>
      <c r="E435" s="126" t="s">
        <v>946</v>
      </c>
      <c r="F435" s="126" t="s">
        <v>947</v>
      </c>
      <c r="I435" s="127"/>
      <c r="J435" s="128">
        <f>BK435</f>
        <v>0</v>
      </c>
      <c r="L435" s="124"/>
      <c r="M435" s="129"/>
      <c r="P435" s="130">
        <f>P436</f>
        <v>0</v>
      </c>
      <c r="R435" s="130">
        <f>R436</f>
        <v>0</v>
      </c>
      <c r="T435" s="131">
        <f>T436</f>
        <v>0</v>
      </c>
      <c r="AR435" s="125" t="s">
        <v>91</v>
      </c>
      <c r="AT435" s="132" t="s">
        <v>77</v>
      </c>
      <c r="AU435" s="132" t="s">
        <v>78</v>
      </c>
      <c r="AY435" s="125" t="s">
        <v>209</v>
      </c>
      <c r="BK435" s="133">
        <f>BK436</f>
        <v>0</v>
      </c>
    </row>
    <row r="436" spans="2:65" s="11" customFormat="1" ht="22.9" customHeight="1" x14ac:dyDescent="0.2">
      <c r="B436" s="124"/>
      <c r="D436" s="125" t="s">
        <v>77</v>
      </c>
      <c r="E436" s="134" t="s">
        <v>948</v>
      </c>
      <c r="F436" s="134" t="s">
        <v>949</v>
      </c>
      <c r="I436" s="127"/>
      <c r="J436" s="135">
        <f>BK436</f>
        <v>0</v>
      </c>
      <c r="L436" s="124"/>
      <c r="M436" s="129"/>
      <c r="P436" s="130">
        <f>P437+SUM(P438:P440)</f>
        <v>0</v>
      </c>
      <c r="R436" s="130">
        <f>R437+SUM(R438:R440)</f>
        <v>0</v>
      </c>
      <c r="T436" s="131">
        <f>T437+SUM(T438:T440)</f>
        <v>0</v>
      </c>
      <c r="AR436" s="125" t="s">
        <v>91</v>
      </c>
      <c r="AT436" s="132" t="s">
        <v>77</v>
      </c>
      <c r="AU436" s="132" t="s">
        <v>85</v>
      </c>
      <c r="AY436" s="125" t="s">
        <v>209</v>
      </c>
      <c r="BK436" s="133">
        <f>BK437+SUM(BK438:BK440)</f>
        <v>0</v>
      </c>
    </row>
    <row r="437" spans="2:65" s="1" customFormat="1" ht="24.2" customHeight="1" x14ac:dyDescent="0.2">
      <c r="B437" s="30"/>
      <c r="C437" s="136" t="s">
        <v>827</v>
      </c>
      <c r="D437" s="136" t="s">
        <v>210</v>
      </c>
      <c r="E437" s="137" t="s">
        <v>951</v>
      </c>
      <c r="F437" s="138" t="s">
        <v>952</v>
      </c>
      <c r="G437" s="139" t="s">
        <v>359</v>
      </c>
      <c r="H437" s="140">
        <v>2</v>
      </c>
      <c r="I437" s="141"/>
      <c r="J437" s="142">
        <f>ROUND(I437*H437,2)</f>
        <v>0</v>
      </c>
      <c r="K437" s="143"/>
      <c r="L437" s="30"/>
      <c r="M437" s="144" t="s">
        <v>1</v>
      </c>
      <c r="N437" s="145" t="s">
        <v>43</v>
      </c>
      <c r="P437" s="146">
        <f>O437*H437</f>
        <v>0</v>
      </c>
      <c r="Q437" s="146">
        <v>0</v>
      </c>
      <c r="R437" s="146">
        <f>Q437*H437</f>
        <v>0</v>
      </c>
      <c r="S437" s="146">
        <v>0</v>
      </c>
      <c r="T437" s="147">
        <f>S437*H437</f>
        <v>0</v>
      </c>
      <c r="AR437" s="148" t="s">
        <v>287</v>
      </c>
      <c r="AT437" s="148" t="s">
        <v>210</v>
      </c>
      <c r="AU437" s="148" t="s">
        <v>91</v>
      </c>
      <c r="AY437" s="15" t="s">
        <v>209</v>
      </c>
      <c r="BE437" s="149">
        <f>IF(N437="základní",J437,0)</f>
        <v>0</v>
      </c>
      <c r="BF437" s="149">
        <f>IF(N437="snížená",J437,0)</f>
        <v>0</v>
      </c>
      <c r="BG437" s="149">
        <f>IF(N437="zákl. přenesená",J437,0)</f>
        <v>0</v>
      </c>
      <c r="BH437" s="149">
        <f>IF(N437="sníž. přenesená",J437,0)</f>
        <v>0</v>
      </c>
      <c r="BI437" s="149">
        <f>IF(N437="nulová",J437,0)</f>
        <v>0</v>
      </c>
      <c r="BJ437" s="15" t="s">
        <v>85</v>
      </c>
      <c r="BK437" s="149">
        <f>ROUND(I437*H437,2)</f>
        <v>0</v>
      </c>
      <c r="BL437" s="15" t="s">
        <v>287</v>
      </c>
      <c r="BM437" s="148" t="s">
        <v>2259</v>
      </c>
    </row>
    <row r="438" spans="2:65" s="1" customFormat="1" ht="19.5" x14ac:dyDescent="0.2">
      <c r="B438" s="30"/>
      <c r="D438" s="150" t="s">
        <v>216</v>
      </c>
      <c r="F438" s="151" t="s">
        <v>952</v>
      </c>
      <c r="I438" s="152"/>
      <c r="L438" s="30"/>
      <c r="M438" s="153"/>
      <c r="T438" s="54"/>
      <c r="AT438" s="15" t="s">
        <v>216</v>
      </c>
      <c r="AU438" s="15" t="s">
        <v>91</v>
      </c>
    </row>
    <row r="439" spans="2:65" s="12" customFormat="1" x14ac:dyDescent="0.2">
      <c r="B439" s="154"/>
      <c r="D439" s="150" t="s">
        <v>292</v>
      </c>
      <c r="E439" s="155" t="s">
        <v>1</v>
      </c>
      <c r="F439" s="156" t="s">
        <v>91</v>
      </c>
      <c r="H439" s="157">
        <v>2</v>
      </c>
      <c r="I439" s="158"/>
      <c r="L439" s="154"/>
      <c r="M439" s="159"/>
      <c r="T439" s="160"/>
      <c r="AT439" s="155" t="s">
        <v>292</v>
      </c>
      <c r="AU439" s="155" t="s">
        <v>91</v>
      </c>
      <c r="AV439" s="12" t="s">
        <v>91</v>
      </c>
      <c r="AW439" s="12" t="s">
        <v>36</v>
      </c>
      <c r="AX439" s="12" t="s">
        <v>85</v>
      </c>
      <c r="AY439" s="155" t="s">
        <v>209</v>
      </c>
    </row>
    <row r="440" spans="2:65" s="11" customFormat="1" ht="20.85" customHeight="1" x14ac:dyDescent="0.2">
      <c r="B440" s="124"/>
      <c r="D440" s="125" t="s">
        <v>77</v>
      </c>
      <c r="E440" s="134" t="s">
        <v>860</v>
      </c>
      <c r="F440" s="134" t="s">
        <v>893</v>
      </c>
      <c r="I440" s="127"/>
      <c r="J440" s="135">
        <f>BK440</f>
        <v>0</v>
      </c>
      <c r="L440" s="124"/>
      <c r="M440" s="129"/>
      <c r="P440" s="130">
        <f>SUM(P441:P462)</f>
        <v>0</v>
      </c>
      <c r="R440" s="130">
        <f>SUM(R441:R462)</f>
        <v>0</v>
      </c>
      <c r="T440" s="131">
        <f>SUM(T441:T462)</f>
        <v>0</v>
      </c>
      <c r="AR440" s="125" t="s">
        <v>85</v>
      </c>
      <c r="AT440" s="132" t="s">
        <v>77</v>
      </c>
      <c r="AU440" s="132" t="s">
        <v>91</v>
      </c>
      <c r="AY440" s="125" t="s">
        <v>209</v>
      </c>
      <c r="BK440" s="133">
        <f>SUM(BK441:BK462)</f>
        <v>0</v>
      </c>
    </row>
    <row r="441" spans="2:65" s="1" customFormat="1" ht="24.2" customHeight="1" x14ac:dyDescent="0.2">
      <c r="B441" s="30"/>
      <c r="C441" s="136" t="s">
        <v>831</v>
      </c>
      <c r="D441" s="136" t="s">
        <v>210</v>
      </c>
      <c r="E441" s="137" t="s">
        <v>900</v>
      </c>
      <c r="F441" s="138" t="s">
        <v>901</v>
      </c>
      <c r="G441" s="139" t="s">
        <v>554</v>
      </c>
      <c r="H441" s="140">
        <v>20.16</v>
      </c>
      <c r="I441" s="141"/>
      <c r="J441" s="142">
        <f>ROUND(I441*H441,2)</f>
        <v>0</v>
      </c>
      <c r="K441" s="143"/>
      <c r="L441" s="30"/>
      <c r="M441" s="144" t="s">
        <v>1</v>
      </c>
      <c r="N441" s="145" t="s">
        <v>43</v>
      </c>
      <c r="P441" s="146">
        <f>O441*H441</f>
        <v>0</v>
      </c>
      <c r="Q441" s="146">
        <v>0</v>
      </c>
      <c r="R441" s="146">
        <f>Q441*H441</f>
        <v>0</v>
      </c>
      <c r="S441" s="146">
        <v>0</v>
      </c>
      <c r="T441" s="147">
        <f>S441*H441</f>
        <v>0</v>
      </c>
      <c r="AR441" s="148" t="s">
        <v>156</v>
      </c>
      <c r="AT441" s="148" t="s">
        <v>210</v>
      </c>
      <c r="AU441" s="148" t="s">
        <v>148</v>
      </c>
      <c r="AY441" s="15" t="s">
        <v>209</v>
      </c>
      <c r="BE441" s="149">
        <f>IF(N441="základní",J441,0)</f>
        <v>0</v>
      </c>
      <c r="BF441" s="149">
        <f>IF(N441="snížená",J441,0)</f>
        <v>0</v>
      </c>
      <c r="BG441" s="149">
        <f>IF(N441="zákl. přenesená",J441,0)</f>
        <v>0</v>
      </c>
      <c r="BH441" s="149">
        <f>IF(N441="sníž. přenesená",J441,0)</f>
        <v>0</v>
      </c>
      <c r="BI441" s="149">
        <f>IF(N441="nulová",J441,0)</f>
        <v>0</v>
      </c>
      <c r="BJ441" s="15" t="s">
        <v>85</v>
      </c>
      <c r="BK441" s="149">
        <f>ROUND(I441*H441,2)</f>
        <v>0</v>
      </c>
      <c r="BL441" s="15" t="s">
        <v>156</v>
      </c>
      <c r="BM441" s="148" t="s">
        <v>2260</v>
      </c>
    </row>
    <row r="442" spans="2:65" s="1" customFormat="1" ht="19.5" x14ac:dyDescent="0.2">
      <c r="B442" s="30"/>
      <c r="D442" s="150" t="s">
        <v>216</v>
      </c>
      <c r="F442" s="151" t="s">
        <v>903</v>
      </c>
      <c r="I442" s="152"/>
      <c r="L442" s="30"/>
      <c r="M442" s="153"/>
      <c r="T442" s="54"/>
      <c r="AT442" s="15" t="s">
        <v>216</v>
      </c>
      <c r="AU442" s="15" t="s">
        <v>148</v>
      </c>
    </row>
    <row r="443" spans="2:65" s="12" customFormat="1" x14ac:dyDescent="0.2">
      <c r="B443" s="154"/>
      <c r="D443" s="150" t="s">
        <v>292</v>
      </c>
      <c r="E443" s="155" t="s">
        <v>1</v>
      </c>
      <c r="F443" s="156" t="s">
        <v>2258</v>
      </c>
      <c r="H443" s="157">
        <v>20.160000000000004</v>
      </c>
      <c r="I443" s="158"/>
      <c r="L443" s="154"/>
      <c r="M443" s="159"/>
      <c r="T443" s="160"/>
      <c r="AT443" s="155" t="s">
        <v>292</v>
      </c>
      <c r="AU443" s="155" t="s">
        <v>148</v>
      </c>
      <c r="AV443" s="12" t="s">
        <v>91</v>
      </c>
      <c r="AW443" s="12" t="s">
        <v>36</v>
      </c>
      <c r="AX443" s="12" t="s">
        <v>78</v>
      </c>
      <c r="AY443" s="155" t="s">
        <v>209</v>
      </c>
    </row>
    <row r="444" spans="2:65" s="13" customFormat="1" x14ac:dyDescent="0.2">
      <c r="B444" s="164"/>
      <c r="D444" s="150" t="s">
        <v>292</v>
      </c>
      <c r="E444" s="165" t="s">
        <v>1</v>
      </c>
      <c r="F444" s="166" t="s">
        <v>351</v>
      </c>
      <c r="H444" s="167">
        <v>20.160000000000004</v>
      </c>
      <c r="I444" s="168"/>
      <c r="L444" s="164"/>
      <c r="M444" s="169"/>
      <c r="T444" s="170"/>
      <c r="AT444" s="165" t="s">
        <v>292</v>
      </c>
      <c r="AU444" s="165" t="s">
        <v>148</v>
      </c>
      <c r="AV444" s="13" t="s">
        <v>156</v>
      </c>
      <c r="AW444" s="13" t="s">
        <v>4</v>
      </c>
      <c r="AX444" s="13" t="s">
        <v>85</v>
      </c>
      <c r="AY444" s="165" t="s">
        <v>209</v>
      </c>
    </row>
    <row r="445" spans="2:65" s="1" customFormat="1" ht="24.2" customHeight="1" x14ac:dyDescent="0.2">
      <c r="B445" s="30"/>
      <c r="C445" s="136" t="s">
        <v>836</v>
      </c>
      <c r="D445" s="136" t="s">
        <v>210</v>
      </c>
      <c r="E445" s="137" t="s">
        <v>907</v>
      </c>
      <c r="F445" s="138" t="s">
        <v>908</v>
      </c>
      <c r="G445" s="139" t="s">
        <v>554</v>
      </c>
      <c r="H445" s="140">
        <v>141.12</v>
      </c>
      <c r="I445" s="141"/>
      <c r="J445" s="142">
        <f>ROUND(I445*H445,2)</f>
        <v>0</v>
      </c>
      <c r="K445" s="143"/>
      <c r="L445" s="30"/>
      <c r="M445" s="144" t="s">
        <v>1</v>
      </c>
      <c r="N445" s="145" t="s">
        <v>43</v>
      </c>
      <c r="P445" s="146">
        <f>O445*H445</f>
        <v>0</v>
      </c>
      <c r="Q445" s="146">
        <v>0</v>
      </c>
      <c r="R445" s="146">
        <f>Q445*H445</f>
        <v>0</v>
      </c>
      <c r="S445" s="146">
        <v>0</v>
      </c>
      <c r="T445" s="147">
        <f>S445*H445</f>
        <v>0</v>
      </c>
      <c r="AR445" s="148" t="s">
        <v>156</v>
      </c>
      <c r="AT445" s="148" t="s">
        <v>210</v>
      </c>
      <c r="AU445" s="148" t="s">
        <v>148</v>
      </c>
      <c r="AY445" s="15" t="s">
        <v>209</v>
      </c>
      <c r="BE445" s="149">
        <f>IF(N445="základní",J445,0)</f>
        <v>0</v>
      </c>
      <c r="BF445" s="149">
        <f>IF(N445="snížená",J445,0)</f>
        <v>0</v>
      </c>
      <c r="BG445" s="149">
        <f>IF(N445="zákl. přenesená",J445,0)</f>
        <v>0</v>
      </c>
      <c r="BH445" s="149">
        <f>IF(N445="sníž. přenesená",J445,0)</f>
        <v>0</v>
      </c>
      <c r="BI445" s="149">
        <f>IF(N445="nulová",J445,0)</f>
        <v>0</v>
      </c>
      <c r="BJ445" s="15" t="s">
        <v>85</v>
      </c>
      <c r="BK445" s="149">
        <f>ROUND(I445*H445,2)</f>
        <v>0</v>
      </c>
      <c r="BL445" s="15" t="s">
        <v>156</v>
      </c>
      <c r="BM445" s="148" t="s">
        <v>2261</v>
      </c>
    </row>
    <row r="446" spans="2:65" s="1" customFormat="1" ht="19.5" x14ac:dyDescent="0.2">
      <c r="B446" s="30"/>
      <c r="D446" s="150" t="s">
        <v>216</v>
      </c>
      <c r="F446" s="151" t="s">
        <v>908</v>
      </c>
      <c r="I446" s="152"/>
      <c r="L446" s="30"/>
      <c r="M446" s="153"/>
      <c r="T446" s="54"/>
      <c r="AT446" s="15" t="s">
        <v>216</v>
      </c>
      <c r="AU446" s="15" t="s">
        <v>148</v>
      </c>
    </row>
    <row r="447" spans="2:65" s="12" customFormat="1" x14ac:dyDescent="0.2">
      <c r="B447" s="154"/>
      <c r="D447" s="150" t="s">
        <v>292</v>
      </c>
      <c r="E447" s="155" t="s">
        <v>1</v>
      </c>
      <c r="F447" s="156" t="s">
        <v>2262</v>
      </c>
      <c r="H447" s="157">
        <v>141.12</v>
      </c>
      <c r="I447" s="158"/>
      <c r="L447" s="154"/>
      <c r="M447" s="159"/>
      <c r="T447" s="160"/>
      <c r="AT447" s="155" t="s">
        <v>292</v>
      </c>
      <c r="AU447" s="155" t="s">
        <v>148</v>
      </c>
      <c r="AV447" s="12" t="s">
        <v>91</v>
      </c>
      <c r="AW447" s="12" t="s">
        <v>36</v>
      </c>
      <c r="AX447" s="12" t="s">
        <v>78</v>
      </c>
      <c r="AY447" s="155" t="s">
        <v>209</v>
      </c>
    </row>
    <row r="448" spans="2:65" s="13" customFormat="1" x14ac:dyDescent="0.2">
      <c r="B448" s="164"/>
      <c r="D448" s="150" t="s">
        <v>292</v>
      </c>
      <c r="E448" s="165" t="s">
        <v>1</v>
      </c>
      <c r="F448" s="166" t="s">
        <v>351</v>
      </c>
      <c r="H448" s="167">
        <v>141.12</v>
      </c>
      <c r="I448" s="168"/>
      <c r="L448" s="164"/>
      <c r="M448" s="169"/>
      <c r="T448" s="170"/>
      <c r="AT448" s="165" t="s">
        <v>292</v>
      </c>
      <c r="AU448" s="165" t="s">
        <v>148</v>
      </c>
      <c r="AV448" s="13" t="s">
        <v>156</v>
      </c>
      <c r="AW448" s="13" t="s">
        <v>4</v>
      </c>
      <c r="AX448" s="13" t="s">
        <v>85</v>
      </c>
      <c r="AY448" s="165" t="s">
        <v>209</v>
      </c>
    </row>
    <row r="449" spans="2:65" s="1" customFormat="1" ht="24.2" customHeight="1" x14ac:dyDescent="0.2">
      <c r="B449" s="30"/>
      <c r="C449" s="136" t="s">
        <v>840</v>
      </c>
      <c r="D449" s="136" t="s">
        <v>210</v>
      </c>
      <c r="E449" s="137" t="s">
        <v>912</v>
      </c>
      <c r="F449" s="138" t="s">
        <v>913</v>
      </c>
      <c r="G449" s="139" t="s">
        <v>554</v>
      </c>
      <c r="H449" s="140">
        <v>20.16</v>
      </c>
      <c r="I449" s="141"/>
      <c r="J449" s="142">
        <f>ROUND(I449*H449,2)</f>
        <v>0</v>
      </c>
      <c r="K449" s="143"/>
      <c r="L449" s="30"/>
      <c r="M449" s="144" t="s">
        <v>1</v>
      </c>
      <c r="N449" s="145" t="s">
        <v>43</v>
      </c>
      <c r="P449" s="146">
        <f>O449*H449</f>
        <v>0</v>
      </c>
      <c r="Q449" s="146">
        <v>0</v>
      </c>
      <c r="R449" s="146">
        <f>Q449*H449</f>
        <v>0</v>
      </c>
      <c r="S449" s="146">
        <v>0</v>
      </c>
      <c r="T449" s="147">
        <f>S449*H449</f>
        <v>0</v>
      </c>
      <c r="AR449" s="148" t="s">
        <v>156</v>
      </c>
      <c r="AT449" s="148" t="s">
        <v>210</v>
      </c>
      <c r="AU449" s="148" t="s">
        <v>148</v>
      </c>
      <c r="AY449" s="15" t="s">
        <v>209</v>
      </c>
      <c r="BE449" s="149">
        <f>IF(N449="základní",J449,0)</f>
        <v>0</v>
      </c>
      <c r="BF449" s="149">
        <f>IF(N449="snížená",J449,0)</f>
        <v>0</v>
      </c>
      <c r="BG449" s="149">
        <f>IF(N449="zákl. přenesená",J449,0)</f>
        <v>0</v>
      </c>
      <c r="BH449" s="149">
        <f>IF(N449="sníž. přenesená",J449,0)</f>
        <v>0</v>
      </c>
      <c r="BI449" s="149">
        <f>IF(N449="nulová",J449,0)</f>
        <v>0</v>
      </c>
      <c r="BJ449" s="15" t="s">
        <v>85</v>
      </c>
      <c r="BK449" s="149">
        <f>ROUND(I449*H449,2)</f>
        <v>0</v>
      </c>
      <c r="BL449" s="15" t="s">
        <v>156</v>
      </c>
      <c r="BM449" s="148" t="s">
        <v>2263</v>
      </c>
    </row>
    <row r="450" spans="2:65" s="1" customFormat="1" ht="19.5" x14ac:dyDescent="0.2">
      <c r="B450" s="30"/>
      <c r="D450" s="150" t="s">
        <v>216</v>
      </c>
      <c r="F450" s="151" t="s">
        <v>915</v>
      </c>
      <c r="I450" s="152"/>
      <c r="L450" s="30"/>
      <c r="M450" s="153"/>
      <c r="T450" s="54"/>
      <c r="AT450" s="15" t="s">
        <v>216</v>
      </c>
      <c r="AU450" s="15" t="s">
        <v>148</v>
      </c>
    </row>
    <row r="451" spans="2:65" s="12" customFormat="1" x14ac:dyDescent="0.2">
      <c r="B451" s="154"/>
      <c r="D451" s="150" t="s">
        <v>292</v>
      </c>
      <c r="E451" s="155" t="s">
        <v>1</v>
      </c>
      <c r="F451" s="156" t="s">
        <v>2258</v>
      </c>
      <c r="H451" s="157">
        <v>20.160000000000004</v>
      </c>
      <c r="I451" s="158"/>
      <c r="L451" s="154"/>
      <c r="M451" s="159"/>
      <c r="T451" s="160"/>
      <c r="AT451" s="155" t="s">
        <v>292</v>
      </c>
      <c r="AU451" s="155" t="s">
        <v>148</v>
      </c>
      <c r="AV451" s="12" t="s">
        <v>91</v>
      </c>
      <c r="AW451" s="12" t="s">
        <v>36</v>
      </c>
      <c r="AX451" s="12" t="s">
        <v>78</v>
      </c>
      <c r="AY451" s="155" t="s">
        <v>209</v>
      </c>
    </row>
    <row r="452" spans="2:65" s="13" customFormat="1" x14ac:dyDescent="0.2">
      <c r="B452" s="164"/>
      <c r="D452" s="150" t="s">
        <v>292</v>
      </c>
      <c r="E452" s="165" t="s">
        <v>1</v>
      </c>
      <c r="F452" s="166" t="s">
        <v>351</v>
      </c>
      <c r="H452" s="167">
        <v>20.160000000000004</v>
      </c>
      <c r="I452" s="168"/>
      <c r="L452" s="164"/>
      <c r="M452" s="169"/>
      <c r="T452" s="170"/>
      <c r="AT452" s="165" t="s">
        <v>292</v>
      </c>
      <c r="AU452" s="165" t="s">
        <v>148</v>
      </c>
      <c r="AV452" s="13" t="s">
        <v>156</v>
      </c>
      <c r="AW452" s="13" t="s">
        <v>4</v>
      </c>
      <c r="AX452" s="13" t="s">
        <v>85</v>
      </c>
      <c r="AY452" s="165" t="s">
        <v>209</v>
      </c>
    </row>
    <row r="453" spans="2:65" s="1" customFormat="1" ht="33" customHeight="1" x14ac:dyDescent="0.2">
      <c r="B453" s="30"/>
      <c r="C453" s="136" t="s">
        <v>846</v>
      </c>
      <c r="D453" s="136" t="s">
        <v>210</v>
      </c>
      <c r="E453" s="137" t="s">
        <v>917</v>
      </c>
      <c r="F453" s="138" t="s">
        <v>918</v>
      </c>
      <c r="G453" s="139" t="s">
        <v>554</v>
      </c>
      <c r="H453" s="140">
        <v>40.32</v>
      </c>
      <c r="I453" s="141"/>
      <c r="J453" s="142">
        <f>ROUND(I453*H453,2)</f>
        <v>0</v>
      </c>
      <c r="K453" s="143"/>
      <c r="L453" s="30"/>
      <c r="M453" s="144" t="s">
        <v>1</v>
      </c>
      <c r="N453" s="145" t="s">
        <v>43</v>
      </c>
      <c r="P453" s="146">
        <f>O453*H453</f>
        <v>0</v>
      </c>
      <c r="Q453" s="146">
        <v>0</v>
      </c>
      <c r="R453" s="146">
        <f>Q453*H453</f>
        <v>0</v>
      </c>
      <c r="S453" s="146">
        <v>0</v>
      </c>
      <c r="T453" s="147">
        <f>S453*H453</f>
        <v>0</v>
      </c>
      <c r="AR453" s="148" t="s">
        <v>156</v>
      </c>
      <c r="AT453" s="148" t="s">
        <v>210</v>
      </c>
      <c r="AU453" s="148" t="s">
        <v>148</v>
      </c>
      <c r="AY453" s="15" t="s">
        <v>209</v>
      </c>
      <c r="BE453" s="149">
        <f>IF(N453="základní",J453,0)</f>
        <v>0</v>
      </c>
      <c r="BF453" s="149">
        <f>IF(N453="snížená",J453,0)</f>
        <v>0</v>
      </c>
      <c r="BG453" s="149">
        <f>IF(N453="zákl. přenesená",J453,0)</f>
        <v>0</v>
      </c>
      <c r="BH453" s="149">
        <f>IF(N453="sníž. přenesená",J453,0)</f>
        <v>0</v>
      </c>
      <c r="BI453" s="149">
        <f>IF(N453="nulová",J453,0)</f>
        <v>0</v>
      </c>
      <c r="BJ453" s="15" t="s">
        <v>85</v>
      </c>
      <c r="BK453" s="149">
        <f>ROUND(I453*H453,2)</f>
        <v>0</v>
      </c>
      <c r="BL453" s="15" t="s">
        <v>156</v>
      </c>
      <c r="BM453" s="148" t="s">
        <v>2264</v>
      </c>
    </row>
    <row r="454" spans="2:65" s="1" customFormat="1" ht="29.25" x14ac:dyDescent="0.2">
      <c r="B454" s="30"/>
      <c r="D454" s="150" t="s">
        <v>216</v>
      </c>
      <c r="F454" s="151" t="s">
        <v>920</v>
      </c>
      <c r="I454" s="152"/>
      <c r="L454" s="30"/>
      <c r="M454" s="153"/>
      <c r="T454" s="54"/>
      <c r="AT454" s="15" t="s">
        <v>216</v>
      </c>
      <c r="AU454" s="15" t="s">
        <v>148</v>
      </c>
    </row>
    <row r="455" spans="2:65" s="12" customFormat="1" x14ac:dyDescent="0.2">
      <c r="B455" s="154"/>
      <c r="D455" s="150" t="s">
        <v>292</v>
      </c>
      <c r="E455" s="155" t="s">
        <v>1</v>
      </c>
      <c r="F455" s="156" t="s">
        <v>2265</v>
      </c>
      <c r="H455" s="157">
        <v>40.320000000000007</v>
      </c>
      <c r="I455" s="158"/>
      <c r="L455" s="154"/>
      <c r="M455" s="159"/>
      <c r="T455" s="160"/>
      <c r="AT455" s="155" t="s">
        <v>292</v>
      </c>
      <c r="AU455" s="155" t="s">
        <v>148</v>
      </c>
      <c r="AV455" s="12" t="s">
        <v>91</v>
      </c>
      <c r="AW455" s="12" t="s">
        <v>36</v>
      </c>
      <c r="AX455" s="12" t="s">
        <v>78</v>
      </c>
      <c r="AY455" s="155" t="s">
        <v>209</v>
      </c>
    </row>
    <row r="456" spans="2:65" s="13" customFormat="1" x14ac:dyDescent="0.2">
      <c r="B456" s="164"/>
      <c r="D456" s="150" t="s">
        <v>292</v>
      </c>
      <c r="E456" s="165" t="s">
        <v>1</v>
      </c>
      <c r="F456" s="166" t="s">
        <v>351</v>
      </c>
      <c r="H456" s="167">
        <v>40.320000000000007</v>
      </c>
      <c r="I456" s="168"/>
      <c r="L456" s="164"/>
      <c r="M456" s="169"/>
      <c r="T456" s="170"/>
      <c r="AT456" s="165" t="s">
        <v>292</v>
      </c>
      <c r="AU456" s="165" t="s">
        <v>148</v>
      </c>
      <c r="AV456" s="13" t="s">
        <v>156</v>
      </c>
      <c r="AW456" s="13" t="s">
        <v>4</v>
      </c>
      <c r="AX456" s="13" t="s">
        <v>85</v>
      </c>
      <c r="AY456" s="165" t="s">
        <v>209</v>
      </c>
    </row>
    <row r="457" spans="2:65" s="1" customFormat="1" ht="24.2" customHeight="1" x14ac:dyDescent="0.2">
      <c r="B457" s="30"/>
      <c r="C457" s="136" t="s">
        <v>850</v>
      </c>
      <c r="D457" s="136" t="s">
        <v>210</v>
      </c>
      <c r="E457" s="137" t="s">
        <v>923</v>
      </c>
      <c r="F457" s="138" t="s">
        <v>924</v>
      </c>
      <c r="G457" s="139" t="s">
        <v>554</v>
      </c>
      <c r="H457" s="140">
        <v>3</v>
      </c>
      <c r="I457" s="141"/>
      <c r="J457" s="142">
        <f>ROUND(I457*H457,2)</f>
        <v>0</v>
      </c>
      <c r="K457" s="143"/>
      <c r="L457" s="30"/>
      <c r="M457" s="144" t="s">
        <v>1</v>
      </c>
      <c r="N457" s="145" t="s">
        <v>43</v>
      </c>
      <c r="P457" s="146">
        <f>O457*H457</f>
        <v>0</v>
      </c>
      <c r="Q457" s="146">
        <v>0</v>
      </c>
      <c r="R457" s="146">
        <f>Q457*H457</f>
        <v>0</v>
      </c>
      <c r="S457" s="146">
        <v>0</v>
      </c>
      <c r="T457" s="147">
        <f>S457*H457</f>
        <v>0</v>
      </c>
      <c r="AR457" s="148" t="s">
        <v>156</v>
      </c>
      <c r="AT457" s="148" t="s">
        <v>210</v>
      </c>
      <c r="AU457" s="148" t="s">
        <v>148</v>
      </c>
      <c r="AY457" s="15" t="s">
        <v>209</v>
      </c>
      <c r="BE457" s="149">
        <f>IF(N457="základní",J457,0)</f>
        <v>0</v>
      </c>
      <c r="BF457" s="149">
        <f>IF(N457="snížená",J457,0)</f>
        <v>0</v>
      </c>
      <c r="BG457" s="149">
        <f>IF(N457="zákl. přenesená",J457,0)</f>
        <v>0</v>
      </c>
      <c r="BH457" s="149">
        <f>IF(N457="sníž. přenesená",J457,0)</f>
        <v>0</v>
      </c>
      <c r="BI457" s="149">
        <f>IF(N457="nulová",J457,0)</f>
        <v>0</v>
      </c>
      <c r="BJ457" s="15" t="s">
        <v>85</v>
      </c>
      <c r="BK457" s="149">
        <f>ROUND(I457*H457,2)</f>
        <v>0</v>
      </c>
      <c r="BL457" s="15" t="s">
        <v>156</v>
      </c>
      <c r="BM457" s="148" t="s">
        <v>2266</v>
      </c>
    </row>
    <row r="458" spans="2:65" s="1" customFormat="1" ht="29.25" x14ac:dyDescent="0.2">
      <c r="B458" s="30"/>
      <c r="D458" s="150" t="s">
        <v>216</v>
      </c>
      <c r="F458" s="151" t="s">
        <v>926</v>
      </c>
      <c r="I458" s="152"/>
      <c r="L458" s="30"/>
      <c r="M458" s="153"/>
      <c r="T458" s="54"/>
      <c r="AT458" s="15" t="s">
        <v>216</v>
      </c>
      <c r="AU458" s="15" t="s">
        <v>148</v>
      </c>
    </row>
    <row r="459" spans="2:65" s="12" customFormat="1" x14ac:dyDescent="0.2">
      <c r="B459" s="154"/>
      <c r="D459" s="150" t="s">
        <v>292</v>
      </c>
      <c r="E459" s="155" t="s">
        <v>1</v>
      </c>
      <c r="F459" s="156" t="s">
        <v>1389</v>
      </c>
      <c r="H459" s="157">
        <v>3</v>
      </c>
      <c r="I459" s="158"/>
      <c r="L459" s="154"/>
      <c r="M459" s="159"/>
      <c r="T459" s="160"/>
      <c r="AT459" s="155" t="s">
        <v>292</v>
      </c>
      <c r="AU459" s="155" t="s">
        <v>148</v>
      </c>
      <c r="AV459" s="12" t="s">
        <v>91</v>
      </c>
      <c r="AW459" s="12" t="s">
        <v>36</v>
      </c>
      <c r="AX459" s="12" t="s">
        <v>85</v>
      </c>
      <c r="AY459" s="155" t="s">
        <v>209</v>
      </c>
    </row>
    <row r="460" spans="2:65" s="1" customFormat="1" ht="24.2" customHeight="1" x14ac:dyDescent="0.2">
      <c r="B460" s="30"/>
      <c r="C460" s="136" t="s">
        <v>855</v>
      </c>
      <c r="D460" s="136" t="s">
        <v>210</v>
      </c>
      <c r="E460" s="137" t="s">
        <v>1795</v>
      </c>
      <c r="F460" s="138" t="s">
        <v>1796</v>
      </c>
      <c r="G460" s="139" t="s">
        <v>554</v>
      </c>
      <c r="H460" s="140">
        <v>5</v>
      </c>
      <c r="I460" s="141"/>
      <c r="J460" s="142">
        <f>ROUND(I460*H460,2)</f>
        <v>0</v>
      </c>
      <c r="K460" s="143"/>
      <c r="L460" s="30"/>
      <c r="M460" s="144" t="s">
        <v>1</v>
      </c>
      <c r="N460" s="145" t="s">
        <v>43</v>
      </c>
      <c r="P460" s="146">
        <f>O460*H460</f>
        <v>0</v>
      </c>
      <c r="Q460" s="146">
        <v>0</v>
      </c>
      <c r="R460" s="146">
        <f>Q460*H460</f>
        <v>0</v>
      </c>
      <c r="S460" s="146">
        <v>0</v>
      </c>
      <c r="T460" s="147">
        <f>S460*H460</f>
        <v>0</v>
      </c>
      <c r="AR460" s="148" t="s">
        <v>156</v>
      </c>
      <c r="AT460" s="148" t="s">
        <v>210</v>
      </c>
      <c r="AU460" s="148" t="s">
        <v>148</v>
      </c>
      <c r="AY460" s="15" t="s">
        <v>209</v>
      </c>
      <c r="BE460" s="149">
        <f>IF(N460="základní",J460,0)</f>
        <v>0</v>
      </c>
      <c r="BF460" s="149">
        <f>IF(N460="snížená",J460,0)</f>
        <v>0</v>
      </c>
      <c r="BG460" s="149">
        <f>IF(N460="zákl. přenesená",J460,0)</f>
        <v>0</v>
      </c>
      <c r="BH460" s="149">
        <f>IF(N460="sníž. přenesená",J460,0)</f>
        <v>0</v>
      </c>
      <c r="BI460" s="149">
        <f>IF(N460="nulová",J460,0)</f>
        <v>0</v>
      </c>
      <c r="BJ460" s="15" t="s">
        <v>85</v>
      </c>
      <c r="BK460" s="149">
        <f>ROUND(I460*H460,2)</f>
        <v>0</v>
      </c>
      <c r="BL460" s="15" t="s">
        <v>156</v>
      </c>
      <c r="BM460" s="148" t="s">
        <v>2267</v>
      </c>
    </row>
    <row r="461" spans="2:65" s="1" customFormat="1" ht="29.25" x14ac:dyDescent="0.2">
      <c r="B461" s="30"/>
      <c r="D461" s="150" t="s">
        <v>216</v>
      </c>
      <c r="F461" s="151" t="s">
        <v>1798</v>
      </c>
      <c r="I461" s="152"/>
      <c r="L461" s="30"/>
      <c r="M461" s="153"/>
      <c r="T461" s="54"/>
      <c r="AT461" s="15" t="s">
        <v>216</v>
      </c>
      <c r="AU461" s="15" t="s">
        <v>148</v>
      </c>
    </row>
    <row r="462" spans="2:65" s="12" customFormat="1" x14ac:dyDescent="0.2">
      <c r="B462" s="154"/>
      <c r="D462" s="150" t="s">
        <v>292</v>
      </c>
      <c r="E462" s="155" t="s">
        <v>1</v>
      </c>
      <c r="F462" s="156" t="s">
        <v>208</v>
      </c>
      <c r="H462" s="157">
        <v>5</v>
      </c>
      <c r="I462" s="158"/>
      <c r="L462" s="154"/>
      <c r="M462" s="182"/>
      <c r="N462" s="183"/>
      <c r="O462" s="183"/>
      <c r="P462" s="183"/>
      <c r="Q462" s="183"/>
      <c r="R462" s="183"/>
      <c r="S462" s="183"/>
      <c r="T462" s="184"/>
      <c r="AT462" s="155" t="s">
        <v>292</v>
      </c>
      <c r="AU462" s="155" t="s">
        <v>148</v>
      </c>
      <c r="AV462" s="12" t="s">
        <v>91</v>
      </c>
      <c r="AW462" s="12" t="s">
        <v>36</v>
      </c>
      <c r="AX462" s="12" t="s">
        <v>85</v>
      </c>
      <c r="AY462" s="155" t="s">
        <v>209</v>
      </c>
    </row>
    <row r="463" spans="2:65" s="1" customFormat="1" ht="6.95" customHeight="1" x14ac:dyDescent="0.2">
      <c r="B463" s="42"/>
      <c r="C463" s="43"/>
      <c r="D463" s="43"/>
      <c r="E463" s="43"/>
      <c r="F463" s="43"/>
      <c r="G463" s="43"/>
      <c r="H463" s="43"/>
      <c r="I463" s="43"/>
      <c r="J463" s="43"/>
      <c r="K463" s="43"/>
      <c r="L463" s="30"/>
    </row>
  </sheetData>
  <sheetProtection algorithmName="SHA-512" hashValue="KuV+D0c21pYxkwKf6VGtVhemdHrPg+z2FX59LdsAvCVUKcM4g90/14OSvVbPVPY5cRD0+ymBfTI5i0lqfB4jmQ==" saltValue="wCVIe7sq2aBhbY8W2O4RY6/zeH9x/8DtnvtbokzlJSMpla+fycoCS5MgEAtC6n7ESazKjdsMVSTpYOjKAhzWgw==" spinCount="100000" sheet="1" objects="1" scenarios="1" formatColumns="0" formatRows="0" autoFilter="0"/>
  <autoFilter ref="C131:K462" xr:uid="{00000000-0009-0000-0000-00000B000000}"/>
  <mergeCells count="12">
    <mergeCell ref="E124:H124"/>
    <mergeCell ref="L2:V2"/>
    <mergeCell ref="E84:H84"/>
    <mergeCell ref="E86:H86"/>
    <mergeCell ref="E88:H88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489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5" t="s">
        <v>126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" customHeight="1" x14ac:dyDescent="0.2">
      <c r="B8" s="18"/>
      <c r="D8" s="25" t="s">
        <v>168</v>
      </c>
      <c r="L8" s="18"/>
    </row>
    <row r="9" spans="2:46" s="1" customFormat="1" ht="16.5" customHeight="1" x14ac:dyDescent="0.2">
      <c r="B9" s="30"/>
      <c r="E9" s="241" t="s">
        <v>169</v>
      </c>
      <c r="F9" s="240"/>
      <c r="G9" s="240"/>
      <c r="H9" s="240"/>
      <c r="L9" s="30"/>
    </row>
    <row r="10" spans="2:46" s="1" customFormat="1" ht="12" customHeight="1" x14ac:dyDescent="0.2">
      <c r="B10" s="30"/>
      <c r="D10" s="25" t="s">
        <v>170</v>
      </c>
      <c r="L10" s="30"/>
    </row>
    <row r="11" spans="2:46" s="1" customFormat="1" ht="16.5" customHeight="1" x14ac:dyDescent="0.2">
      <c r="B11" s="30"/>
      <c r="E11" s="207" t="s">
        <v>2268</v>
      </c>
      <c r="F11" s="240"/>
      <c r="G11" s="240"/>
      <c r="H11" s="240"/>
      <c r="L11" s="30"/>
    </row>
    <row r="12" spans="2:46" s="1" customFormat="1" x14ac:dyDescent="0.2">
      <c r="B12" s="30"/>
      <c r="L12" s="30"/>
    </row>
    <row r="13" spans="2:46" s="1" customFormat="1" ht="12" customHeight="1" x14ac:dyDescent="0.2">
      <c r="B13" s="30"/>
      <c r="D13" s="25" t="s">
        <v>18</v>
      </c>
      <c r="F13" s="23" t="s">
        <v>93</v>
      </c>
      <c r="I13" s="25" t="s">
        <v>19</v>
      </c>
      <c r="J13" s="23" t="s">
        <v>319</v>
      </c>
      <c r="L13" s="30"/>
    </row>
    <row r="14" spans="2:46" s="1" customFormat="1" ht="12" customHeight="1" x14ac:dyDescent="0.2">
      <c r="B14" s="30"/>
      <c r="D14" s="25" t="s">
        <v>20</v>
      </c>
      <c r="F14" s="23" t="s">
        <v>173</v>
      </c>
      <c r="I14" s="25" t="s">
        <v>22</v>
      </c>
      <c r="J14" s="50" t="str">
        <f>'Rekapitulace stavby'!AN8</f>
        <v>2. 4. 2025</v>
      </c>
      <c r="L14" s="30"/>
    </row>
    <row r="15" spans="2:46" s="1" customFormat="1" ht="21.75" customHeight="1" x14ac:dyDescent="0.2">
      <c r="B15" s="30"/>
      <c r="D15" s="22" t="s">
        <v>174</v>
      </c>
      <c r="F15" s="92" t="s">
        <v>175</v>
      </c>
      <c r="I15" s="22" t="s">
        <v>176</v>
      </c>
      <c r="J15" s="92" t="s">
        <v>177</v>
      </c>
      <c r="L15" s="30"/>
    </row>
    <row r="16" spans="2:46" s="1" customFormat="1" ht="12" customHeight="1" x14ac:dyDescent="0.2">
      <c r="B16" s="30"/>
      <c r="D16" s="25" t="s">
        <v>24</v>
      </c>
      <c r="I16" s="25" t="s">
        <v>25</v>
      </c>
      <c r="J16" s="23" t="s">
        <v>26</v>
      </c>
      <c r="L16" s="30"/>
    </row>
    <row r="17" spans="2:12" s="1" customFormat="1" ht="18" customHeight="1" x14ac:dyDescent="0.2">
      <c r="B17" s="30"/>
      <c r="E17" s="23" t="s">
        <v>27</v>
      </c>
      <c r="I17" s="25" t="s">
        <v>28</v>
      </c>
      <c r="J17" s="23" t="s">
        <v>1</v>
      </c>
      <c r="L17" s="30"/>
    </row>
    <row r="18" spans="2:12" s="1" customFormat="1" ht="6.95" customHeight="1" x14ac:dyDescent="0.2">
      <c r="B18" s="30"/>
      <c r="L18" s="30"/>
    </row>
    <row r="19" spans="2:12" s="1" customFormat="1" ht="12" customHeight="1" x14ac:dyDescent="0.2">
      <c r="B19" s="30"/>
      <c r="D19" s="25" t="s">
        <v>29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 x14ac:dyDescent="0.2">
      <c r="B20" s="30"/>
      <c r="E20" s="243" t="str">
        <f>'Rekapitulace stavby'!E14</f>
        <v>Vyplň údaj</v>
      </c>
      <c r="F20" s="232"/>
      <c r="G20" s="232"/>
      <c r="H20" s="232"/>
      <c r="I20" s="25" t="s">
        <v>28</v>
      </c>
      <c r="J20" s="26" t="str">
        <f>'Rekapitulace stavby'!AN14</f>
        <v>Vyplň údaj</v>
      </c>
      <c r="L20" s="30"/>
    </row>
    <row r="21" spans="2:12" s="1" customFormat="1" ht="6.95" customHeight="1" x14ac:dyDescent="0.2">
      <c r="B21" s="30"/>
      <c r="L21" s="30"/>
    </row>
    <row r="22" spans="2:12" s="1" customFormat="1" ht="12" customHeight="1" x14ac:dyDescent="0.2">
      <c r="B22" s="30"/>
      <c r="D22" s="25" t="s">
        <v>31</v>
      </c>
      <c r="I22" s="25" t="s">
        <v>25</v>
      </c>
      <c r="J22" s="23" t="s">
        <v>32</v>
      </c>
      <c r="L22" s="30"/>
    </row>
    <row r="23" spans="2:12" s="1" customFormat="1" ht="18" customHeight="1" x14ac:dyDescent="0.2">
      <c r="B23" s="30"/>
      <c r="E23" s="23" t="s">
        <v>320</v>
      </c>
      <c r="I23" s="25" t="s">
        <v>28</v>
      </c>
      <c r="J23" s="23" t="s">
        <v>180</v>
      </c>
      <c r="L23" s="30"/>
    </row>
    <row r="24" spans="2:12" s="1" customFormat="1" ht="6.95" customHeight="1" x14ac:dyDescent="0.2">
      <c r="B24" s="30"/>
      <c r="L24" s="30"/>
    </row>
    <row r="25" spans="2:12" s="1" customFormat="1" ht="12" customHeight="1" x14ac:dyDescent="0.2">
      <c r="B25" s="30"/>
      <c r="D25" s="25" t="s">
        <v>34</v>
      </c>
      <c r="I25" s="25" t="s">
        <v>25</v>
      </c>
      <c r="J25" s="23" t="s">
        <v>1</v>
      </c>
      <c r="L25" s="30"/>
    </row>
    <row r="26" spans="2:12" s="1" customFormat="1" ht="18" customHeight="1" x14ac:dyDescent="0.2">
      <c r="B26" s="30"/>
      <c r="E26" s="23" t="s">
        <v>181</v>
      </c>
      <c r="I26" s="25" t="s">
        <v>28</v>
      </c>
      <c r="J26" s="23" t="s">
        <v>1</v>
      </c>
      <c r="L26" s="30"/>
    </row>
    <row r="27" spans="2:12" s="1" customFormat="1" ht="6.95" customHeight="1" x14ac:dyDescent="0.2">
      <c r="B27" s="30"/>
      <c r="L27" s="30"/>
    </row>
    <row r="28" spans="2:12" s="1" customFormat="1" ht="12" customHeight="1" x14ac:dyDescent="0.2">
      <c r="B28" s="30"/>
      <c r="D28" s="25" t="s">
        <v>37</v>
      </c>
      <c r="L28" s="30"/>
    </row>
    <row r="29" spans="2:12" s="7" customFormat="1" ht="16.5" customHeight="1" x14ac:dyDescent="0.2">
      <c r="B29" s="93"/>
      <c r="E29" s="236" t="s">
        <v>1</v>
      </c>
      <c r="F29" s="236"/>
      <c r="G29" s="236"/>
      <c r="H29" s="236"/>
      <c r="L29" s="93"/>
    </row>
    <row r="30" spans="2:12" s="1" customFormat="1" ht="6.95" customHeight="1" x14ac:dyDescent="0.2">
      <c r="B30" s="30"/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 x14ac:dyDescent="0.2">
      <c r="B32" s="30"/>
      <c r="D32" s="94" t="s">
        <v>38</v>
      </c>
      <c r="J32" s="64">
        <f>ROUND(J132, 2)</f>
        <v>0</v>
      </c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 x14ac:dyDescent="0.2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 x14ac:dyDescent="0.2">
      <c r="B35" s="30"/>
      <c r="D35" s="53" t="s">
        <v>42</v>
      </c>
      <c r="E35" s="25" t="s">
        <v>43</v>
      </c>
      <c r="F35" s="84">
        <f>ROUND((SUM(BE132:BE488)),  2)</f>
        <v>0</v>
      </c>
      <c r="I35" s="95">
        <v>0.21</v>
      </c>
      <c r="J35" s="84">
        <f>ROUND(((SUM(BE132:BE488))*I35),  2)</f>
        <v>0</v>
      </c>
      <c r="L35" s="30"/>
    </row>
    <row r="36" spans="2:12" s="1" customFormat="1" ht="14.45" customHeight="1" x14ac:dyDescent="0.2">
      <c r="B36" s="30"/>
      <c r="E36" s="25" t="s">
        <v>44</v>
      </c>
      <c r="F36" s="84">
        <f>ROUND((SUM(BF132:BF488)),  2)</f>
        <v>0</v>
      </c>
      <c r="I36" s="95">
        <v>0.12</v>
      </c>
      <c r="J36" s="84">
        <f>ROUND(((SUM(BF132:BF488))*I36),  2)</f>
        <v>0</v>
      </c>
      <c r="L36" s="30"/>
    </row>
    <row r="37" spans="2:12" s="1" customFormat="1" ht="14.45" hidden="1" customHeight="1" x14ac:dyDescent="0.2">
      <c r="B37" s="30"/>
      <c r="E37" s="25" t="s">
        <v>45</v>
      </c>
      <c r="F37" s="84">
        <f>ROUND((SUM(BG132:BG488)),  2)</f>
        <v>0</v>
      </c>
      <c r="I37" s="95">
        <v>0.21</v>
      </c>
      <c r="J37" s="84">
        <f>0</f>
        <v>0</v>
      </c>
      <c r="L37" s="30"/>
    </row>
    <row r="38" spans="2:12" s="1" customFormat="1" ht="14.45" hidden="1" customHeight="1" x14ac:dyDescent="0.2">
      <c r="B38" s="30"/>
      <c r="E38" s="25" t="s">
        <v>46</v>
      </c>
      <c r="F38" s="84">
        <f>ROUND((SUM(BH132:BH488)),  2)</f>
        <v>0</v>
      </c>
      <c r="I38" s="95">
        <v>0.12</v>
      </c>
      <c r="J38" s="84">
        <f>0</f>
        <v>0</v>
      </c>
      <c r="L38" s="30"/>
    </row>
    <row r="39" spans="2:12" s="1" customFormat="1" ht="14.45" hidden="1" customHeight="1" x14ac:dyDescent="0.2">
      <c r="B39" s="30"/>
      <c r="E39" s="25" t="s">
        <v>47</v>
      </c>
      <c r="F39" s="84">
        <f>ROUND((SUM(BI132:BI488)),  2)</f>
        <v>0</v>
      </c>
      <c r="I39" s="95">
        <v>0</v>
      </c>
      <c r="J39" s="8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6"/>
      <c r="D41" s="97" t="s">
        <v>48</v>
      </c>
      <c r="E41" s="55"/>
      <c r="F41" s="55"/>
      <c r="G41" s="98" t="s">
        <v>49</v>
      </c>
      <c r="H41" s="99" t="s">
        <v>50</v>
      </c>
      <c r="I41" s="55"/>
      <c r="J41" s="100">
        <f>SUM(J32:J39)</f>
        <v>0</v>
      </c>
      <c r="K41" s="101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s="1" customFormat="1" ht="16.5" customHeight="1" x14ac:dyDescent="0.2">
      <c r="B86" s="30"/>
      <c r="E86" s="241" t="s">
        <v>169</v>
      </c>
      <c r="F86" s="240"/>
      <c r="G86" s="240"/>
      <c r="H86" s="240"/>
      <c r="L86" s="30"/>
    </row>
    <row r="87" spans="2:12" s="1" customFormat="1" ht="12" customHeight="1" x14ac:dyDescent="0.2">
      <c r="B87" s="30"/>
      <c r="C87" s="25" t="s">
        <v>170</v>
      </c>
      <c r="L87" s="30"/>
    </row>
    <row r="88" spans="2:12" s="1" customFormat="1" ht="16.5" customHeight="1" x14ac:dyDescent="0.2">
      <c r="B88" s="30"/>
      <c r="E88" s="207" t="str">
        <f>E11</f>
        <v>2022_4.11 - IO 07.1  Tlakový řad T1</v>
      </c>
      <c r="F88" s="240"/>
      <c r="G88" s="240"/>
      <c r="H88" s="240"/>
      <c r="L88" s="30"/>
    </row>
    <row r="89" spans="2:12" s="1" customFormat="1" ht="6.95" customHeight="1" x14ac:dyDescent="0.2">
      <c r="B89" s="30"/>
      <c r="L89" s="30"/>
    </row>
    <row r="90" spans="2:12" s="1" customFormat="1" ht="12" customHeight="1" x14ac:dyDescent="0.2">
      <c r="B90" s="30"/>
      <c r="C90" s="25" t="s">
        <v>20</v>
      </c>
      <c r="F90" s="23" t="str">
        <f>F14</f>
        <v>Česká Lípa</v>
      </c>
      <c r="I90" s="25" t="s">
        <v>22</v>
      </c>
      <c r="J90" s="50" t="str">
        <f>IF(J14="","",J14)</f>
        <v>2. 4. 2025</v>
      </c>
      <c r="L90" s="30"/>
    </row>
    <row r="91" spans="2:12" s="1" customFormat="1" ht="6.95" customHeight="1" x14ac:dyDescent="0.2">
      <c r="B91" s="30"/>
      <c r="L91" s="30"/>
    </row>
    <row r="92" spans="2:12" s="1" customFormat="1" ht="25.7" customHeight="1" x14ac:dyDescent="0.2">
      <c r="B92" s="30"/>
      <c r="C92" s="25" t="s">
        <v>24</v>
      </c>
      <c r="F92" s="23" t="str">
        <f>E17</f>
        <v>Město Česká Lípa</v>
      </c>
      <c r="I92" s="25" t="s">
        <v>31</v>
      </c>
      <c r="J92" s="28" t="str">
        <f>E23</f>
        <v>Vodohospodářský rozvoj a výstavba a.s.</v>
      </c>
      <c r="L92" s="30"/>
    </row>
    <row r="93" spans="2:12" s="1" customFormat="1" ht="15.2" customHeight="1" x14ac:dyDescent="0.2">
      <c r="B93" s="30"/>
      <c r="C93" s="25" t="s">
        <v>29</v>
      </c>
      <c r="F93" s="23" t="str">
        <f>IF(E20="","",E20)</f>
        <v>Vyplň údaj</v>
      </c>
      <c r="I93" s="25" t="s">
        <v>34</v>
      </c>
      <c r="J93" s="28" t="str">
        <f>E26</f>
        <v>Dvořák</v>
      </c>
      <c r="L93" s="30"/>
    </row>
    <row r="94" spans="2:12" s="1" customFormat="1" ht="10.35" customHeight="1" x14ac:dyDescent="0.2">
      <c r="B94" s="30"/>
      <c r="L94" s="30"/>
    </row>
    <row r="95" spans="2:12" s="1" customFormat="1" ht="29.25" customHeight="1" x14ac:dyDescent="0.2">
      <c r="B95" s="30"/>
      <c r="C95" s="104" t="s">
        <v>183</v>
      </c>
      <c r="D95" s="96"/>
      <c r="E95" s="96"/>
      <c r="F95" s="96"/>
      <c r="G95" s="96"/>
      <c r="H95" s="96"/>
      <c r="I95" s="96"/>
      <c r="J95" s="105" t="s">
        <v>184</v>
      </c>
      <c r="K95" s="96"/>
      <c r="L95" s="30"/>
    </row>
    <row r="96" spans="2:12" s="1" customFormat="1" ht="10.35" customHeight="1" x14ac:dyDescent="0.2">
      <c r="B96" s="30"/>
      <c r="L96" s="30"/>
    </row>
    <row r="97" spans="2:47" s="1" customFormat="1" ht="22.9" customHeight="1" x14ac:dyDescent="0.2">
      <c r="B97" s="30"/>
      <c r="C97" s="106" t="s">
        <v>185</v>
      </c>
      <c r="J97" s="64">
        <f>J132</f>
        <v>0</v>
      </c>
      <c r="L97" s="30"/>
      <c r="AU97" s="15" t="s">
        <v>186</v>
      </c>
    </row>
    <row r="98" spans="2:47" s="8" customFormat="1" ht="24.95" customHeight="1" x14ac:dyDescent="0.2">
      <c r="B98" s="107"/>
      <c r="D98" s="108" t="s">
        <v>321</v>
      </c>
      <c r="E98" s="109"/>
      <c r="F98" s="109"/>
      <c r="G98" s="109"/>
      <c r="H98" s="109"/>
      <c r="I98" s="109"/>
      <c r="J98" s="110">
        <f>J133</f>
        <v>0</v>
      </c>
      <c r="L98" s="107"/>
    </row>
    <row r="99" spans="2:47" s="9" customFormat="1" ht="19.899999999999999" customHeight="1" x14ac:dyDescent="0.2">
      <c r="B99" s="111"/>
      <c r="D99" s="112" t="s">
        <v>322</v>
      </c>
      <c r="E99" s="113"/>
      <c r="F99" s="113"/>
      <c r="G99" s="113"/>
      <c r="H99" s="113"/>
      <c r="I99" s="113"/>
      <c r="J99" s="114">
        <f>J134</f>
        <v>0</v>
      </c>
      <c r="L99" s="111"/>
    </row>
    <row r="100" spans="2:47" s="9" customFormat="1" ht="19.899999999999999" customHeight="1" x14ac:dyDescent="0.2">
      <c r="B100" s="111"/>
      <c r="D100" s="112" t="s">
        <v>323</v>
      </c>
      <c r="E100" s="113"/>
      <c r="F100" s="113"/>
      <c r="G100" s="113"/>
      <c r="H100" s="113"/>
      <c r="I100" s="113"/>
      <c r="J100" s="114">
        <f>J247</f>
        <v>0</v>
      </c>
      <c r="L100" s="111"/>
    </row>
    <row r="101" spans="2:47" s="9" customFormat="1" ht="19.899999999999999" customHeight="1" x14ac:dyDescent="0.2">
      <c r="B101" s="111"/>
      <c r="D101" s="112" t="s">
        <v>324</v>
      </c>
      <c r="E101" s="113"/>
      <c r="F101" s="113"/>
      <c r="G101" s="113"/>
      <c r="H101" s="113"/>
      <c r="I101" s="113"/>
      <c r="J101" s="114">
        <f>J251</f>
        <v>0</v>
      </c>
      <c r="L101" s="111"/>
    </row>
    <row r="102" spans="2:47" s="9" customFormat="1" ht="19.899999999999999" customHeight="1" x14ac:dyDescent="0.2">
      <c r="B102" s="111"/>
      <c r="D102" s="112" t="s">
        <v>325</v>
      </c>
      <c r="E102" s="113"/>
      <c r="F102" s="113"/>
      <c r="G102" s="113"/>
      <c r="H102" s="113"/>
      <c r="I102" s="113"/>
      <c r="J102" s="114">
        <f>J255</f>
        <v>0</v>
      </c>
      <c r="L102" s="111"/>
    </row>
    <row r="103" spans="2:47" s="9" customFormat="1" ht="19.899999999999999" customHeight="1" x14ac:dyDescent="0.2">
      <c r="B103" s="111"/>
      <c r="D103" s="112" t="s">
        <v>326</v>
      </c>
      <c r="E103" s="113"/>
      <c r="F103" s="113"/>
      <c r="G103" s="113"/>
      <c r="H103" s="113"/>
      <c r="I103" s="113"/>
      <c r="J103" s="114">
        <f>J265</f>
        <v>0</v>
      </c>
      <c r="L103" s="111"/>
    </row>
    <row r="104" spans="2:47" s="9" customFormat="1" ht="19.899999999999999" customHeight="1" x14ac:dyDescent="0.2">
      <c r="B104" s="111"/>
      <c r="D104" s="112" t="s">
        <v>327</v>
      </c>
      <c r="E104" s="113"/>
      <c r="F104" s="113"/>
      <c r="G104" s="113"/>
      <c r="H104" s="113"/>
      <c r="I104" s="113"/>
      <c r="J104" s="114">
        <f>J297</f>
        <v>0</v>
      </c>
      <c r="L104" s="111"/>
    </row>
    <row r="105" spans="2:47" s="9" customFormat="1" ht="19.899999999999999" customHeight="1" x14ac:dyDescent="0.2">
      <c r="B105" s="111"/>
      <c r="D105" s="112" t="s">
        <v>1142</v>
      </c>
      <c r="E105" s="113"/>
      <c r="F105" s="113"/>
      <c r="G105" s="113"/>
      <c r="H105" s="113"/>
      <c r="I105" s="113"/>
      <c r="J105" s="114">
        <f>J301</f>
        <v>0</v>
      </c>
      <c r="L105" s="111"/>
    </row>
    <row r="106" spans="2:47" s="9" customFormat="1" ht="19.899999999999999" customHeight="1" x14ac:dyDescent="0.2">
      <c r="B106" s="111"/>
      <c r="D106" s="112" t="s">
        <v>329</v>
      </c>
      <c r="E106" s="113"/>
      <c r="F106" s="113"/>
      <c r="G106" s="113"/>
      <c r="H106" s="113"/>
      <c r="I106" s="113"/>
      <c r="J106" s="114">
        <f>J435</f>
        <v>0</v>
      </c>
      <c r="L106" s="111"/>
    </row>
    <row r="107" spans="2:47" s="9" customFormat="1" ht="14.85" customHeight="1" x14ac:dyDescent="0.2">
      <c r="B107" s="111"/>
      <c r="D107" s="112" t="s">
        <v>330</v>
      </c>
      <c r="E107" s="113"/>
      <c r="F107" s="113"/>
      <c r="G107" s="113"/>
      <c r="H107" s="113"/>
      <c r="I107" s="113"/>
      <c r="J107" s="114">
        <f>J448</f>
        <v>0</v>
      </c>
      <c r="L107" s="111"/>
    </row>
    <row r="108" spans="2:47" s="9" customFormat="1" ht="19.899999999999999" customHeight="1" x14ac:dyDescent="0.2">
      <c r="B108" s="111"/>
      <c r="D108" s="112" t="s">
        <v>331</v>
      </c>
      <c r="E108" s="113"/>
      <c r="F108" s="113"/>
      <c r="G108" s="113"/>
      <c r="H108" s="113"/>
      <c r="I108" s="113"/>
      <c r="J108" s="114">
        <f>J477</f>
        <v>0</v>
      </c>
      <c r="L108" s="111"/>
    </row>
    <row r="109" spans="2:47" s="8" customFormat="1" ht="24.95" customHeight="1" x14ac:dyDescent="0.2">
      <c r="B109" s="107"/>
      <c r="D109" s="108" t="s">
        <v>333</v>
      </c>
      <c r="E109" s="109"/>
      <c r="F109" s="109"/>
      <c r="G109" s="109"/>
      <c r="H109" s="109"/>
      <c r="I109" s="109"/>
      <c r="J109" s="110">
        <f>J484</f>
        <v>0</v>
      </c>
      <c r="L109" s="107"/>
    </row>
    <row r="110" spans="2:47" s="9" customFormat="1" ht="19.899999999999999" customHeight="1" x14ac:dyDescent="0.2">
      <c r="B110" s="111"/>
      <c r="D110" s="112" t="s">
        <v>334</v>
      </c>
      <c r="E110" s="113"/>
      <c r="F110" s="113"/>
      <c r="G110" s="113"/>
      <c r="H110" s="113"/>
      <c r="I110" s="113"/>
      <c r="J110" s="114">
        <f>J485</f>
        <v>0</v>
      </c>
      <c r="L110" s="111"/>
    </row>
    <row r="111" spans="2:47" s="1" customFormat="1" ht="21.75" customHeight="1" x14ac:dyDescent="0.2">
      <c r="B111" s="30"/>
      <c r="L111" s="30"/>
    </row>
    <row r="112" spans="2:47" s="1" customFormat="1" ht="6.95" customHeight="1" x14ac:dyDescent="0.2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30"/>
    </row>
    <row r="116" spans="2:12" s="1" customFormat="1" ht="6.95" customHeight="1" x14ac:dyDescent="0.2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30"/>
    </row>
    <row r="117" spans="2:12" s="1" customFormat="1" ht="24.95" customHeight="1" x14ac:dyDescent="0.2">
      <c r="B117" s="30"/>
      <c r="C117" s="19" t="s">
        <v>193</v>
      </c>
      <c r="L117" s="30"/>
    </row>
    <row r="118" spans="2:12" s="1" customFormat="1" ht="6.95" customHeight="1" x14ac:dyDescent="0.2">
      <c r="B118" s="30"/>
      <c r="L118" s="30"/>
    </row>
    <row r="119" spans="2:12" s="1" customFormat="1" ht="12" customHeight="1" x14ac:dyDescent="0.2">
      <c r="B119" s="30"/>
      <c r="C119" s="25" t="s">
        <v>16</v>
      </c>
      <c r="L119" s="30"/>
    </row>
    <row r="120" spans="2:12" s="1" customFormat="1" ht="16.5" customHeight="1" x14ac:dyDescent="0.2">
      <c r="B120" s="30"/>
      <c r="E120" s="241" t="str">
        <f>E7</f>
        <v>Splašková kanalizace Lada</v>
      </c>
      <c r="F120" s="242"/>
      <c r="G120" s="242"/>
      <c r="H120" s="242"/>
      <c r="L120" s="30"/>
    </row>
    <row r="121" spans="2:12" ht="12" customHeight="1" x14ac:dyDescent="0.2">
      <c r="B121" s="18"/>
      <c r="C121" s="25" t="s">
        <v>168</v>
      </c>
      <c r="L121" s="18"/>
    </row>
    <row r="122" spans="2:12" s="1" customFormat="1" ht="16.5" customHeight="1" x14ac:dyDescent="0.2">
      <c r="B122" s="30"/>
      <c r="E122" s="241" t="s">
        <v>169</v>
      </c>
      <c r="F122" s="240"/>
      <c r="G122" s="240"/>
      <c r="H122" s="240"/>
      <c r="L122" s="30"/>
    </row>
    <row r="123" spans="2:12" s="1" customFormat="1" ht="12" customHeight="1" x14ac:dyDescent="0.2">
      <c r="B123" s="30"/>
      <c r="C123" s="25" t="s">
        <v>170</v>
      </c>
      <c r="L123" s="30"/>
    </row>
    <row r="124" spans="2:12" s="1" customFormat="1" ht="16.5" customHeight="1" x14ac:dyDescent="0.2">
      <c r="B124" s="30"/>
      <c r="E124" s="207" t="str">
        <f>E11</f>
        <v>2022_4.11 - IO 07.1  Tlakový řad T1</v>
      </c>
      <c r="F124" s="240"/>
      <c r="G124" s="240"/>
      <c r="H124" s="240"/>
      <c r="L124" s="30"/>
    </row>
    <row r="125" spans="2:12" s="1" customFormat="1" ht="6.95" customHeight="1" x14ac:dyDescent="0.2">
      <c r="B125" s="30"/>
      <c r="L125" s="30"/>
    </row>
    <row r="126" spans="2:12" s="1" customFormat="1" ht="12" customHeight="1" x14ac:dyDescent="0.2">
      <c r="B126" s="30"/>
      <c r="C126" s="25" t="s">
        <v>20</v>
      </c>
      <c r="F126" s="23" t="str">
        <f>F14</f>
        <v>Česká Lípa</v>
      </c>
      <c r="I126" s="25" t="s">
        <v>22</v>
      </c>
      <c r="J126" s="50" t="str">
        <f>IF(J14="","",J14)</f>
        <v>2. 4. 2025</v>
      </c>
      <c r="L126" s="30"/>
    </row>
    <row r="127" spans="2:12" s="1" customFormat="1" ht="6.95" customHeight="1" x14ac:dyDescent="0.2">
      <c r="B127" s="30"/>
      <c r="L127" s="30"/>
    </row>
    <row r="128" spans="2:12" s="1" customFormat="1" ht="25.7" customHeight="1" x14ac:dyDescent="0.2">
      <c r="B128" s="30"/>
      <c r="C128" s="25" t="s">
        <v>24</v>
      </c>
      <c r="F128" s="23" t="str">
        <f>E17</f>
        <v>Město Česká Lípa</v>
      </c>
      <c r="I128" s="25" t="s">
        <v>31</v>
      </c>
      <c r="J128" s="28" t="str">
        <f>E23</f>
        <v>Vodohospodářský rozvoj a výstavba a.s.</v>
      </c>
      <c r="L128" s="30"/>
    </row>
    <row r="129" spans="2:65" s="1" customFormat="1" ht="15.2" customHeight="1" x14ac:dyDescent="0.2">
      <c r="B129" s="30"/>
      <c r="C129" s="25" t="s">
        <v>29</v>
      </c>
      <c r="F129" s="23" t="str">
        <f>IF(E20="","",E20)</f>
        <v>Vyplň údaj</v>
      </c>
      <c r="I129" s="25" t="s">
        <v>34</v>
      </c>
      <c r="J129" s="28" t="str">
        <f>E26</f>
        <v>Dvořák</v>
      </c>
      <c r="L129" s="30"/>
    </row>
    <row r="130" spans="2:65" s="1" customFormat="1" ht="10.35" customHeight="1" x14ac:dyDescent="0.2">
      <c r="B130" s="30"/>
      <c r="L130" s="30"/>
    </row>
    <row r="131" spans="2:65" s="10" customFormat="1" ht="29.25" customHeight="1" x14ac:dyDescent="0.2">
      <c r="B131" s="115"/>
      <c r="C131" s="116" t="s">
        <v>194</v>
      </c>
      <c r="D131" s="117" t="s">
        <v>63</v>
      </c>
      <c r="E131" s="117" t="s">
        <v>59</v>
      </c>
      <c r="F131" s="117" t="s">
        <v>60</v>
      </c>
      <c r="G131" s="117" t="s">
        <v>195</v>
      </c>
      <c r="H131" s="117" t="s">
        <v>196</v>
      </c>
      <c r="I131" s="117" t="s">
        <v>197</v>
      </c>
      <c r="J131" s="118" t="s">
        <v>184</v>
      </c>
      <c r="K131" s="119" t="s">
        <v>198</v>
      </c>
      <c r="L131" s="115"/>
      <c r="M131" s="57" t="s">
        <v>1</v>
      </c>
      <c r="N131" s="58" t="s">
        <v>42</v>
      </c>
      <c r="O131" s="58" t="s">
        <v>199</v>
      </c>
      <c r="P131" s="58" t="s">
        <v>200</v>
      </c>
      <c r="Q131" s="58" t="s">
        <v>201</v>
      </c>
      <c r="R131" s="58" t="s">
        <v>202</v>
      </c>
      <c r="S131" s="58" t="s">
        <v>203</v>
      </c>
      <c r="T131" s="59" t="s">
        <v>204</v>
      </c>
    </row>
    <row r="132" spans="2:65" s="1" customFormat="1" ht="22.9" customHeight="1" x14ac:dyDescent="0.25">
      <c r="B132" s="30"/>
      <c r="C132" s="62" t="s">
        <v>205</v>
      </c>
      <c r="J132" s="120">
        <f>BK132</f>
        <v>0</v>
      </c>
      <c r="L132" s="30"/>
      <c r="M132" s="60"/>
      <c r="N132" s="51"/>
      <c r="O132" s="51"/>
      <c r="P132" s="121">
        <f>P133+P484</f>
        <v>0</v>
      </c>
      <c r="Q132" s="51"/>
      <c r="R132" s="121">
        <f>R133+R484</f>
        <v>76.227047039999988</v>
      </c>
      <c r="S132" s="51"/>
      <c r="T132" s="122">
        <f>T133+T484</f>
        <v>27.73488</v>
      </c>
      <c r="AT132" s="15" t="s">
        <v>77</v>
      </c>
      <c r="AU132" s="15" t="s">
        <v>186</v>
      </c>
      <c r="BK132" s="123">
        <f>BK133+BK484</f>
        <v>0</v>
      </c>
    </row>
    <row r="133" spans="2:65" s="11" customFormat="1" ht="25.9" customHeight="1" x14ac:dyDescent="0.2">
      <c r="B133" s="124"/>
      <c r="D133" s="125" t="s">
        <v>77</v>
      </c>
      <c r="E133" s="126" t="s">
        <v>337</v>
      </c>
      <c r="F133" s="126" t="s">
        <v>338</v>
      </c>
      <c r="I133" s="127"/>
      <c r="J133" s="128">
        <f>BK133</f>
        <v>0</v>
      </c>
      <c r="L133" s="124"/>
      <c r="M133" s="129"/>
      <c r="P133" s="130">
        <f>P134+P247+P251+P255+P265+P297+P301+P435+P477</f>
        <v>0</v>
      </c>
      <c r="R133" s="130">
        <f>R134+R247+R251+R255+R265+R297+R301+R435+R477</f>
        <v>76.227047039999988</v>
      </c>
      <c r="T133" s="131">
        <f>T134+T247+T251+T255+T265+T297+T301+T435+T477</f>
        <v>27.73488</v>
      </c>
      <c r="AR133" s="125" t="s">
        <v>85</v>
      </c>
      <c r="AT133" s="132" t="s">
        <v>77</v>
      </c>
      <c r="AU133" s="132" t="s">
        <v>78</v>
      </c>
      <c r="AY133" s="125" t="s">
        <v>209</v>
      </c>
      <c r="BK133" s="133">
        <f>BK134+BK247+BK251+BK255+BK265+BK297+BK301+BK435+BK477</f>
        <v>0</v>
      </c>
    </row>
    <row r="134" spans="2:65" s="11" customFormat="1" ht="22.9" customHeight="1" x14ac:dyDescent="0.2">
      <c r="B134" s="124"/>
      <c r="D134" s="125" t="s">
        <v>77</v>
      </c>
      <c r="E134" s="134" t="s">
        <v>85</v>
      </c>
      <c r="F134" s="134" t="s">
        <v>339</v>
      </c>
      <c r="I134" s="127"/>
      <c r="J134" s="135">
        <f>BK134</f>
        <v>0</v>
      </c>
      <c r="L134" s="124"/>
      <c r="M134" s="129"/>
      <c r="P134" s="130">
        <f>SUM(P135:P246)</f>
        <v>0</v>
      </c>
      <c r="R134" s="130">
        <f>SUM(R135:R246)</f>
        <v>46.970090799999994</v>
      </c>
      <c r="T134" s="131">
        <f>SUM(T135:T246)</f>
        <v>24.758880000000001</v>
      </c>
      <c r="AR134" s="125" t="s">
        <v>85</v>
      </c>
      <c r="AT134" s="132" t="s">
        <v>77</v>
      </c>
      <c r="AU134" s="132" t="s">
        <v>85</v>
      </c>
      <c r="AY134" s="125" t="s">
        <v>209</v>
      </c>
      <c r="BK134" s="133">
        <f>SUM(BK135:BK246)</f>
        <v>0</v>
      </c>
    </row>
    <row r="135" spans="2:65" s="1" customFormat="1" ht="24.2" customHeight="1" x14ac:dyDescent="0.2">
      <c r="B135" s="30"/>
      <c r="C135" s="136" t="s">
        <v>85</v>
      </c>
      <c r="D135" s="136" t="s">
        <v>210</v>
      </c>
      <c r="E135" s="137" t="s">
        <v>340</v>
      </c>
      <c r="F135" s="138" t="s">
        <v>341</v>
      </c>
      <c r="G135" s="139" t="s">
        <v>342</v>
      </c>
      <c r="H135" s="140">
        <v>60.72</v>
      </c>
      <c r="I135" s="141"/>
      <c r="J135" s="142">
        <f>ROUND(I135*H135,2)</f>
        <v>0</v>
      </c>
      <c r="K135" s="143"/>
      <c r="L135" s="30"/>
      <c r="M135" s="144" t="s">
        <v>1</v>
      </c>
      <c r="N135" s="145" t="s">
        <v>43</v>
      </c>
      <c r="P135" s="146">
        <f>O135*H135</f>
        <v>0</v>
      </c>
      <c r="Q135" s="146">
        <v>0</v>
      </c>
      <c r="R135" s="146">
        <f>Q135*H135</f>
        <v>0</v>
      </c>
      <c r="S135" s="146">
        <v>0.28999999999999998</v>
      </c>
      <c r="T135" s="147">
        <f>S135*H135</f>
        <v>17.608799999999999</v>
      </c>
      <c r="AR135" s="148" t="s">
        <v>156</v>
      </c>
      <c r="AT135" s="148" t="s">
        <v>210</v>
      </c>
      <c r="AU135" s="148" t="s">
        <v>91</v>
      </c>
      <c r="AY135" s="15" t="s">
        <v>209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5" t="s">
        <v>85</v>
      </c>
      <c r="BK135" s="149">
        <f>ROUND(I135*H135,2)</f>
        <v>0</v>
      </c>
      <c r="BL135" s="15" t="s">
        <v>156</v>
      </c>
      <c r="BM135" s="148" t="s">
        <v>2269</v>
      </c>
    </row>
    <row r="136" spans="2:65" s="1" customFormat="1" ht="39" x14ac:dyDescent="0.2">
      <c r="B136" s="30"/>
      <c r="D136" s="150" t="s">
        <v>216</v>
      </c>
      <c r="F136" s="151" t="s">
        <v>344</v>
      </c>
      <c r="I136" s="152"/>
      <c r="L136" s="30"/>
      <c r="M136" s="153"/>
      <c r="T136" s="54"/>
      <c r="AT136" s="15" t="s">
        <v>216</v>
      </c>
      <c r="AU136" s="15" t="s">
        <v>91</v>
      </c>
    </row>
    <row r="137" spans="2:65" s="12" customFormat="1" x14ac:dyDescent="0.2">
      <c r="B137" s="154"/>
      <c r="D137" s="150" t="s">
        <v>292</v>
      </c>
      <c r="E137" s="155" t="s">
        <v>1</v>
      </c>
      <c r="F137" s="156" t="s">
        <v>2270</v>
      </c>
      <c r="H137" s="157">
        <v>60.720000000000006</v>
      </c>
      <c r="I137" s="158"/>
      <c r="L137" s="154"/>
      <c r="M137" s="159"/>
      <c r="T137" s="160"/>
      <c r="AT137" s="155" t="s">
        <v>292</v>
      </c>
      <c r="AU137" s="155" t="s">
        <v>91</v>
      </c>
      <c r="AV137" s="12" t="s">
        <v>91</v>
      </c>
      <c r="AW137" s="12" t="s">
        <v>36</v>
      </c>
      <c r="AX137" s="12" t="s">
        <v>85</v>
      </c>
      <c r="AY137" s="155" t="s">
        <v>209</v>
      </c>
    </row>
    <row r="138" spans="2:65" s="1" customFormat="1" ht="24.2" customHeight="1" x14ac:dyDescent="0.2">
      <c r="B138" s="30"/>
      <c r="C138" s="136" t="s">
        <v>91</v>
      </c>
      <c r="D138" s="136" t="s">
        <v>210</v>
      </c>
      <c r="E138" s="137" t="s">
        <v>346</v>
      </c>
      <c r="F138" s="138" t="s">
        <v>347</v>
      </c>
      <c r="G138" s="139" t="s">
        <v>342</v>
      </c>
      <c r="H138" s="140">
        <v>16.28</v>
      </c>
      <c r="I138" s="141"/>
      <c r="J138" s="142">
        <f>ROUND(I138*H138,2)</f>
        <v>0</v>
      </c>
      <c r="K138" s="143"/>
      <c r="L138" s="30"/>
      <c r="M138" s="144" t="s">
        <v>1</v>
      </c>
      <c r="N138" s="145" t="s">
        <v>43</v>
      </c>
      <c r="P138" s="146">
        <f>O138*H138</f>
        <v>0</v>
      </c>
      <c r="Q138" s="146">
        <v>0</v>
      </c>
      <c r="R138" s="146">
        <f>Q138*H138</f>
        <v>0</v>
      </c>
      <c r="S138" s="146">
        <v>0.316</v>
      </c>
      <c r="T138" s="147">
        <f>S138*H138</f>
        <v>5.1444800000000006</v>
      </c>
      <c r="AR138" s="148" t="s">
        <v>156</v>
      </c>
      <c r="AT138" s="148" t="s">
        <v>210</v>
      </c>
      <c r="AU138" s="148" t="s">
        <v>91</v>
      </c>
      <c r="AY138" s="15" t="s">
        <v>209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5" t="s">
        <v>85</v>
      </c>
      <c r="BK138" s="149">
        <f>ROUND(I138*H138,2)</f>
        <v>0</v>
      </c>
      <c r="BL138" s="15" t="s">
        <v>156</v>
      </c>
      <c r="BM138" s="148" t="s">
        <v>2271</v>
      </c>
    </row>
    <row r="139" spans="2:65" s="1" customFormat="1" ht="39" x14ac:dyDescent="0.2">
      <c r="B139" s="30"/>
      <c r="D139" s="150" t="s">
        <v>216</v>
      </c>
      <c r="F139" s="151" t="s">
        <v>349</v>
      </c>
      <c r="I139" s="152"/>
      <c r="L139" s="30"/>
      <c r="M139" s="153"/>
      <c r="T139" s="54"/>
      <c r="AT139" s="15" t="s">
        <v>216</v>
      </c>
      <c r="AU139" s="15" t="s">
        <v>91</v>
      </c>
    </row>
    <row r="140" spans="2:65" s="12" customFormat="1" x14ac:dyDescent="0.2">
      <c r="B140" s="154"/>
      <c r="D140" s="150" t="s">
        <v>292</v>
      </c>
      <c r="E140" s="155" t="s">
        <v>1</v>
      </c>
      <c r="F140" s="156" t="s">
        <v>2272</v>
      </c>
      <c r="H140" s="157">
        <v>16.28</v>
      </c>
      <c r="I140" s="158"/>
      <c r="L140" s="154"/>
      <c r="M140" s="159"/>
      <c r="T140" s="160"/>
      <c r="AT140" s="155" t="s">
        <v>292</v>
      </c>
      <c r="AU140" s="155" t="s">
        <v>91</v>
      </c>
      <c r="AV140" s="12" t="s">
        <v>91</v>
      </c>
      <c r="AW140" s="12" t="s">
        <v>36</v>
      </c>
      <c r="AX140" s="12" t="s">
        <v>78</v>
      </c>
      <c r="AY140" s="155" t="s">
        <v>209</v>
      </c>
    </row>
    <row r="141" spans="2:65" s="13" customFormat="1" x14ac:dyDescent="0.2">
      <c r="B141" s="164"/>
      <c r="D141" s="150" t="s">
        <v>292</v>
      </c>
      <c r="E141" s="165" t="s">
        <v>1</v>
      </c>
      <c r="F141" s="166" t="s">
        <v>351</v>
      </c>
      <c r="H141" s="167">
        <v>16.28</v>
      </c>
      <c r="I141" s="168"/>
      <c r="L141" s="164"/>
      <c r="M141" s="169"/>
      <c r="T141" s="170"/>
      <c r="AT141" s="165" t="s">
        <v>292</v>
      </c>
      <c r="AU141" s="165" t="s">
        <v>91</v>
      </c>
      <c r="AV141" s="13" t="s">
        <v>156</v>
      </c>
      <c r="AW141" s="13" t="s">
        <v>4</v>
      </c>
      <c r="AX141" s="13" t="s">
        <v>85</v>
      </c>
      <c r="AY141" s="165" t="s">
        <v>209</v>
      </c>
    </row>
    <row r="142" spans="2:65" s="1" customFormat="1" ht="24.2" customHeight="1" x14ac:dyDescent="0.2">
      <c r="B142" s="30"/>
      <c r="C142" s="136" t="s">
        <v>148</v>
      </c>
      <c r="D142" s="136" t="s">
        <v>210</v>
      </c>
      <c r="E142" s="137" t="s">
        <v>352</v>
      </c>
      <c r="F142" s="138" t="s">
        <v>353</v>
      </c>
      <c r="G142" s="139" t="s">
        <v>342</v>
      </c>
      <c r="H142" s="140">
        <v>17.440000000000001</v>
      </c>
      <c r="I142" s="141"/>
      <c r="J142" s="142">
        <f>ROUND(I142*H142,2)</f>
        <v>0</v>
      </c>
      <c r="K142" s="143"/>
      <c r="L142" s="30"/>
      <c r="M142" s="144" t="s">
        <v>1</v>
      </c>
      <c r="N142" s="145" t="s">
        <v>43</v>
      </c>
      <c r="P142" s="146">
        <f>O142*H142</f>
        <v>0</v>
      </c>
      <c r="Q142" s="146">
        <v>1.0000000000000001E-5</v>
      </c>
      <c r="R142" s="146">
        <f>Q142*H142</f>
        <v>1.7440000000000004E-4</v>
      </c>
      <c r="S142" s="146">
        <v>0.115</v>
      </c>
      <c r="T142" s="147">
        <f>S142*H142</f>
        <v>2.0056000000000003</v>
      </c>
      <c r="AR142" s="148" t="s">
        <v>156</v>
      </c>
      <c r="AT142" s="148" t="s">
        <v>210</v>
      </c>
      <c r="AU142" s="148" t="s">
        <v>91</v>
      </c>
      <c r="AY142" s="15" t="s">
        <v>209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5" t="s">
        <v>85</v>
      </c>
      <c r="BK142" s="149">
        <f>ROUND(I142*H142,2)</f>
        <v>0</v>
      </c>
      <c r="BL142" s="15" t="s">
        <v>156</v>
      </c>
      <c r="BM142" s="148" t="s">
        <v>2273</v>
      </c>
    </row>
    <row r="143" spans="2:65" s="1" customFormat="1" ht="29.25" x14ac:dyDescent="0.2">
      <c r="B143" s="30"/>
      <c r="D143" s="150" t="s">
        <v>216</v>
      </c>
      <c r="F143" s="151" t="s">
        <v>355</v>
      </c>
      <c r="I143" s="152"/>
      <c r="L143" s="30"/>
      <c r="M143" s="153"/>
      <c r="T143" s="54"/>
      <c r="AT143" s="15" t="s">
        <v>216</v>
      </c>
      <c r="AU143" s="15" t="s">
        <v>91</v>
      </c>
    </row>
    <row r="144" spans="2:65" s="12" customFormat="1" x14ac:dyDescent="0.2">
      <c r="B144" s="154"/>
      <c r="D144" s="150" t="s">
        <v>292</v>
      </c>
      <c r="E144" s="155" t="s">
        <v>1</v>
      </c>
      <c r="F144" s="156" t="s">
        <v>2274</v>
      </c>
      <c r="H144" s="157">
        <v>17.439999999999998</v>
      </c>
      <c r="I144" s="158"/>
      <c r="L144" s="154"/>
      <c r="M144" s="159"/>
      <c r="T144" s="160"/>
      <c r="AT144" s="155" t="s">
        <v>292</v>
      </c>
      <c r="AU144" s="155" t="s">
        <v>91</v>
      </c>
      <c r="AV144" s="12" t="s">
        <v>91</v>
      </c>
      <c r="AW144" s="12" t="s">
        <v>36</v>
      </c>
      <c r="AX144" s="12" t="s">
        <v>85</v>
      </c>
      <c r="AY144" s="155" t="s">
        <v>209</v>
      </c>
    </row>
    <row r="145" spans="2:65" s="1" customFormat="1" ht="16.5" customHeight="1" x14ac:dyDescent="0.2">
      <c r="B145" s="30"/>
      <c r="C145" s="136" t="s">
        <v>156</v>
      </c>
      <c r="D145" s="136" t="s">
        <v>210</v>
      </c>
      <c r="E145" s="137" t="s">
        <v>357</v>
      </c>
      <c r="F145" s="138" t="s">
        <v>358</v>
      </c>
      <c r="G145" s="139" t="s">
        <v>359</v>
      </c>
      <c r="H145" s="140">
        <v>10</v>
      </c>
      <c r="I145" s="141"/>
      <c r="J145" s="142">
        <f>ROUND(I145*H145,2)</f>
        <v>0</v>
      </c>
      <c r="K145" s="143"/>
      <c r="L145" s="30"/>
      <c r="M145" s="144" t="s">
        <v>1</v>
      </c>
      <c r="N145" s="145" t="s">
        <v>43</v>
      </c>
      <c r="P145" s="146">
        <f>O145*H145</f>
        <v>0</v>
      </c>
      <c r="Q145" s="146">
        <v>7.1900000000000002E-3</v>
      </c>
      <c r="R145" s="146">
        <f>Q145*H145</f>
        <v>7.1900000000000006E-2</v>
      </c>
      <c r="S145" s="146">
        <v>0</v>
      </c>
      <c r="T145" s="147">
        <f>S145*H145</f>
        <v>0</v>
      </c>
      <c r="AR145" s="148" t="s">
        <v>156</v>
      </c>
      <c r="AT145" s="148" t="s">
        <v>210</v>
      </c>
      <c r="AU145" s="148" t="s">
        <v>91</v>
      </c>
      <c r="AY145" s="15" t="s">
        <v>209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5" t="s">
        <v>85</v>
      </c>
      <c r="BK145" s="149">
        <f>ROUND(I145*H145,2)</f>
        <v>0</v>
      </c>
      <c r="BL145" s="15" t="s">
        <v>156</v>
      </c>
      <c r="BM145" s="148" t="s">
        <v>2275</v>
      </c>
    </row>
    <row r="146" spans="2:65" s="1" customFormat="1" x14ac:dyDescent="0.2">
      <c r="B146" s="30"/>
      <c r="D146" s="150" t="s">
        <v>216</v>
      </c>
      <c r="F146" s="151" t="s">
        <v>361</v>
      </c>
      <c r="I146" s="152"/>
      <c r="L146" s="30"/>
      <c r="M146" s="153"/>
      <c r="T146" s="54"/>
      <c r="AT146" s="15" t="s">
        <v>216</v>
      </c>
      <c r="AU146" s="15" t="s">
        <v>91</v>
      </c>
    </row>
    <row r="147" spans="2:65" s="12" customFormat="1" x14ac:dyDescent="0.2">
      <c r="B147" s="154"/>
      <c r="D147" s="150" t="s">
        <v>292</v>
      </c>
      <c r="E147" s="155" t="s">
        <v>1</v>
      </c>
      <c r="F147" s="156" t="s">
        <v>254</v>
      </c>
      <c r="H147" s="157">
        <v>10</v>
      </c>
      <c r="I147" s="158"/>
      <c r="L147" s="154"/>
      <c r="M147" s="159"/>
      <c r="T147" s="160"/>
      <c r="AT147" s="155" t="s">
        <v>292</v>
      </c>
      <c r="AU147" s="155" t="s">
        <v>91</v>
      </c>
      <c r="AV147" s="12" t="s">
        <v>91</v>
      </c>
      <c r="AW147" s="12" t="s">
        <v>36</v>
      </c>
      <c r="AX147" s="12" t="s">
        <v>85</v>
      </c>
      <c r="AY147" s="155" t="s">
        <v>209</v>
      </c>
    </row>
    <row r="148" spans="2:65" s="1" customFormat="1" ht="24.2" customHeight="1" x14ac:dyDescent="0.2">
      <c r="B148" s="30"/>
      <c r="C148" s="136" t="s">
        <v>208</v>
      </c>
      <c r="D148" s="136" t="s">
        <v>210</v>
      </c>
      <c r="E148" s="137" t="s">
        <v>363</v>
      </c>
      <c r="F148" s="138" t="s">
        <v>364</v>
      </c>
      <c r="G148" s="139" t="s">
        <v>365</v>
      </c>
      <c r="H148" s="140">
        <v>8</v>
      </c>
      <c r="I148" s="141"/>
      <c r="J148" s="142">
        <f>ROUND(I148*H148,2)</f>
        <v>0</v>
      </c>
      <c r="K148" s="143"/>
      <c r="L148" s="30"/>
      <c r="M148" s="144" t="s">
        <v>1</v>
      </c>
      <c r="N148" s="145" t="s">
        <v>43</v>
      </c>
      <c r="P148" s="146">
        <f>O148*H148</f>
        <v>0</v>
      </c>
      <c r="Q148" s="146">
        <v>4.0000000000000003E-5</v>
      </c>
      <c r="R148" s="146">
        <f>Q148*H148</f>
        <v>3.2000000000000003E-4</v>
      </c>
      <c r="S148" s="146">
        <v>0</v>
      </c>
      <c r="T148" s="147">
        <f>S148*H148</f>
        <v>0</v>
      </c>
      <c r="AR148" s="148" t="s">
        <v>156</v>
      </c>
      <c r="AT148" s="148" t="s">
        <v>210</v>
      </c>
      <c r="AU148" s="148" t="s">
        <v>91</v>
      </c>
      <c r="AY148" s="15" t="s">
        <v>209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5" t="s">
        <v>85</v>
      </c>
      <c r="BK148" s="149">
        <f>ROUND(I148*H148,2)</f>
        <v>0</v>
      </c>
      <c r="BL148" s="15" t="s">
        <v>156</v>
      </c>
      <c r="BM148" s="148" t="s">
        <v>2276</v>
      </c>
    </row>
    <row r="149" spans="2:65" s="1" customFormat="1" ht="19.5" x14ac:dyDescent="0.2">
      <c r="B149" s="30"/>
      <c r="D149" s="150" t="s">
        <v>216</v>
      </c>
      <c r="F149" s="151" t="s">
        <v>367</v>
      </c>
      <c r="I149" s="152"/>
      <c r="L149" s="30"/>
      <c r="M149" s="153"/>
      <c r="T149" s="54"/>
      <c r="AT149" s="15" t="s">
        <v>216</v>
      </c>
      <c r="AU149" s="15" t="s">
        <v>91</v>
      </c>
    </row>
    <row r="150" spans="2:65" s="12" customFormat="1" x14ac:dyDescent="0.2">
      <c r="B150" s="154"/>
      <c r="D150" s="150" t="s">
        <v>292</v>
      </c>
      <c r="E150" s="155" t="s">
        <v>1</v>
      </c>
      <c r="F150" s="156" t="s">
        <v>2043</v>
      </c>
      <c r="H150" s="157">
        <v>8</v>
      </c>
      <c r="I150" s="158"/>
      <c r="L150" s="154"/>
      <c r="M150" s="159"/>
      <c r="T150" s="160"/>
      <c r="AT150" s="155" t="s">
        <v>292</v>
      </c>
      <c r="AU150" s="155" t="s">
        <v>91</v>
      </c>
      <c r="AV150" s="12" t="s">
        <v>91</v>
      </c>
      <c r="AW150" s="12" t="s">
        <v>36</v>
      </c>
      <c r="AX150" s="12" t="s">
        <v>85</v>
      </c>
      <c r="AY150" s="155" t="s">
        <v>209</v>
      </c>
    </row>
    <row r="151" spans="2:65" s="1" customFormat="1" ht="24.2" customHeight="1" x14ac:dyDescent="0.2">
      <c r="B151" s="30"/>
      <c r="C151" s="136" t="s">
        <v>234</v>
      </c>
      <c r="D151" s="136" t="s">
        <v>210</v>
      </c>
      <c r="E151" s="137" t="s">
        <v>369</v>
      </c>
      <c r="F151" s="138" t="s">
        <v>370</v>
      </c>
      <c r="G151" s="139" t="s">
        <v>371</v>
      </c>
      <c r="H151" s="140">
        <v>2</v>
      </c>
      <c r="I151" s="141"/>
      <c r="J151" s="142">
        <f>ROUND(I151*H151,2)</f>
        <v>0</v>
      </c>
      <c r="K151" s="143"/>
      <c r="L151" s="30"/>
      <c r="M151" s="144" t="s">
        <v>1</v>
      </c>
      <c r="N151" s="145" t="s">
        <v>43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156</v>
      </c>
      <c r="AT151" s="148" t="s">
        <v>210</v>
      </c>
      <c r="AU151" s="148" t="s">
        <v>91</v>
      </c>
      <c r="AY151" s="15" t="s">
        <v>209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5" t="s">
        <v>85</v>
      </c>
      <c r="BK151" s="149">
        <f>ROUND(I151*H151,2)</f>
        <v>0</v>
      </c>
      <c r="BL151" s="15" t="s">
        <v>156</v>
      </c>
      <c r="BM151" s="148" t="s">
        <v>2277</v>
      </c>
    </row>
    <row r="152" spans="2:65" s="1" customFormat="1" ht="19.5" x14ac:dyDescent="0.2">
      <c r="B152" s="30"/>
      <c r="D152" s="150" t="s">
        <v>216</v>
      </c>
      <c r="F152" s="151" t="s">
        <v>373</v>
      </c>
      <c r="I152" s="152"/>
      <c r="L152" s="30"/>
      <c r="M152" s="153"/>
      <c r="T152" s="54"/>
      <c r="AT152" s="15" t="s">
        <v>216</v>
      </c>
      <c r="AU152" s="15" t="s">
        <v>91</v>
      </c>
    </row>
    <row r="153" spans="2:65" s="12" customFormat="1" x14ac:dyDescent="0.2">
      <c r="B153" s="154"/>
      <c r="D153" s="150" t="s">
        <v>292</v>
      </c>
      <c r="E153" s="155" t="s">
        <v>1</v>
      </c>
      <c r="F153" s="156" t="s">
        <v>91</v>
      </c>
      <c r="H153" s="157">
        <v>2</v>
      </c>
      <c r="I153" s="158"/>
      <c r="L153" s="154"/>
      <c r="M153" s="159"/>
      <c r="T153" s="160"/>
      <c r="AT153" s="155" t="s">
        <v>292</v>
      </c>
      <c r="AU153" s="155" t="s">
        <v>91</v>
      </c>
      <c r="AV153" s="12" t="s">
        <v>91</v>
      </c>
      <c r="AW153" s="12" t="s">
        <v>36</v>
      </c>
      <c r="AX153" s="12" t="s">
        <v>85</v>
      </c>
      <c r="AY153" s="155" t="s">
        <v>209</v>
      </c>
    </row>
    <row r="154" spans="2:65" s="1" customFormat="1" ht="24.2" customHeight="1" x14ac:dyDescent="0.2">
      <c r="B154" s="30"/>
      <c r="C154" s="136" t="s">
        <v>239</v>
      </c>
      <c r="D154" s="136" t="s">
        <v>210</v>
      </c>
      <c r="E154" s="137" t="s">
        <v>375</v>
      </c>
      <c r="F154" s="138" t="s">
        <v>376</v>
      </c>
      <c r="G154" s="139" t="s">
        <v>359</v>
      </c>
      <c r="H154" s="140">
        <v>2</v>
      </c>
      <c r="I154" s="141"/>
      <c r="J154" s="142">
        <f>ROUND(I154*H154,2)</f>
        <v>0</v>
      </c>
      <c r="K154" s="143"/>
      <c r="L154" s="30"/>
      <c r="M154" s="144" t="s">
        <v>1</v>
      </c>
      <c r="N154" s="145" t="s">
        <v>43</v>
      </c>
      <c r="P154" s="146">
        <f>O154*H154</f>
        <v>0</v>
      </c>
      <c r="Q154" s="146">
        <v>8.6800000000000002E-3</v>
      </c>
      <c r="R154" s="146">
        <f>Q154*H154</f>
        <v>1.736E-2</v>
      </c>
      <c r="S154" s="146">
        <v>0</v>
      </c>
      <c r="T154" s="147">
        <f>S154*H154</f>
        <v>0</v>
      </c>
      <c r="AR154" s="148" t="s">
        <v>156</v>
      </c>
      <c r="AT154" s="148" t="s">
        <v>210</v>
      </c>
      <c r="AU154" s="148" t="s">
        <v>91</v>
      </c>
      <c r="AY154" s="15" t="s">
        <v>209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5" t="s">
        <v>85</v>
      </c>
      <c r="BK154" s="149">
        <f>ROUND(I154*H154,2)</f>
        <v>0</v>
      </c>
      <c r="BL154" s="15" t="s">
        <v>156</v>
      </c>
      <c r="BM154" s="148" t="s">
        <v>2278</v>
      </c>
    </row>
    <row r="155" spans="2:65" s="1" customFormat="1" ht="58.5" x14ac:dyDescent="0.2">
      <c r="B155" s="30"/>
      <c r="D155" s="150" t="s">
        <v>216</v>
      </c>
      <c r="F155" s="151" t="s">
        <v>378</v>
      </c>
      <c r="I155" s="152"/>
      <c r="L155" s="30"/>
      <c r="M155" s="153"/>
      <c r="T155" s="54"/>
      <c r="AT155" s="15" t="s">
        <v>216</v>
      </c>
      <c r="AU155" s="15" t="s">
        <v>91</v>
      </c>
    </row>
    <row r="156" spans="2:65" s="12" customFormat="1" x14ac:dyDescent="0.2">
      <c r="B156" s="154"/>
      <c r="D156" s="150" t="s">
        <v>292</v>
      </c>
      <c r="E156" s="155" t="s">
        <v>1</v>
      </c>
      <c r="F156" s="156" t="s">
        <v>91</v>
      </c>
      <c r="H156" s="157">
        <v>2</v>
      </c>
      <c r="I156" s="158"/>
      <c r="L156" s="154"/>
      <c r="M156" s="159"/>
      <c r="T156" s="160"/>
      <c r="AT156" s="155" t="s">
        <v>292</v>
      </c>
      <c r="AU156" s="155" t="s">
        <v>91</v>
      </c>
      <c r="AV156" s="12" t="s">
        <v>91</v>
      </c>
      <c r="AW156" s="12" t="s">
        <v>36</v>
      </c>
      <c r="AX156" s="12" t="s">
        <v>85</v>
      </c>
      <c r="AY156" s="155" t="s">
        <v>209</v>
      </c>
    </row>
    <row r="157" spans="2:65" s="1" customFormat="1" ht="16.5" customHeight="1" x14ac:dyDescent="0.2">
      <c r="B157" s="30"/>
      <c r="C157" s="171" t="s">
        <v>244</v>
      </c>
      <c r="D157" s="171" t="s">
        <v>449</v>
      </c>
      <c r="E157" s="172" t="s">
        <v>577</v>
      </c>
      <c r="F157" s="173" t="s">
        <v>578</v>
      </c>
      <c r="G157" s="174" t="s">
        <v>554</v>
      </c>
      <c r="H157" s="175">
        <v>46.302</v>
      </c>
      <c r="I157" s="176"/>
      <c r="J157" s="177">
        <f>ROUND(I157*H157,2)</f>
        <v>0</v>
      </c>
      <c r="K157" s="178"/>
      <c r="L157" s="179"/>
      <c r="M157" s="180" t="s">
        <v>1</v>
      </c>
      <c r="N157" s="181" t="s">
        <v>43</v>
      </c>
      <c r="P157" s="146">
        <f>O157*H157</f>
        <v>0</v>
      </c>
      <c r="Q157" s="146">
        <v>1</v>
      </c>
      <c r="R157" s="146">
        <f>Q157*H157</f>
        <v>46.302</v>
      </c>
      <c r="S157" s="146">
        <v>0</v>
      </c>
      <c r="T157" s="147">
        <f>S157*H157</f>
        <v>0</v>
      </c>
      <c r="AR157" s="148" t="s">
        <v>244</v>
      </c>
      <c r="AT157" s="148" t="s">
        <v>449</v>
      </c>
      <c r="AU157" s="148" t="s">
        <v>91</v>
      </c>
      <c r="AY157" s="15" t="s">
        <v>209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5" t="s">
        <v>85</v>
      </c>
      <c r="BK157" s="149">
        <f>ROUND(I157*H157,2)</f>
        <v>0</v>
      </c>
      <c r="BL157" s="15" t="s">
        <v>156</v>
      </c>
      <c r="BM157" s="148" t="s">
        <v>2279</v>
      </c>
    </row>
    <row r="158" spans="2:65" s="1" customFormat="1" x14ac:dyDescent="0.2">
      <c r="B158" s="30"/>
      <c r="D158" s="150" t="s">
        <v>216</v>
      </c>
      <c r="F158" s="151" t="s">
        <v>578</v>
      </c>
      <c r="I158" s="152"/>
      <c r="L158" s="30"/>
      <c r="M158" s="153"/>
      <c r="T158" s="54"/>
      <c r="AT158" s="15" t="s">
        <v>216</v>
      </c>
      <c r="AU158" s="15" t="s">
        <v>91</v>
      </c>
    </row>
    <row r="159" spans="2:65" s="12" customFormat="1" x14ac:dyDescent="0.2">
      <c r="B159" s="154"/>
      <c r="D159" s="150" t="s">
        <v>292</v>
      </c>
      <c r="E159" s="155" t="s">
        <v>1</v>
      </c>
      <c r="F159" s="156" t="s">
        <v>2280</v>
      </c>
      <c r="H159" s="157">
        <v>-3.7140632</v>
      </c>
      <c r="I159" s="158"/>
      <c r="L159" s="154"/>
      <c r="M159" s="159"/>
      <c r="T159" s="160"/>
      <c r="AT159" s="155" t="s">
        <v>292</v>
      </c>
      <c r="AU159" s="155" t="s">
        <v>91</v>
      </c>
      <c r="AV159" s="12" t="s">
        <v>91</v>
      </c>
      <c r="AW159" s="12" t="s">
        <v>36</v>
      </c>
      <c r="AX159" s="12" t="s">
        <v>78</v>
      </c>
      <c r="AY159" s="155" t="s">
        <v>209</v>
      </c>
    </row>
    <row r="160" spans="2:65" s="12" customFormat="1" x14ac:dyDescent="0.2">
      <c r="B160" s="154"/>
      <c r="D160" s="150" t="s">
        <v>292</v>
      </c>
      <c r="E160" s="155" t="s">
        <v>1</v>
      </c>
      <c r="F160" s="156" t="s">
        <v>2281</v>
      </c>
      <c r="H160" s="157">
        <v>50.016000000000005</v>
      </c>
      <c r="I160" s="158"/>
      <c r="L160" s="154"/>
      <c r="M160" s="159"/>
      <c r="T160" s="160"/>
      <c r="AT160" s="155" t="s">
        <v>292</v>
      </c>
      <c r="AU160" s="155" t="s">
        <v>91</v>
      </c>
      <c r="AV160" s="12" t="s">
        <v>91</v>
      </c>
      <c r="AW160" s="12" t="s">
        <v>36</v>
      </c>
      <c r="AX160" s="12" t="s">
        <v>78</v>
      </c>
      <c r="AY160" s="155" t="s">
        <v>209</v>
      </c>
    </row>
    <row r="161" spans="2:65" s="13" customFormat="1" x14ac:dyDescent="0.2">
      <c r="B161" s="164"/>
      <c r="D161" s="150" t="s">
        <v>292</v>
      </c>
      <c r="E161" s="165" t="s">
        <v>1</v>
      </c>
      <c r="F161" s="166" t="s">
        <v>351</v>
      </c>
      <c r="H161" s="167">
        <v>46.301936800000007</v>
      </c>
      <c r="I161" s="168"/>
      <c r="L161" s="164"/>
      <c r="M161" s="169"/>
      <c r="T161" s="170"/>
      <c r="AT161" s="165" t="s">
        <v>292</v>
      </c>
      <c r="AU161" s="165" t="s">
        <v>91</v>
      </c>
      <c r="AV161" s="13" t="s">
        <v>156</v>
      </c>
      <c r="AW161" s="13" t="s">
        <v>4</v>
      </c>
      <c r="AX161" s="13" t="s">
        <v>85</v>
      </c>
      <c r="AY161" s="165" t="s">
        <v>209</v>
      </c>
    </row>
    <row r="162" spans="2:65" s="1" customFormat="1" ht="24.2" customHeight="1" x14ac:dyDescent="0.2">
      <c r="B162" s="30"/>
      <c r="C162" s="136" t="s">
        <v>249</v>
      </c>
      <c r="D162" s="136" t="s">
        <v>210</v>
      </c>
      <c r="E162" s="137" t="s">
        <v>380</v>
      </c>
      <c r="F162" s="138" t="s">
        <v>381</v>
      </c>
      <c r="G162" s="139" t="s">
        <v>359</v>
      </c>
      <c r="H162" s="140">
        <v>10</v>
      </c>
      <c r="I162" s="141"/>
      <c r="J162" s="142">
        <f>ROUND(I162*H162,2)</f>
        <v>0</v>
      </c>
      <c r="K162" s="143"/>
      <c r="L162" s="30"/>
      <c r="M162" s="144" t="s">
        <v>1</v>
      </c>
      <c r="N162" s="145" t="s">
        <v>43</v>
      </c>
      <c r="P162" s="146">
        <f>O162*H162</f>
        <v>0</v>
      </c>
      <c r="Q162" s="146">
        <v>3.6900000000000002E-2</v>
      </c>
      <c r="R162" s="146">
        <f>Q162*H162</f>
        <v>0.36899999999999999</v>
      </c>
      <c r="S162" s="146">
        <v>0</v>
      </c>
      <c r="T162" s="147">
        <f>S162*H162</f>
        <v>0</v>
      </c>
      <c r="AR162" s="148" t="s">
        <v>156</v>
      </c>
      <c r="AT162" s="148" t="s">
        <v>210</v>
      </c>
      <c r="AU162" s="148" t="s">
        <v>91</v>
      </c>
      <c r="AY162" s="15" t="s">
        <v>209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5" t="s">
        <v>85</v>
      </c>
      <c r="BK162" s="149">
        <f>ROUND(I162*H162,2)</f>
        <v>0</v>
      </c>
      <c r="BL162" s="15" t="s">
        <v>156</v>
      </c>
      <c r="BM162" s="148" t="s">
        <v>2282</v>
      </c>
    </row>
    <row r="163" spans="2:65" s="1" customFormat="1" ht="58.5" x14ac:dyDescent="0.2">
      <c r="B163" s="30"/>
      <c r="D163" s="150" t="s">
        <v>216</v>
      </c>
      <c r="F163" s="151" t="s">
        <v>383</v>
      </c>
      <c r="I163" s="152"/>
      <c r="L163" s="30"/>
      <c r="M163" s="153"/>
      <c r="T163" s="54"/>
      <c r="AT163" s="15" t="s">
        <v>216</v>
      </c>
      <c r="AU163" s="15" t="s">
        <v>91</v>
      </c>
    </row>
    <row r="164" spans="2:65" s="12" customFormat="1" x14ac:dyDescent="0.2">
      <c r="B164" s="154"/>
      <c r="D164" s="150" t="s">
        <v>292</v>
      </c>
      <c r="E164" s="155" t="s">
        <v>1</v>
      </c>
      <c r="F164" s="156" t="s">
        <v>254</v>
      </c>
      <c r="H164" s="157">
        <v>10</v>
      </c>
      <c r="I164" s="158"/>
      <c r="L164" s="154"/>
      <c r="M164" s="159"/>
      <c r="T164" s="160"/>
      <c r="AT164" s="155" t="s">
        <v>292</v>
      </c>
      <c r="AU164" s="155" t="s">
        <v>91</v>
      </c>
      <c r="AV164" s="12" t="s">
        <v>91</v>
      </c>
      <c r="AW164" s="12" t="s">
        <v>36</v>
      </c>
      <c r="AX164" s="12" t="s">
        <v>85</v>
      </c>
      <c r="AY164" s="155" t="s">
        <v>209</v>
      </c>
    </row>
    <row r="165" spans="2:65" s="1" customFormat="1" ht="24.2" customHeight="1" x14ac:dyDescent="0.2">
      <c r="B165" s="30"/>
      <c r="C165" s="136" t="s">
        <v>254</v>
      </c>
      <c r="D165" s="136" t="s">
        <v>210</v>
      </c>
      <c r="E165" s="137" t="s">
        <v>385</v>
      </c>
      <c r="F165" s="138" t="s">
        <v>386</v>
      </c>
      <c r="G165" s="139" t="s">
        <v>387</v>
      </c>
      <c r="H165" s="140">
        <v>12</v>
      </c>
      <c r="I165" s="141"/>
      <c r="J165" s="142">
        <f>ROUND(I165*H165,2)</f>
        <v>0</v>
      </c>
      <c r="K165" s="143"/>
      <c r="L165" s="30"/>
      <c r="M165" s="144" t="s">
        <v>1</v>
      </c>
      <c r="N165" s="145" t="s">
        <v>43</v>
      </c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AR165" s="148" t="s">
        <v>156</v>
      </c>
      <c r="AT165" s="148" t="s">
        <v>210</v>
      </c>
      <c r="AU165" s="148" t="s">
        <v>91</v>
      </c>
      <c r="AY165" s="15" t="s">
        <v>209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5" t="s">
        <v>85</v>
      </c>
      <c r="BK165" s="149">
        <f>ROUND(I165*H165,2)</f>
        <v>0</v>
      </c>
      <c r="BL165" s="15" t="s">
        <v>156</v>
      </c>
      <c r="BM165" s="148" t="s">
        <v>2283</v>
      </c>
    </row>
    <row r="166" spans="2:65" s="1" customFormat="1" ht="19.5" x14ac:dyDescent="0.2">
      <c r="B166" s="30"/>
      <c r="D166" s="150" t="s">
        <v>216</v>
      </c>
      <c r="F166" s="151" t="s">
        <v>389</v>
      </c>
      <c r="I166" s="152"/>
      <c r="L166" s="30"/>
      <c r="M166" s="153"/>
      <c r="T166" s="54"/>
      <c r="AT166" s="15" t="s">
        <v>216</v>
      </c>
      <c r="AU166" s="15" t="s">
        <v>91</v>
      </c>
    </row>
    <row r="167" spans="2:65" s="12" customFormat="1" x14ac:dyDescent="0.2">
      <c r="B167" s="154"/>
      <c r="D167" s="150" t="s">
        <v>292</v>
      </c>
      <c r="E167" s="155" t="s">
        <v>1</v>
      </c>
      <c r="F167" s="156" t="s">
        <v>2051</v>
      </c>
      <c r="H167" s="157">
        <v>12</v>
      </c>
      <c r="I167" s="158"/>
      <c r="L167" s="154"/>
      <c r="M167" s="159"/>
      <c r="T167" s="160"/>
      <c r="AT167" s="155" t="s">
        <v>292</v>
      </c>
      <c r="AU167" s="155" t="s">
        <v>91</v>
      </c>
      <c r="AV167" s="12" t="s">
        <v>91</v>
      </c>
      <c r="AW167" s="12" t="s">
        <v>36</v>
      </c>
      <c r="AX167" s="12" t="s">
        <v>85</v>
      </c>
      <c r="AY167" s="155" t="s">
        <v>209</v>
      </c>
    </row>
    <row r="168" spans="2:65" s="1" customFormat="1" ht="33" customHeight="1" x14ac:dyDescent="0.2">
      <c r="B168" s="30"/>
      <c r="C168" s="136" t="s">
        <v>259</v>
      </c>
      <c r="D168" s="136" t="s">
        <v>210</v>
      </c>
      <c r="E168" s="137" t="s">
        <v>1157</v>
      </c>
      <c r="F168" s="138" t="s">
        <v>1158</v>
      </c>
      <c r="G168" s="139" t="s">
        <v>387</v>
      </c>
      <c r="H168" s="140">
        <v>36.451999999999998</v>
      </c>
      <c r="I168" s="141"/>
      <c r="J168" s="142">
        <f>ROUND(I168*H168,2)</f>
        <v>0</v>
      </c>
      <c r="K168" s="143"/>
      <c r="L168" s="30"/>
      <c r="M168" s="144" t="s">
        <v>1</v>
      </c>
      <c r="N168" s="145" t="s">
        <v>43</v>
      </c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AR168" s="148" t="s">
        <v>156</v>
      </c>
      <c r="AT168" s="148" t="s">
        <v>210</v>
      </c>
      <c r="AU168" s="148" t="s">
        <v>91</v>
      </c>
      <c r="AY168" s="15" t="s">
        <v>209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5" t="s">
        <v>85</v>
      </c>
      <c r="BK168" s="149">
        <f>ROUND(I168*H168,2)</f>
        <v>0</v>
      </c>
      <c r="BL168" s="15" t="s">
        <v>156</v>
      </c>
      <c r="BM168" s="148" t="s">
        <v>2284</v>
      </c>
    </row>
    <row r="169" spans="2:65" s="1" customFormat="1" ht="29.25" x14ac:dyDescent="0.2">
      <c r="B169" s="30"/>
      <c r="D169" s="150" t="s">
        <v>216</v>
      </c>
      <c r="F169" s="151" t="s">
        <v>1160</v>
      </c>
      <c r="I169" s="152"/>
      <c r="L169" s="30"/>
      <c r="M169" s="153"/>
      <c r="T169" s="54"/>
      <c r="AT169" s="15" t="s">
        <v>216</v>
      </c>
      <c r="AU169" s="15" t="s">
        <v>91</v>
      </c>
    </row>
    <row r="170" spans="2:65" s="1" customFormat="1" ht="37.9" customHeight="1" x14ac:dyDescent="0.2">
      <c r="B170" s="30"/>
      <c r="C170" s="136" t="s">
        <v>8</v>
      </c>
      <c r="D170" s="136" t="s">
        <v>210</v>
      </c>
      <c r="E170" s="137" t="s">
        <v>417</v>
      </c>
      <c r="F170" s="138" t="s">
        <v>418</v>
      </c>
      <c r="G170" s="139" t="s">
        <v>387</v>
      </c>
      <c r="H170" s="140">
        <v>10</v>
      </c>
      <c r="I170" s="141"/>
      <c r="J170" s="142">
        <f>ROUND(I170*H170,2)</f>
        <v>0</v>
      </c>
      <c r="K170" s="143"/>
      <c r="L170" s="30"/>
      <c r="M170" s="144" t="s">
        <v>1</v>
      </c>
      <c r="N170" s="145" t="s">
        <v>43</v>
      </c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AR170" s="148" t="s">
        <v>156</v>
      </c>
      <c r="AT170" s="148" t="s">
        <v>210</v>
      </c>
      <c r="AU170" s="148" t="s">
        <v>91</v>
      </c>
      <c r="AY170" s="15" t="s">
        <v>209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5" t="s">
        <v>85</v>
      </c>
      <c r="BK170" s="149">
        <f>ROUND(I170*H170,2)</f>
        <v>0</v>
      </c>
      <c r="BL170" s="15" t="s">
        <v>156</v>
      </c>
      <c r="BM170" s="148" t="s">
        <v>2285</v>
      </c>
    </row>
    <row r="171" spans="2:65" s="1" customFormat="1" ht="39" x14ac:dyDescent="0.2">
      <c r="B171" s="30"/>
      <c r="D171" s="150" t="s">
        <v>216</v>
      </c>
      <c r="F171" s="151" t="s">
        <v>420</v>
      </c>
      <c r="I171" s="152"/>
      <c r="L171" s="30"/>
      <c r="M171" s="153"/>
      <c r="T171" s="54"/>
      <c r="AT171" s="15" t="s">
        <v>216</v>
      </c>
      <c r="AU171" s="15" t="s">
        <v>91</v>
      </c>
    </row>
    <row r="172" spans="2:65" s="12" customFormat="1" x14ac:dyDescent="0.2">
      <c r="B172" s="154"/>
      <c r="D172" s="150" t="s">
        <v>292</v>
      </c>
      <c r="E172" s="155" t="s">
        <v>1</v>
      </c>
      <c r="F172" s="156" t="s">
        <v>254</v>
      </c>
      <c r="H172" s="157">
        <v>10</v>
      </c>
      <c r="I172" s="158"/>
      <c r="L172" s="154"/>
      <c r="M172" s="159"/>
      <c r="T172" s="160"/>
      <c r="AT172" s="155" t="s">
        <v>292</v>
      </c>
      <c r="AU172" s="155" t="s">
        <v>91</v>
      </c>
      <c r="AV172" s="12" t="s">
        <v>91</v>
      </c>
      <c r="AW172" s="12" t="s">
        <v>36</v>
      </c>
      <c r="AX172" s="12" t="s">
        <v>85</v>
      </c>
      <c r="AY172" s="155" t="s">
        <v>209</v>
      </c>
    </row>
    <row r="173" spans="2:65" s="1" customFormat="1" ht="33" customHeight="1" x14ac:dyDescent="0.2">
      <c r="B173" s="30"/>
      <c r="C173" s="136" t="s">
        <v>268</v>
      </c>
      <c r="D173" s="136" t="s">
        <v>210</v>
      </c>
      <c r="E173" s="137" t="s">
        <v>1164</v>
      </c>
      <c r="F173" s="138" t="s">
        <v>1165</v>
      </c>
      <c r="G173" s="139" t="s">
        <v>387</v>
      </c>
      <c r="H173" s="140">
        <v>35.564</v>
      </c>
      <c r="I173" s="141"/>
      <c r="J173" s="142">
        <f>ROUND(I173*H173,2)</f>
        <v>0</v>
      </c>
      <c r="K173" s="143"/>
      <c r="L173" s="30"/>
      <c r="M173" s="144" t="s">
        <v>1</v>
      </c>
      <c r="N173" s="145" t="s">
        <v>43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156</v>
      </c>
      <c r="AT173" s="148" t="s">
        <v>210</v>
      </c>
      <c r="AU173" s="148" t="s">
        <v>91</v>
      </c>
      <c r="AY173" s="15" t="s">
        <v>209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5" t="s">
        <v>85</v>
      </c>
      <c r="BK173" s="149">
        <f>ROUND(I173*H173,2)</f>
        <v>0</v>
      </c>
      <c r="BL173" s="15" t="s">
        <v>156</v>
      </c>
      <c r="BM173" s="148" t="s">
        <v>2286</v>
      </c>
    </row>
    <row r="174" spans="2:65" s="1" customFormat="1" ht="29.25" x14ac:dyDescent="0.2">
      <c r="B174" s="30"/>
      <c r="D174" s="150" t="s">
        <v>216</v>
      </c>
      <c r="F174" s="151" t="s">
        <v>1167</v>
      </c>
      <c r="I174" s="152"/>
      <c r="L174" s="30"/>
      <c r="M174" s="153"/>
      <c r="T174" s="54"/>
      <c r="AT174" s="15" t="s">
        <v>216</v>
      </c>
      <c r="AU174" s="15" t="s">
        <v>91</v>
      </c>
    </row>
    <row r="175" spans="2:65" s="12" customFormat="1" ht="22.5" x14ac:dyDescent="0.2">
      <c r="B175" s="154"/>
      <c r="D175" s="150" t="s">
        <v>292</v>
      </c>
      <c r="E175" s="155" t="s">
        <v>1</v>
      </c>
      <c r="F175" s="156" t="s">
        <v>2287</v>
      </c>
      <c r="H175" s="157">
        <v>42.422000000000004</v>
      </c>
      <c r="I175" s="158"/>
      <c r="L175" s="154"/>
      <c r="M175" s="159"/>
      <c r="T175" s="160"/>
      <c r="AT175" s="155" t="s">
        <v>292</v>
      </c>
      <c r="AU175" s="155" t="s">
        <v>91</v>
      </c>
      <c r="AV175" s="12" t="s">
        <v>91</v>
      </c>
      <c r="AW175" s="12" t="s">
        <v>36</v>
      </c>
      <c r="AX175" s="12" t="s">
        <v>78</v>
      </c>
      <c r="AY175" s="155" t="s">
        <v>209</v>
      </c>
    </row>
    <row r="176" spans="2:65" s="12" customFormat="1" x14ac:dyDescent="0.2">
      <c r="B176" s="154"/>
      <c r="D176" s="150" t="s">
        <v>292</v>
      </c>
      <c r="E176" s="155" t="s">
        <v>1</v>
      </c>
      <c r="F176" s="156" t="s">
        <v>2288</v>
      </c>
      <c r="H176" s="157">
        <v>-6.8580000000000005</v>
      </c>
      <c r="I176" s="158"/>
      <c r="L176" s="154"/>
      <c r="M176" s="159"/>
      <c r="T176" s="160"/>
      <c r="AT176" s="155" t="s">
        <v>292</v>
      </c>
      <c r="AU176" s="155" t="s">
        <v>91</v>
      </c>
      <c r="AV176" s="12" t="s">
        <v>91</v>
      </c>
      <c r="AW176" s="12" t="s">
        <v>36</v>
      </c>
      <c r="AX176" s="12" t="s">
        <v>78</v>
      </c>
      <c r="AY176" s="155" t="s">
        <v>209</v>
      </c>
    </row>
    <row r="177" spans="2:65" s="13" customFormat="1" x14ac:dyDescent="0.2">
      <c r="B177" s="164"/>
      <c r="D177" s="150" t="s">
        <v>292</v>
      </c>
      <c r="E177" s="165" t="s">
        <v>1</v>
      </c>
      <c r="F177" s="166" t="s">
        <v>351</v>
      </c>
      <c r="H177" s="167">
        <v>35.564000000000007</v>
      </c>
      <c r="I177" s="168"/>
      <c r="L177" s="164"/>
      <c r="M177" s="169"/>
      <c r="T177" s="170"/>
      <c r="AT177" s="165" t="s">
        <v>292</v>
      </c>
      <c r="AU177" s="165" t="s">
        <v>91</v>
      </c>
      <c r="AV177" s="13" t="s">
        <v>156</v>
      </c>
      <c r="AW177" s="13" t="s">
        <v>4</v>
      </c>
      <c r="AX177" s="13" t="s">
        <v>85</v>
      </c>
      <c r="AY177" s="165" t="s">
        <v>209</v>
      </c>
    </row>
    <row r="178" spans="2:65" s="1" customFormat="1" ht="33" customHeight="1" x14ac:dyDescent="0.2">
      <c r="B178" s="30"/>
      <c r="C178" s="136" t="s">
        <v>273</v>
      </c>
      <c r="D178" s="136" t="s">
        <v>210</v>
      </c>
      <c r="E178" s="137" t="s">
        <v>433</v>
      </c>
      <c r="F178" s="138" t="s">
        <v>434</v>
      </c>
      <c r="G178" s="139" t="s">
        <v>387</v>
      </c>
      <c r="H178" s="140">
        <v>4.556</v>
      </c>
      <c r="I178" s="141"/>
      <c r="J178" s="142">
        <f>ROUND(I178*H178,2)</f>
        <v>0</v>
      </c>
      <c r="K178" s="143"/>
      <c r="L178" s="30"/>
      <c r="M178" s="144" t="s">
        <v>1</v>
      </c>
      <c r="N178" s="145" t="s">
        <v>43</v>
      </c>
      <c r="P178" s="146">
        <f>O178*H178</f>
        <v>0</v>
      </c>
      <c r="Q178" s="146">
        <v>0</v>
      </c>
      <c r="R178" s="146">
        <f>Q178*H178</f>
        <v>0</v>
      </c>
      <c r="S178" s="146">
        <v>0</v>
      </c>
      <c r="T178" s="147">
        <f>S178*H178</f>
        <v>0</v>
      </c>
      <c r="AR178" s="148" t="s">
        <v>156</v>
      </c>
      <c r="AT178" s="148" t="s">
        <v>210</v>
      </c>
      <c r="AU178" s="148" t="s">
        <v>91</v>
      </c>
      <c r="AY178" s="15" t="s">
        <v>209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5" t="s">
        <v>85</v>
      </c>
      <c r="BK178" s="149">
        <f>ROUND(I178*H178,2)</f>
        <v>0</v>
      </c>
      <c r="BL178" s="15" t="s">
        <v>156</v>
      </c>
      <c r="BM178" s="148" t="s">
        <v>2289</v>
      </c>
    </row>
    <row r="179" spans="2:65" s="1" customFormat="1" ht="29.25" x14ac:dyDescent="0.2">
      <c r="B179" s="30"/>
      <c r="D179" s="150" t="s">
        <v>216</v>
      </c>
      <c r="F179" s="151" t="s">
        <v>436</v>
      </c>
      <c r="I179" s="152"/>
      <c r="L179" s="30"/>
      <c r="M179" s="153"/>
      <c r="T179" s="54"/>
      <c r="AT179" s="15" t="s">
        <v>216</v>
      </c>
      <c r="AU179" s="15" t="s">
        <v>91</v>
      </c>
    </row>
    <row r="180" spans="2:65" s="12" customFormat="1" ht="22.5" x14ac:dyDescent="0.2">
      <c r="B180" s="154"/>
      <c r="D180" s="150" t="s">
        <v>292</v>
      </c>
      <c r="E180" s="155" t="s">
        <v>1</v>
      </c>
      <c r="F180" s="156" t="s">
        <v>2290</v>
      </c>
      <c r="H180" s="157">
        <v>5.2422000000000004</v>
      </c>
      <c r="I180" s="158"/>
      <c r="L180" s="154"/>
      <c r="M180" s="159"/>
      <c r="T180" s="160"/>
      <c r="AT180" s="155" t="s">
        <v>292</v>
      </c>
      <c r="AU180" s="155" t="s">
        <v>91</v>
      </c>
      <c r="AV180" s="12" t="s">
        <v>91</v>
      </c>
      <c r="AW180" s="12" t="s">
        <v>36</v>
      </c>
      <c r="AX180" s="12" t="s">
        <v>78</v>
      </c>
      <c r="AY180" s="155" t="s">
        <v>209</v>
      </c>
    </row>
    <row r="181" spans="2:65" s="12" customFormat="1" x14ac:dyDescent="0.2">
      <c r="B181" s="154"/>
      <c r="D181" s="150" t="s">
        <v>292</v>
      </c>
      <c r="E181" s="155" t="s">
        <v>1</v>
      </c>
      <c r="F181" s="156" t="s">
        <v>2291</v>
      </c>
      <c r="H181" s="157">
        <v>-0.68580000000000008</v>
      </c>
      <c r="I181" s="158"/>
      <c r="L181" s="154"/>
      <c r="M181" s="159"/>
      <c r="T181" s="160"/>
      <c r="AT181" s="155" t="s">
        <v>292</v>
      </c>
      <c r="AU181" s="155" t="s">
        <v>91</v>
      </c>
      <c r="AV181" s="12" t="s">
        <v>91</v>
      </c>
      <c r="AW181" s="12" t="s">
        <v>36</v>
      </c>
      <c r="AX181" s="12" t="s">
        <v>78</v>
      </c>
      <c r="AY181" s="155" t="s">
        <v>209</v>
      </c>
    </row>
    <row r="182" spans="2:65" s="13" customFormat="1" x14ac:dyDescent="0.2">
      <c r="B182" s="164"/>
      <c r="D182" s="150" t="s">
        <v>292</v>
      </c>
      <c r="E182" s="165" t="s">
        <v>1</v>
      </c>
      <c r="F182" s="166" t="s">
        <v>351</v>
      </c>
      <c r="H182" s="167">
        <v>4.5564</v>
      </c>
      <c r="I182" s="168"/>
      <c r="L182" s="164"/>
      <c r="M182" s="169"/>
      <c r="T182" s="170"/>
      <c r="AT182" s="165" t="s">
        <v>292</v>
      </c>
      <c r="AU182" s="165" t="s">
        <v>91</v>
      </c>
      <c r="AV182" s="13" t="s">
        <v>156</v>
      </c>
      <c r="AW182" s="13" t="s">
        <v>4</v>
      </c>
      <c r="AX182" s="13" t="s">
        <v>85</v>
      </c>
      <c r="AY182" s="165" t="s">
        <v>209</v>
      </c>
    </row>
    <row r="183" spans="2:65" s="1" customFormat="1" ht="33" customHeight="1" x14ac:dyDescent="0.2">
      <c r="B183" s="30"/>
      <c r="C183" s="136" t="s">
        <v>280</v>
      </c>
      <c r="D183" s="136" t="s">
        <v>210</v>
      </c>
      <c r="E183" s="137" t="s">
        <v>439</v>
      </c>
      <c r="F183" s="138" t="s">
        <v>440</v>
      </c>
      <c r="G183" s="139" t="s">
        <v>387</v>
      </c>
      <c r="H183" s="140">
        <v>4.556</v>
      </c>
      <c r="I183" s="141"/>
      <c r="J183" s="142">
        <f>ROUND(I183*H183,2)</f>
        <v>0</v>
      </c>
      <c r="K183" s="143"/>
      <c r="L183" s="30"/>
      <c r="M183" s="144" t="s">
        <v>1</v>
      </c>
      <c r="N183" s="145" t="s">
        <v>43</v>
      </c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AR183" s="148" t="s">
        <v>156</v>
      </c>
      <c r="AT183" s="148" t="s">
        <v>210</v>
      </c>
      <c r="AU183" s="148" t="s">
        <v>91</v>
      </c>
      <c r="AY183" s="15" t="s">
        <v>209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5" t="s">
        <v>85</v>
      </c>
      <c r="BK183" s="149">
        <f>ROUND(I183*H183,2)</f>
        <v>0</v>
      </c>
      <c r="BL183" s="15" t="s">
        <v>156</v>
      </c>
      <c r="BM183" s="148" t="s">
        <v>2292</v>
      </c>
    </row>
    <row r="184" spans="2:65" s="1" customFormat="1" ht="29.25" x14ac:dyDescent="0.2">
      <c r="B184" s="30"/>
      <c r="D184" s="150" t="s">
        <v>216</v>
      </c>
      <c r="F184" s="151" t="s">
        <v>442</v>
      </c>
      <c r="I184" s="152"/>
      <c r="L184" s="30"/>
      <c r="M184" s="153"/>
      <c r="T184" s="54"/>
      <c r="AT184" s="15" t="s">
        <v>216</v>
      </c>
      <c r="AU184" s="15" t="s">
        <v>91</v>
      </c>
    </row>
    <row r="185" spans="2:65" s="12" customFormat="1" ht="22.5" x14ac:dyDescent="0.2">
      <c r="B185" s="154"/>
      <c r="D185" s="150" t="s">
        <v>292</v>
      </c>
      <c r="E185" s="155" t="s">
        <v>1</v>
      </c>
      <c r="F185" s="156" t="s">
        <v>2290</v>
      </c>
      <c r="H185" s="157">
        <v>5.2422000000000004</v>
      </c>
      <c r="I185" s="158"/>
      <c r="L185" s="154"/>
      <c r="M185" s="159"/>
      <c r="T185" s="160"/>
      <c r="AT185" s="155" t="s">
        <v>292</v>
      </c>
      <c r="AU185" s="155" t="s">
        <v>91</v>
      </c>
      <c r="AV185" s="12" t="s">
        <v>91</v>
      </c>
      <c r="AW185" s="12" t="s">
        <v>36</v>
      </c>
      <c r="AX185" s="12" t="s">
        <v>78</v>
      </c>
      <c r="AY185" s="155" t="s">
        <v>209</v>
      </c>
    </row>
    <row r="186" spans="2:65" s="12" customFormat="1" x14ac:dyDescent="0.2">
      <c r="B186" s="154"/>
      <c r="D186" s="150" t="s">
        <v>292</v>
      </c>
      <c r="E186" s="155" t="s">
        <v>1</v>
      </c>
      <c r="F186" s="156" t="s">
        <v>2291</v>
      </c>
      <c r="H186" s="157">
        <v>-0.68580000000000008</v>
      </c>
      <c r="I186" s="158"/>
      <c r="L186" s="154"/>
      <c r="M186" s="159"/>
      <c r="T186" s="160"/>
      <c r="AT186" s="155" t="s">
        <v>292</v>
      </c>
      <c r="AU186" s="155" t="s">
        <v>91</v>
      </c>
      <c r="AV186" s="12" t="s">
        <v>91</v>
      </c>
      <c r="AW186" s="12" t="s">
        <v>36</v>
      </c>
      <c r="AX186" s="12" t="s">
        <v>78</v>
      </c>
      <c r="AY186" s="155" t="s">
        <v>209</v>
      </c>
    </row>
    <row r="187" spans="2:65" s="13" customFormat="1" x14ac:dyDescent="0.2">
      <c r="B187" s="164"/>
      <c r="D187" s="150" t="s">
        <v>292</v>
      </c>
      <c r="E187" s="165" t="s">
        <v>1</v>
      </c>
      <c r="F187" s="166" t="s">
        <v>351</v>
      </c>
      <c r="H187" s="167">
        <v>4.5564</v>
      </c>
      <c r="I187" s="168"/>
      <c r="L187" s="164"/>
      <c r="M187" s="169"/>
      <c r="T187" s="170"/>
      <c r="AT187" s="165" t="s">
        <v>292</v>
      </c>
      <c r="AU187" s="165" t="s">
        <v>91</v>
      </c>
      <c r="AV187" s="13" t="s">
        <v>156</v>
      </c>
      <c r="AW187" s="13" t="s">
        <v>4</v>
      </c>
      <c r="AX187" s="13" t="s">
        <v>85</v>
      </c>
      <c r="AY187" s="165" t="s">
        <v>209</v>
      </c>
    </row>
    <row r="188" spans="2:65" s="1" customFormat="1" ht="21.75" customHeight="1" x14ac:dyDescent="0.2">
      <c r="B188" s="30"/>
      <c r="C188" s="136" t="s">
        <v>287</v>
      </c>
      <c r="D188" s="136" t="s">
        <v>210</v>
      </c>
      <c r="E188" s="137" t="s">
        <v>2063</v>
      </c>
      <c r="F188" s="138" t="s">
        <v>2064</v>
      </c>
      <c r="G188" s="139" t="s">
        <v>342</v>
      </c>
      <c r="H188" s="140">
        <v>249.21</v>
      </c>
      <c r="I188" s="141"/>
      <c r="J188" s="142">
        <f>ROUND(I188*H188,2)</f>
        <v>0</v>
      </c>
      <c r="K188" s="143"/>
      <c r="L188" s="30"/>
      <c r="M188" s="144" t="s">
        <v>1</v>
      </c>
      <c r="N188" s="145" t="s">
        <v>43</v>
      </c>
      <c r="P188" s="146">
        <f>O188*H188</f>
        <v>0</v>
      </c>
      <c r="Q188" s="146">
        <v>8.4000000000000003E-4</v>
      </c>
      <c r="R188" s="146">
        <f>Q188*H188</f>
        <v>0.20933640000000001</v>
      </c>
      <c r="S188" s="146">
        <v>0</v>
      </c>
      <c r="T188" s="147">
        <f>S188*H188</f>
        <v>0</v>
      </c>
      <c r="AR188" s="148" t="s">
        <v>156</v>
      </c>
      <c r="AT188" s="148" t="s">
        <v>210</v>
      </c>
      <c r="AU188" s="148" t="s">
        <v>91</v>
      </c>
      <c r="AY188" s="15" t="s">
        <v>209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5" t="s">
        <v>85</v>
      </c>
      <c r="BK188" s="149">
        <f>ROUND(I188*H188,2)</f>
        <v>0</v>
      </c>
      <c r="BL188" s="15" t="s">
        <v>156</v>
      </c>
      <c r="BM188" s="148" t="s">
        <v>2293</v>
      </c>
    </row>
    <row r="189" spans="2:65" s="1" customFormat="1" ht="19.5" x14ac:dyDescent="0.2">
      <c r="B189" s="30"/>
      <c r="D189" s="150" t="s">
        <v>216</v>
      </c>
      <c r="F189" s="151" t="s">
        <v>2066</v>
      </c>
      <c r="I189" s="152"/>
      <c r="L189" s="30"/>
      <c r="M189" s="153"/>
      <c r="T189" s="54"/>
      <c r="AT189" s="15" t="s">
        <v>216</v>
      </c>
      <c r="AU189" s="15" t="s">
        <v>91</v>
      </c>
    </row>
    <row r="190" spans="2:65" s="12" customFormat="1" x14ac:dyDescent="0.2">
      <c r="B190" s="154"/>
      <c r="D190" s="150" t="s">
        <v>292</v>
      </c>
      <c r="E190" s="155" t="s">
        <v>1</v>
      </c>
      <c r="F190" s="156" t="s">
        <v>2294</v>
      </c>
      <c r="H190" s="157">
        <v>249.21</v>
      </c>
      <c r="I190" s="158"/>
      <c r="L190" s="154"/>
      <c r="M190" s="159"/>
      <c r="T190" s="160"/>
      <c r="AT190" s="155" t="s">
        <v>292</v>
      </c>
      <c r="AU190" s="155" t="s">
        <v>91</v>
      </c>
      <c r="AV190" s="12" t="s">
        <v>91</v>
      </c>
      <c r="AW190" s="12" t="s">
        <v>36</v>
      </c>
      <c r="AX190" s="12" t="s">
        <v>85</v>
      </c>
      <c r="AY190" s="155" t="s">
        <v>209</v>
      </c>
    </row>
    <row r="191" spans="2:65" s="1" customFormat="1" ht="24.2" customHeight="1" x14ac:dyDescent="0.2">
      <c r="B191" s="30"/>
      <c r="C191" s="136" t="s">
        <v>295</v>
      </c>
      <c r="D191" s="136" t="s">
        <v>210</v>
      </c>
      <c r="E191" s="137" t="s">
        <v>2068</v>
      </c>
      <c r="F191" s="138" t="s">
        <v>2069</v>
      </c>
      <c r="G191" s="139" t="s">
        <v>342</v>
      </c>
      <c r="H191" s="140">
        <v>249.21</v>
      </c>
      <c r="I191" s="141"/>
      <c r="J191" s="142">
        <f>ROUND(I191*H191,2)</f>
        <v>0</v>
      </c>
      <c r="K191" s="143"/>
      <c r="L191" s="30"/>
      <c r="M191" s="144" t="s">
        <v>1</v>
      </c>
      <c r="N191" s="145" t="s">
        <v>43</v>
      </c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AR191" s="148" t="s">
        <v>156</v>
      </c>
      <c r="AT191" s="148" t="s">
        <v>210</v>
      </c>
      <c r="AU191" s="148" t="s">
        <v>91</v>
      </c>
      <c r="AY191" s="15" t="s">
        <v>209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5" t="s">
        <v>85</v>
      </c>
      <c r="BK191" s="149">
        <f>ROUND(I191*H191,2)</f>
        <v>0</v>
      </c>
      <c r="BL191" s="15" t="s">
        <v>156</v>
      </c>
      <c r="BM191" s="148" t="s">
        <v>2295</v>
      </c>
    </row>
    <row r="192" spans="2:65" s="1" customFormat="1" ht="29.25" x14ac:dyDescent="0.2">
      <c r="B192" s="30"/>
      <c r="D192" s="150" t="s">
        <v>216</v>
      </c>
      <c r="F192" s="151" t="s">
        <v>2071</v>
      </c>
      <c r="I192" s="152"/>
      <c r="L192" s="30"/>
      <c r="M192" s="153"/>
      <c r="T192" s="54"/>
      <c r="AT192" s="15" t="s">
        <v>216</v>
      </c>
      <c r="AU192" s="15" t="s">
        <v>91</v>
      </c>
    </row>
    <row r="193" spans="2:65" s="12" customFormat="1" x14ac:dyDescent="0.2">
      <c r="B193" s="154"/>
      <c r="D193" s="150" t="s">
        <v>292</v>
      </c>
      <c r="E193" s="155" t="s">
        <v>1</v>
      </c>
      <c r="F193" s="156" t="s">
        <v>2294</v>
      </c>
      <c r="H193" s="157">
        <v>249.21</v>
      </c>
      <c r="I193" s="158"/>
      <c r="L193" s="154"/>
      <c r="M193" s="159"/>
      <c r="T193" s="160"/>
      <c r="AT193" s="155" t="s">
        <v>292</v>
      </c>
      <c r="AU193" s="155" t="s">
        <v>91</v>
      </c>
      <c r="AV193" s="12" t="s">
        <v>91</v>
      </c>
      <c r="AW193" s="12" t="s">
        <v>36</v>
      </c>
      <c r="AX193" s="12" t="s">
        <v>85</v>
      </c>
      <c r="AY193" s="155" t="s">
        <v>209</v>
      </c>
    </row>
    <row r="194" spans="2:65" s="1" customFormat="1" ht="24.2" customHeight="1" x14ac:dyDescent="0.2">
      <c r="B194" s="30"/>
      <c r="C194" s="136" t="s">
        <v>302</v>
      </c>
      <c r="D194" s="136" t="s">
        <v>210</v>
      </c>
      <c r="E194" s="137" t="s">
        <v>502</v>
      </c>
      <c r="F194" s="138" t="s">
        <v>503</v>
      </c>
      <c r="G194" s="139" t="s">
        <v>387</v>
      </c>
      <c r="H194" s="140">
        <v>164.03</v>
      </c>
      <c r="I194" s="141"/>
      <c r="J194" s="142">
        <f>ROUND(I194*H194,2)</f>
        <v>0</v>
      </c>
      <c r="K194" s="143"/>
      <c r="L194" s="30"/>
      <c r="M194" s="144" t="s">
        <v>1</v>
      </c>
      <c r="N194" s="145" t="s">
        <v>43</v>
      </c>
      <c r="P194" s="146">
        <f>O194*H194</f>
        <v>0</v>
      </c>
      <c r="Q194" s="146">
        <v>0</v>
      </c>
      <c r="R194" s="146">
        <f>Q194*H194</f>
        <v>0</v>
      </c>
      <c r="S194" s="146">
        <v>0</v>
      </c>
      <c r="T194" s="147">
        <f>S194*H194</f>
        <v>0</v>
      </c>
      <c r="AR194" s="148" t="s">
        <v>156</v>
      </c>
      <c r="AT194" s="148" t="s">
        <v>210</v>
      </c>
      <c r="AU194" s="148" t="s">
        <v>91</v>
      </c>
      <c r="AY194" s="15" t="s">
        <v>209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5" t="s">
        <v>85</v>
      </c>
      <c r="BK194" s="149">
        <f>ROUND(I194*H194,2)</f>
        <v>0</v>
      </c>
      <c r="BL194" s="15" t="s">
        <v>156</v>
      </c>
      <c r="BM194" s="148" t="s">
        <v>2296</v>
      </c>
    </row>
    <row r="195" spans="2:65" s="1" customFormat="1" ht="39" x14ac:dyDescent="0.2">
      <c r="B195" s="30"/>
      <c r="D195" s="150" t="s">
        <v>216</v>
      </c>
      <c r="F195" s="151" t="s">
        <v>505</v>
      </c>
      <c r="I195" s="152"/>
      <c r="L195" s="30"/>
      <c r="M195" s="153"/>
      <c r="T195" s="54"/>
      <c r="AT195" s="15" t="s">
        <v>216</v>
      </c>
      <c r="AU195" s="15" t="s">
        <v>91</v>
      </c>
    </row>
    <row r="196" spans="2:65" s="12" customFormat="1" ht="22.5" x14ac:dyDescent="0.2">
      <c r="B196" s="154"/>
      <c r="D196" s="150" t="s">
        <v>292</v>
      </c>
      <c r="E196" s="155" t="s">
        <v>1</v>
      </c>
      <c r="F196" s="156" t="s">
        <v>2297</v>
      </c>
      <c r="H196" s="157">
        <v>188.71920000000003</v>
      </c>
      <c r="I196" s="158"/>
      <c r="L196" s="154"/>
      <c r="M196" s="159"/>
      <c r="T196" s="160"/>
      <c r="AT196" s="155" t="s">
        <v>292</v>
      </c>
      <c r="AU196" s="155" t="s">
        <v>91</v>
      </c>
      <c r="AV196" s="12" t="s">
        <v>91</v>
      </c>
      <c r="AW196" s="12" t="s">
        <v>36</v>
      </c>
      <c r="AX196" s="12" t="s">
        <v>78</v>
      </c>
      <c r="AY196" s="155" t="s">
        <v>209</v>
      </c>
    </row>
    <row r="197" spans="2:65" s="12" customFormat="1" x14ac:dyDescent="0.2">
      <c r="B197" s="154"/>
      <c r="D197" s="150" t="s">
        <v>292</v>
      </c>
      <c r="E197" s="155" t="s">
        <v>1</v>
      </c>
      <c r="F197" s="156" t="s">
        <v>2298</v>
      </c>
      <c r="H197" s="157">
        <v>-24.688800000000004</v>
      </c>
      <c r="I197" s="158"/>
      <c r="L197" s="154"/>
      <c r="M197" s="159"/>
      <c r="T197" s="160"/>
      <c r="AT197" s="155" t="s">
        <v>292</v>
      </c>
      <c r="AU197" s="155" t="s">
        <v>91</v>
      </c>
      <c r="AV197" s="12" t="s">
        <v>91</v>
      </c>
      <c r="AW197" s="12" t="s">
        <v>36</v>
      </c>
      <c r="AX197" s="12" t="s">
        <v>78</v>
      </c>
      <c r="AY197" s="155" t="s">
        <v>209</v>
      </c>
    </row>
    <row r="198" spans="2:65" s="13" customFormat="1" x14ac:dyDescent="0.2">
      <c r="B198" s="164"/>
      <c r="D198" s="150" t="s">
        <v>292</v>
      </c>
      <c r="E198" s="165" t="s">
        <v>1</v>
      </c>
      <c r="F198" s="166" t="s">
        <v>351</v>
      </c>
      <c r="H198" s="167">
        <v>164.03040000000001</v>
      </c>
      <c r="I198" s="168"/>
      <c r="L198" s="164"/>
      <c r="M198" s="169"/>
      <c r="T198" s="170"/>
      <c r="AT198" s="165" t="s">
        <v>292</v>
      </c>
      <c r="AU198" s="165" t="s">
        <v>91</v>
      </c>
      <c r="AV198" s="13" t="s">
        <v>156</v>
      </c>
      <c r="AW198" s="13" t="s">
        <v>4</v>
      </c>
      <c r="AX198" s="13" t="s">
        <v>85</v>
      </c>
      <c r="AY198" s="165" t="s">
        <v>209</v>
      </c>
    </row>
    <row r="199" spans="2:65" s="1" customFormat="1" ht="24.2" customHeight="1" x14ac:dyDescent="0.2">
      <c r="B199" s="30"/>
      <c r="C199" s="136" t="s">
        <v>307</v>
      </c>
      <c r="D199" s="136" t="s">
        <v>210</v>
      </c>
      <c r="E199" s="137" t="s">
        <v>510</v>
      </c>
      <c r="F199" s="138" t="s">
        <v>511</v>
      </c>
      <c r="G199" s="139" t="s">
        <v>387</v>
      </c>
      <c r="H199" s="140">
        <v>18.225999999999999</v>
      </c>
      <c r="I199" s="141"/>
      <c r="J199" s="142">
        <f>ROUND(I199*H199,2)</f>
        <v>0</v>
      </c>
      <c r="K199" s="143"/>
      <c r="L199" s="30"/>
      <c r="M199" s="144" t="s">
        <v>1</v>
      </c>
      <c r="N199" s="145" t="s">
        <v>43</v>
      </c>
      <c r="P199" s="146">
        <f>O199*H199</f>
        <v>0</v>
      </c>
      <c r="Q199" s="146">
        <v>0</v>
      </c>
      <c r="R199" s="146">
        <f>Q199*H199</f>
        <v>0</v>
      </c>
      <c r="S199" s="146">
        <v>0</v>
      </c>
      <c r="T199" s="147">
        <f>S199*H199</f>
        <v>0</v>
      </c>
      <c r="AR199" s="148" t="s">
        <v>156</v>
      </c>
      <c r="AT199" s="148" t="s">
        <v>210</v>
      </c>
      <c r="AU199" s="148" t="s">
        <v>91</v>
      </c>
      <c r="AY199" s="15" t="s">
        <v>209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5" t="s">
        <v>85</v>
      </c>
      <c r="BK199" s="149">
        <f>ROUND(I199*H199,2)</f>
        <v>0</v>
      </c>
      <c r="BL199" s="15" t="s">
        <v>156</v>
      </c>
      <c r="BM199" s="148" t="s">
        <v>2299</v>
      </c>
    </row>
    <row r="200" spans="2:65" s="1" customFormat="1" ht="39" x14ac:dyDescent="0.2">
      <c r="B200" s="30"/>
      <c r="D200" s="150" t="s">
        <v>216</v>
      </c>
      <c r="F200" s="151" t="s">
        <v>513</v>
      </c>
      <c r="I200" s="152"/>
      <c r="L200" s="30"/>
      <c r="M200" s="153"/>
      <c r="T200" s="54"/>
      <c r="AT200" s="15" t="s">
        <v>216</v>
      </c>
      <c r="AU200" s="15" t="s">
        <v>91</v>
      </c>
    </row>
    <row r="201" spans="2:65" s="12" customFormat="1" ht="22.5" x14ac:dyDescent="0.2">
      <c r="B201" s="154"/>
      <c r="D201" s="150" t="s">
        <v>292</v>
      </c>
      <c r="E201" s="155" t="s">
        <v>1</v>
      </c>
      <c r="F201" s="156" t="s">
        <v>2300</v>
      </c>
      <c r="H201" s="157">
        <v>20.968800000000002</v>
      </c>
      <c r="I201" s="158"/>
      <c r="L201" s="154"/>
      <c r="M201" s="159"/>
      <c r="T201" s="160"/>
      <c r="AT201" s="155" t="s">
        <v>292</v>
      </c>
      <c r="AU201" s="155" t="s">
        <v>91</v>
      </c>
      <c r="AV201" s="12" t="s">
        <v>91</v>
      </c>
      <c r="AW201" s="12" t="s">
        <v>36</v>
      </c>
      <c r="AX201" s="12" t="s">
        <v>78</v>
      </c>
      <c r="AY201" s="155" t="s">
        <v>209</v>
      </c>
    </row>
    <row r="202" spans="2:65" s="12" customFormat="1" x14ac:dyDescent="0.2">
      <c r="B202" s="154"/>
      <c r="D202" s="150" t="s">
        <v>292</v>
      </c>
      <c r="E202" s="155" t="s">
        <v>1</v>
      </c>
      <c r="F202" s="156" t="s">
        <v>2301</v>
      </c>
      <c r="H202" s="157">
        <v>-2.7432000000000003</v>
      </c>
      <c r="I202" s="158"/>
      <c r="L202" s="154"/>
      <c r="M202" s="159"/>
      <c r="T202" s="160"/>
      <c r="AT202" s="155" t="s">
        <v>292</v>
      </c>
      <c r="AU202" s="155" t="s">
        <v>91</v>
      </c>
      <c r="AV202" s="12" t="s">
        <v>91</v>
      </c>
      <c r="AW202" s="12" t="s">
        <v>36</v>
      </c>
      <c r="AX202" s="12" t="s">
        <v>78</v>
      </c>
      <c r="AY202" s="155" t="s">
        <v>209</v>
      </c>
    </row>
    <row r="203" spans="2:65" s="13" customFormat="1" x14ac:dyDescent="0.2">
      <c r="B203" s="164"/>
      <c r="D203" s="150" t="s">
        <v>292</v>
      </c>
      <c r="E203" s="165" t="s">
        <v>1</v>
      </c>
      <c r="F203" s="166" t="s">
        <v>351</v>
      </c>
      <c r="H203" s="167">
        <v>18.2256</v>
      </c>
      <c r="I203" s="168"/>
      <c r="L203" s="164"/>
      <c r="M203" s="169"/>
      <c r="T203" s="170"/>
      <c r="AT203" s="165" t="s">
        <v>292</v>
      </c>
      <c r="AU203" s="165" t="s">
        <v>91</v>
      </c>
      <c r="AV203" s="13" t="s">
        <v>156</v>
      </c>
      <c r="AW203" s="13" t="s">
        <v>4</v>
      </c>
      <c r="AX203" s="13" t="s">
        <v>85</v>
      </c>
      <c r="AY203" s="165" t="s">
        <v>209</v>
      </c>
    </row>
    <row r="204" spans="2:65" s="1" customFormat="1" ht="33" customHeight="1" x14ac:dyDescent="0.2">
      <c r="B204" s="30"/>
      <c r="C204" s="136" t="s">
        <v>312</v>
      </c>
      <c r="D204" s="136" t="s">
        <v>210</v>
      </c>
      <c r="E204" s="137" t="s">
        <v>518</v>
      </c>
      <c r="F204" s="138" t="s">
        <v>519</v>
      </c>
      <c r="G204" s="139" t="s">
        <v>387</v>
      </c>
      <c r="H204" s="140">
        <v>164.03</v>
      </c>
      <c r="I204" s="141"/>
      <c r="J204" s="142">
        <f>ROUND(I204*H204,2)</f>
        <v>0</v>
      </c>
      <c r="K204" s="143"/>
      <c r="L204" s="30"/>
      <c r="M204" s="144" t="s">
        <v>1</v>
      </c>
      <c r="N204" s="145" t="s">
        <v>43</v>
      </c>
      <c r="P204" s="146">
        <f>O204*H204</f>
        <v>0</v>
      </c>
      <c r="Q204" s="146">
        <v>0</v>
      </c>
      <c r="R204" s="146">
        <f>Q204*H204</f>
        <v>0</v>
      </c>
      <c r="S204" s="146">
        <v>0</v>
      </c>
      <c r="T204" s="147">
        <f>S204*H204</f>
        <v>0</v>
      </c>
      <c r="AR204" s="148" t="s">
        <v>156</v>
      </c>
      <c r="AT204" s="148" t="s">
        <v>210</v>
      </c>
      <c r="AU204" s="148" t="s">
        <v>91</v>
      </c>
      <c r="AY204" s="15" t="s">
        <v>209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5" t="s">
        <v>85</v>
      </c>
      <c r="BK204" s="149">
        <f>ROUND(I204*H204,2)</f>
        <v>0</v>
      </c>
      <c r="BL204" s="15" t="s">
        <v>156</v>
      </c>
      <c r="BM204" s="148" t="s">
        <v>2302</v>
      </c>
    </row>
    <row r="205" spans="2:65" s="1" customFormat="1" ht="39" x14ac:dyDescent="0.2">
      <c r="B205" s="30"/>
      <c r="D205" s="150" t="s">
        <v>216</v>
      </c>
      <c r="F205" s="151" t="s">
        <v>521</v>
      </c>
      <c r="I205" s="152"/>
      <c r="L205" s="30"/>
      <c r="M205" s="153"/>
      <c r="T205" s="54"/>
      <c r="AT205" s="15" t="s">
        <v>216</v>
      </c>
      <c r="AU205" s="15" t="s">
        <v>91</v>
      </c>
    </row>
    <row r="206" spans="2:65" s="12" customFormat="1" ht="22.5" x14ac:dyDescent="0.2">
      <c r="B206" s="154"/>
      <c r="D206" s="150" t="s">
        <v>292</v>
      </c>
      <c r="E206" s="155" t="s">
        <v>1</v>
      </c>
      <c r="F206" s="156" t="s">
        <v>2297</v>
      </c>
      <c r="H206" s="157">
        <v>188.71920000000003</v>
      </c>
      <c r="I206" s="158"/>
      <c r="L206" s="154"/>
      <c r="M206" s="159"/>
      <c r="T206" s="160"/>
      <c r="AT206" s="155" t="s">
        <v>292</v>
      </c>
      <c r="AU206" s="155" t="s">
        <v>91</v>
      </c>
      <c r="AV206" s="12" t="s">
        <v>91</v>
      </c>
      <c r="AW206" s="12" t="s">
        <v>36</v>
      </c>
      <c r="AX206" s="12" t="s">
        <v>78</v>
      </c>
      <c r="AY206" s="155" t="s">
        <v>209</v>
      </c>
    </row>
    <row r="207" spans="2:65" s="12" customFormat="1" x14ac:dyDescent="0.2">
      <c r="B207" s="154"/>
      <c r="D207" s="150" t="s">
        <v>292</v>
      </c>
      <c r="E207" s="155" t="s">
        <v>1</v>
      </c>
      <c r="F207" s="156" t="s">
        <v>2298</v>
      </c>
      <c r="H207" s="157">
        <v>-24.688800000000004</v>
      </c>
      <c r="I207" s="158"/>
      <c r="L207" s="154"/>
      <c r="M207" s="159"/>
      <c r="T207" s="160"/>
      <c r="AT207" s="155" t="s">
        <v>292</v>
      </c>
      <c r="AU207" s="155" t="s">
        <v>91</v>
      </c>
      <c r="AV207" s="12" t="s">
        <v>91</v>
      </c>
      <c r="AW207" s="12" t="s">
        <v>36</v>
      </c>
      <c r="AX207" s="12" t="s">
        <v>78</v>
      </c>
      <c r="AY207" s="155" t="s">
        <v>209</v>
      </c>
    </row>
    <row r="208" spans="2:65" s="13" customFormat="1" x14ac:dyDescent="0.2">
      <c r="B208" s="164"/>
      <c r="D208" s="150" t="s">
        <v>292</v>
      </c>
      <c r="E208" s="165" t="s">
        <v>1</v>
      </c>
      <c r="F208" s="166" t="s">
        <v>351</v>
      </c>
      <c r="H208" s="167">
        <v>164.03040000000001</v>
      </c>
      <c r="I208" s="168"/>
      <c r="L208" s="164"/>
      <c r="M208" s="169"/>
      <c r="T208" s="170"/>
      <c r="AT208" s="165" t="s">
        <v>292</v>
      </c>
      <c r="AU208" s="165" t="s">
        <v>91</v>
      </c>
      <c r="AV208" s="13" t="s">
        <v>156</v>
      </c>
      <c r="AW208" s="13" t="s">
        <v>4</v>
      </c>
      <c r="AX208" s="13" t="s">
        <v>85</v>
      </c>
      <c r="AY208" s="165" t="s">
        <v>209</v>
      </c>
    </row>
    <row r="209" spans="2:65" s="1" customFormat="1" ht="33" customHeight="1" x14ac:dyDescent="0.2">
      <c r="B209" s="30"/>
      <c r="C209" s="136" t="s">
        <v>7</v>
      </c>
      <c r="D209" s="136" t="s">
        <v>210</v>
      </c>
      <c r="E209" s="137" t="s">
        <v>523</v>
      </c>
      <c r="F209" s="138" t="s">
        <v>524</v>
      </c>
      <c r="G209" s="139" t="s">
        <v>387</v>
      </c>
      <c r="H209" s="140">
        <v>18.225999999999999</v>
      </c>
      <c r="I209" s="141"/>
      <c r="J209" s="142">
        <f>ROUND(I209*H209,2)</f>
        <v>0</v>
      </c>
      <c r="K209" s="143"/>
      <c r="L209" s="30"/>
      <c r="M209" s="144" t="s">
        <v>1</v>
      </c>
      <c r="N209" s="145" t="s">
        <v>43</v>
      </c>
      <c r="P209" s="146">
        <f>O209*H209</f>
        <v>0</v>
      </c>
      <c r="Q209" s="146">
        <v>0</v>
      </c>
      <c r="R209" s="146">
        <f>Q209*H209</f>
        <v>0</v>
      </c>
      <c r="S209" s="146">
        <v>0</v>
      </c>
      <c r="T209" s="147">
        <f>S209*H209</f>
        <v>0</v>
      </c>
      <c r="AR209" s="148" t="s">
        <v>156</v>
      </c>
      <c r="AT209" s="148" t="s">
        <v>210</v>
      </c>
      <c r="AU209" s="148" t="s">
        <v>91</v>
      </c>
      <c r="AY209" s="15" t="s">
        <v>209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5" t="s">
        <v>85</v>
      </c>
      <c r="BK209" s="149">
        <f>ROUND(I209*H209,2)</f>
        <v>0</v>
      </c>
      <c r="BL209" s="15" t="s">
        <v>156</v>
      </c>
      <c r="BM209" s="148" t="s">
        <v>2303</v>
      </c>
    </row>
    <row r="210" spans="2:65" s="1" customFormat="1" ht="39" x14ac:dyDescent="0.2">
      <c r="B210" s="30"/>
      <c r="D210" s="150" t="s">
        <v>216</v>
      </c>
      <c r="F210" s="151" t="s">
        <v>526</v>
      </c>
      <c r="I210" s="152"/>
      <c r="L210" s="30"/>
      <c r="M210" s="153"/>
      <c r="T210" s="54"/>
      <c r="AT210" s="15" t="s">
        <v>216</v>
      </c>
      <c r="AU210" s="15" t="s">
        <v>91</v>
      </c>
    </row>
    <row r="211" spans="2:65" s="12" customFormat="1" ht="22.5" x14ac:dyDescent="0.2">
      <c r="B211" s="154"/>
      <c r="D211" s="150" t="s">
        <v>292</v>
      </c>
      <c r="E211" s="155" t="s">
        <v>1</v>
      </c>
      <c r="F211" s="156" t="s">
        <v>2300</v>
      </c>
      <c r="H211" s="157">
        <v>20.968800000000002</v>
      </c>
      <c r="I211" s="158"/>
      <c r="L211" s="154"/>
      <c r="M211" s="159"/>
      <c r="T211" s="160"/>
      <c r="AT211" s="155" t="s">
        <v>292</v>
      </c>
      <c r="AU211" s="155" t="s">
        <v>91</v>
      </c>
      <c r="AV211" s="12" t="s">
        <v>91</v>
      </c>
      <c r="AW211" s="12" t="s">
        <v>36</v>
      </c>
      <c r="AX211" s="12" t="s">
        <v>78</v>
      </c>
      <c r="AY211" s="155" t="s">
        <v>209</v>
      </c>
    </row>
    <row r="212" spans="2:65" s="12" customFormat="1" x14ac:dyDescent="0.2">
      <c r="B212" s="154"/>
      <c r="D212" s="150" t="s">
        <v>292</v>
      </c>
      <c r="E212" s="155" t="s">
        <v>1</v>
      </c>
      <c r="F212" s="156" t="s">
        <v>2301</v>
      </c>
      <c r="H212" s="157">
        <v>-2.7432000000000003</v>
      </c>
      <c r="I212" s="158"/>
      <c r="L212" s="154"/>
      <c r="M212" s="159"/>
      <c r="T212" s="160"/>
      <c r="AT212" s="155" t="s">
        <v>292</v>
      </c>
      <c r="AU212" s="155" t="s">
        <v>91</v>
      </c>
      <c r="AV212" s="12" t="s">
        <v>91</v>
      </c>
      <c r="AW212" s="12" t="s">
        <v>36</v>
      </c>
      <c r="AX212" s="12" t="s">
        <v>78</v>
      </c>
      <c r="AY212" s="155" t="s">
        <v>209</v>
      </c>
    </row>
    <row r="213" spans="2:65" s="13" customFormat="1" x14ac:dyDescent="0.2">
      <c r="B213" s="164"/>
      <c r="D213" s="150" t="s">
        <v>292</v>
      </c>
      <c r="E213" s="165" t="s">
        <v>1</v>
      </c>
      <c r="F213" s="166" t="s">
        <v>351</v>
      </c>
      <c r="H213" s="167">
        <v>18.2256</v>
      </c>
      <c r="I213" s="168"/>
      <c r="L213" s="164"/>
      <c r="M213" s="169"/>
      <c r="T213" s="170"/>
      <c r="AT213" s="165" t="s">
        <v>292</v>
      </c>
      <c r="AU213" s="165" t="s">
        <v>91</v>
      </c>
      <c r="AV213" s="13" t="s">
        <v>156</v>
      </c>
      <c r="AW213" s="13" t="s">
        <v>4</v>
      </c>
      <c r="AX213" s="13" t="s">
        <v>85</v>
      </c>
      <c r="AY213" s="165" t="s">
        <v>209</v>
      </c>
    </row>
    <row r="214" spans="2:65" s="1" customFormat="1" ht="37.9" customHeight="1" x14ac:dyDescent="0.2">
      <c r="B214" s="30"/>
      <c r="C214" s="136" t="s">
        <v>453</v>
      </c>
      <c r="D214" s="136" t="s">
        <v>210</v>
      </c>
      <c r="E214" s="137" t="s">
        <v>1023</v>
      </c>
      <c r="F214" s="138" t="s">
        <v>1024</v>
      </c>
      <c r="G214" s="139" t="s">
        <v>387</v>
      </c>
      <c r="H214" s="140">
        <v>35.292000000000002</v>
      </c>
      <c r="I214" s="141"/>
      <c r="J214" s="142">
        <f>ROUND(I214*H214,2)</f>
        <v>0</v>
      </c>
      <c r="K214" s="143"/>
      <c r="L214" s="30"/>
      <c r="M214" s="144" t="s">
        <v>1</v>
      </c>
      <c r="N214" s="145" t="s">
        <v>43</v>
      </c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AR214" s="148" t="s">
        <v>156</v>
      </c>
      <c r="AT214" s="148" t="s">
        <v>210</v>
      </c>
      <c r="AU214" s="148" t="s">
        <v>91</v>
      </c>
      <c r="AY214" s="15" t="s">
        <v>209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5" t="s">
        <v>85</v>
      </c>
      <c r="BK214" s="149">
        <f>ROUND(I214*H214,2)</f>
        <v>0</v>
      </c>
      <c r="BL214" s="15" t="s">
        <v>156</v>
      </c>
      <c r="BM214" s="148" t="s">
        <v>2304</v>
      </c>
    </row>
    <row r="215" spans="2:65" s="1" customFormat="1" ht="39" x14ac:dyDescent="0.2">
      <c r="B215" s="30"/>
      <c r="D215" s="150" t="s">
        <v>216</v>
      </c>
      <c r="F215" s="151" t="s">
        <v>1026</v>
      </c>
      <c r="I215" s="152"/>
      <c r="L215" s="30"/>
      <c r="M215" s="153"/>
      <c r="T215" s="54"/>
      <c r="AT215" s="15" t="s">
        <v>216</v>
      </c>
      <c r="AU215" s="15" t="s">
        <v>91</v>
      </c>
    </row>
    <row r="216" spans="2:65" s="12" customFormat="1" x14ac:dyDescent="0.2">
      <c r="B216" s="154"/>
      <c r="D216" s="150" t="s">
        <v>292</v>
      </c>
      <c r="E216" s="155" t="s">
        <v>1</v>
      </c>
      <c r="F216" s="156" t="s">
        <v>2305</v>
      </c>
      <c r="H216" s="157">
        <v>35.292000000000002</v>
      </c>
      <c r="I216" s="158"/>
      <c r="L216" s="154"/>
      <c r="M216" s="159"/>
      <c r="T216" s="160"/>
      <c r="AT216" s="155" t="s">
        <v>292</v>
      </c>
      <c r="AU216" s="155" t="s">
        <v>91</v>
      </c>
      <c r="AV216" s="12" t="s">
        <v>91</v>
      </c>
      <c r="AW216" s="12" t="s">
        <v>36</v>
      </c>
      <c r="AX216" s="12" t="s">
        <v>85</v>
      </c>
      <c r="AY216" s="155" t="s">
        <v>209</v>
      </c>
    </row>
    <row r="217" spans="2:65" s="1" customFormat="1" ht="37.9" customHeight="1" x14ac:dyDescent="0.2">
      <c r="B217" s="30"/>
      <c r="C217" s="136" t="s">
        <v>459</v>
      </c>
      <c r="D217" s="136" t="s">
        <v>210</v>
      </c>
      <c r="E217" s="137" t="s">
        <v>1028</v>
      </c>
      <c r="F217" s="138" t="s">
        <v>1029</v>
      </c>
      <c r="G217" s="139" t="s">
        <v>387</v>
      </c>
      <c r="H217" s="140">
        <v>9.1120000000000001</v>
      </c>
      <c r="I217" s="141"/>
      <c r="J217" s="142">
        <f>ROUND(I217*H217,2)</f>
        <v>0</v>
      </c>
      <c r="K217" s="143"/>
      <c r="L217" s="30"/>
      <c r="M217" s="144" t="s">
        <v>1</v>
      </c>
      <c r="N217" s="145" t="s">
        <v>43</v>
      </c>
      <c r="P217" s="146">
        <f>O217*H217</f>
        <v>0</v>
      </c>
      <c r="Q217" s="146">
        <v>0</v>
      </c>
      <c r="R217" s="146">
        <f>Q217*H217</f>
        <v>0</v>
      </c>
      <c r="S217" s="146">
        <v>0</v>
      </c>
      <c r="T217" s="147">
        <f>S217*H217</f>
        <v>0</v>
      </c>
      <c r="AR217" s="148" t="s">
        <v>156</v>
      </c>
      <c r="AT217" s="148" t="s">
        <v>210</v>
      </c>
      <c r="AU217" s="148" t="s">
        <v>91</v>
      </c>
      <c r="AY217" s="15" t="s">
        <v>209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5" t="s">
        <v>85</v>
      </c>
      <c r="BK217" s="149">
        <f>ROUND(I217*H217,2)</f>
        <v>0</v>
      </c>
      <c r="BL217" s="15" t="s">
        <v>156</v>
      </c>
      <c r="BM217" s="148" t="s">
        <v>2306</v>
      </c>
    </row>
    <row r="218" spans="2:65" s="1" customFormat="1" ht="39" x14ac:dyDescent="0.2">
      <c r="B218" s="30"/>
      <c r="D218" s="150" t="s">
        <v>216</v>
      </c>
      <c r="F218" s="151" t="s">
        <v>1031</v>
      </c>
      <c r="I218" s="152"/>
      <c r="L218" s="30"/>
      <c r="M218" s="153"/>
      <c r="T218" s="54"/>
      <c r="AT218" s="15" t="s">
        <v>216</v>
      </c>
      <c r="AU218" s="15" t="s">
        <v>91</v>
      </c>
    </row>
    <row r="219" spans="2:65" s="1" customFormat="1" ht="24.2" customHeight="1" x14ac:dyDescent="0.2">
      <c r="B219" s="30"/>
      <c r="C219" s="136" t="s">
        <v>463</v>
      </c>
      <c r="D219" s="136" t="s">
        <v>210</v>
      </c>
      <c r="E219" s="137" t="s">
        <v>1032</v>
      </c>
      <c r="F219" s="138" t="s">
        <v>1033</v>
      </c>
      <c r="G219" s="139" t="s">
        <v>387</v>
      </c>
      <c r="H219" s="140">
        <v>150.696</v>
      </c>
      <c r="I219" s="141"/>
      <c r="J219" s="142">
        <f>ROUND(I219*H219,2)</f>
        <v>0</v>
      </c>
      <c r="K219" s="143"/>
      <c r="L219" s="30"/>
      <c r="M219" s="144" t="s">
        <v>1</v>
      </c>
      <c r="N219" s="145" t="s">
        <v>43</v>
      </c>
      <c r="P219" s="146">
        <f>O219*H219</f>
        <v>0</v>
      </c>
      <c r="Q219" s="146">
        <v>0</v>
      </c>
      <c r="R219" s="146">
        <f>Q219*H219</f>
        <v>0</v>
      </c>
      <c r="S219" s="146">
        <v>0</v>
      </c>
      <c r="T219" s="147">
        <f>S219*H219</f>
        <v>0</v>
      </c>
      <c r="AR219" s="148" t="s">
        <v>156</v>
      </c>
      <c r="AT219" s="148" t="s">
        <v>210</v>
      </c>
      <c r="AU219" s="148" t="s">
        <v>91</v>
      </c>
      <c r="AY219" s="15" t="s">
        <v>209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5" t="s">
        <v>85</v>
      </c>
      <c r="BK219" s="149">
        <f>ROUND(I219*H219,2)</f>
        <v>0</v>
      </c>
      <c r="BL219" s="15" t="s">
        <v>156</v>
      </c>
      <c r="BM219" s="148" t="s">
        <v>2307</v>
      </c>
    </row>
    <row r="220" spans="2:65" s="1" customFormat="1" ht="29.25" x14ac:dyDescent="0.2">
      <c r="B220" s="30"/>
      <c r="D220" s="150" t="s">
        <v>216</v>
      </c>
      <c r="F220" s="151" t="s">
        <v>1035</v>
      </c>
      <c r="I220" s="152"/>
      <c r="L220" s="30"/>
      <c r="M220" s="153"/>
      <c r="T220" s="54"/>
      <c r="AT220" s="15" t="s">
        <v>216</v>
      </c>
      <c r="AU220" s="15" t="s">
        <v>91</v>
      </c>
    </row>
    <row r="221" spans="2:65" s="12" customFormat="1" ht="22.5" x14ac:dyDescent="0.2">
      <c r="B221" s="154"/>
      <c r="D221" s="150" t="s">
        <v>292</v>
      </c>
      <c r="E221" s="155" t="s">
        <v>1</v>
      </c>
      <c r="F221" s="156" t="s">
        <v>2308</v>
      </c>
      <c r="H221" s="157">
        <v>188.71920000000003</v>
      </c>
      <c r="I221" s="158"/>
      <c r="L221" s="154"/>
      <c r="M221" s="159"/>
      <c r="T221" s="160"/>
      <c r="AT221" s="155" t="s">
        <v>292</v>
      </c>
      <c r="AU221" s="155" t="s">
        <v>91</v>
      </c>
      <c r="AV221" s="12" t="s">
        <v>91</v>
      </c>
      <c r="AW221" s="12" t="s">
        <v>36</v>
      </c>
      <c r="AX221" s="12" t="s">
        <v>78</v>
      </c>
      <c r="AY221" s="155" t="s">
        <v>209</v>
      </c>
    </row>
    <row r="222" spans="2:65" s="12" customFormat="1" x14ac:dyDescent="0.2">
      <c r="B222" s="154"/>
      <c r="D222" s="150" t="s">
        <v>292</v>
      </c>
      <c r="E222" s="155" t="s">
        <v>1</v>
      </c>
      <c r="F222" s="156" t="s">
        <v>2309</v>
      </c>
      <c r="H222" s="157">
        <v>-38.023199999999996</v>
      </c>
      <c r="I222" s="158"/>
      <c r="L222" s="154"/>
      <c r="M222" s="159"/>
      <c r="T222" s="160"/>
      <c r="AT222" s="155" t="s">
        <v>292</v>
      </c>
      <c r="AU222" s="155" t="s">
        <v>91</v>
      </c>
      <c r="AV222" s="12" t="s">
        <v>91</v>
      </c>
      <c r="AW222" s="12" t="s">
        <v>36</v>
      </c>
      <c r="AX222" s="12" t="s">
        <v>78</v>
      </c>
      <c r="AY222" s="155" t="s">
        <v>209</v>
      </c>
    </row>
    <row r="223" spans="2:65" s="13" customFormat="1" x14ac:dyDescent="0.2">
      <c r="B223" s="164"/>
      <c r="D223" s="150" t="s">
        <v>292</v>
      </c>
      <c r="E223" s="165" t="s">
        <v>1</v>
      </c>
      <c r="F223" s="166" t="s">
        <v>351</v>
      </c>
      <c r="H223" s="167">
        <v>150.69600000000003</v>
      </c>
      <c r="I223" s="168"/>
      <c r="L223" s="164"/>
      <c r="M223" s="169"/>
      <c r="T223" s="170"/>
      <c r="AT223" s="165" t="s">
        <v>292</v>
      </c>
      <c r="AU223" s="165" t="s">
        <v>91</v>
      </c>
      <c r="AV223" s="13" t="s">
        <v>156</v>
      </c>
      <c r="AW223" s="13" t="s">
        <v>4</v>
      </c>
      <c r="AX223" s="13" t="s">
        <v>85</v>
      </c>
      <c r="AY223" s="165" t="s">
        <v>209</v>
      </c>
    </row>
    <row r="224" spans="2:65" s="1" customFormat="1" ht="24.2" customHeight="1" x14ac:dyDescent="0.2">
      <c r="B224" s="30"/>
      <c r="C224" s="136" t="s">
        <v>469</v>
      </c>
      <c r="D224" s="136" t="s">
        <v>210</v>
      </c>
      <c r="E224" s="137" t="s">
        <v>539</v>
      </c>
      <c r="F224" s="138" t="s">
        <v>540</v>
      </c>
      <c r="G224" s="139" t="s">
        <v>387</v>
      </c>
      <c r="H224" s="140">
        <v>16.744</v>
      </c>
      <c r="I224" s="141"/>
      <c r="J224" s="142">
        <f>ROUND(I224*H224,2)</f>
        <v>0</v>
      </c>
      <c r="K224" s="143"/>
      <c r="L224" s="30"/>
      <c r="M224" s="144" t="s">
        <v>1</v>
      </c>
      <c r="N224" s="145" t="s">
        <v>43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156</v>
      </c>
      <c r="AT224" s="148" t="s">
        <v>210</v>
      </c>
      <c r="AU224" s="148" t="s">
        <v>91</v>
      </c>
      <c r="AY224" s="15" t="s">
        <v>209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5" t="s">
        <v>85</v>
      </c>
      <c r="BK224" s="149">
        <f>ROUND(I224*H224,2)</f>
        <v>0</v>
      </c>
      <c r="BL224" s="15" t="s">
        <v>156</v>
      </c>
      <c r="BM224" s="148" t="s">
        <v>2310</v>
      </c>
    </row>
    <row r="225" spans="2:65" s="1" customFormat="1" ht="29.25" x14ac:dyDescent="0.2">
      <c r="B225" s="30"/>
      <c r="D225" s="150" t="s">
        <v>216</v>
      </c>
      <c r="F225" s="151" t="s">
        <v>542</v>
      </c>
      <c r="I225" s="152"/>
      <c r="L225" s="30"/>
      <c r="M225" s="153"/>
      <c r="T225" s="54"/>
      <c r="AT225" s="15" t="s">
        <v>216</v>
      </c>
      <c r="AU225" s="15" t="s">
        <v>91</v>
      </c>
    </row>
    <row r="226" spans="2:65" s="12" customFormat="1" ht="22.5" x14ac:dyDescent="0.2">
      <c r="B226" s="154"/>
      <c r="D226" s="150" t="s">
        <v>292</v>
      </c>
      <c r="E226" s="155" t="s">
        <v>1</v>
      </c>
      <c r="F226" s="156" t="s">
        <v>2311</v>
      </c>
      <c r="H226" s="157">
        <v>20.968800000000002</v>
      </c>
      <c r="I226" s="158"/>
      <c r="L226" s="154"/>
      <c r="M226" s="159"/>
      <c r="T226" s="160"/>
      <c r="AT226" s="155" t="s">
        <v>292</v>
      </c>
      <c r="AU226" s="155" t="s">
        <v>91</v>
      </c>
      <c r="AV226" s="12" t="s">
        <v>91</v>
      </c>
      <c r="AW226" s="12" t="s">
        <v>36</v>
      </c>
      <c r="AX226" s="12" t="s">
        <v>78</v>
      </c>
      <c r="AY226" s="155" t="s">
        <v>209</v>
      </c>
    </row>
    <row r="227" spans="2:65" s="12" customFormat="1" x14ac:dyDescent="0.2">
      <c r="B227" s="154"/>
      <c r="D227" s="150" t="s">
        <v>292</v>
      </c>
      <c r="E227" s="155" t="s">
        <v>1</v>
      </c>
      <c r="F227" s="156" t="s">
        <v>2312</v>
      </c>
      <c r="H227" s="157">
        <v>-4.2248000000000001</v>
      </c>
      <c r="I227" s="158"/>
      <c r="L227" s="154"/>
      <c r="M227" s="159"/>
      <c r="T227" s="160"/>
      <c r="AT227" s="155" t="s">
        <v>292</v>
      </c>
      <c r="AU227" s="155" t="s">
        <v>91</v>
      </c>
      <c r="AV227" s="12" t="s">
        <v>91</v>
      </c>
      <c r="AW227" s="12" t="s">
        <v>36</v>
      </c>
      <c r="AX227" s="12" t="s">
        <v>78</v>
      </c>
      <c r="AY227" s="155" t="s">
        <v>209</v>
      </c>
    </row>
    <row r="228" spans="2:65" s="13" customFormat="1" x14ac:dyDescent="0.2">
      <c r="B228" s="164"/>
      <c r="D228" s="150" t="s">
        <v>292</v>
      </c>
      <c r="E228" s="165" t="s">
        <v>1</v>
      </c>
      <c r="F228" s="166" t="s">
        <v>351</v>
      </c>
      <c r="H228" s="167">
        <v>16.744</v>
      </c>
      <c r="I228" s="168"/>
      <c r="L228" s="164"/>
      <c r="M228" s="169"/>
      <c r="T228" s="170"/>
      <c r="AT228" s="165" t="s">
        <v>292</v>
      </c>
      <c r="AU228" s="165" t="s">
        <v>91</v>
      </c>
      <c r="AV228" s="13" t="s">
        <v>156</v>
      </c>
      <c r="AW228" s="13" t="s">
        <v>4</v>
      </c>
      <c r="AX228" s="13" t="s">
        <v>85</v>
      </c>
      <c r="AY228" s="165" t="s">
        <v>209</v>
      </c>
    </row>
    <row r="229" spans="2:65" s="1" customFormat="1" ht="33" customHeight="1" x14ac:dyDescent="0.2">
      <c r="B229" s="30"/>
      <c r="C229" s="136" t="s">
        <v>474</v>
      </c>
      <c r="D229" s="136" t="s">
        <v>210</v>
      </c>
      <c r="E229" s="137" t="s">
        <v>552</v>
      </c>
      <c r="F229" s="138" t="s">
        <v>553</v>
      </c>
      <c r="G229" s="139" t="s">
        <v>554</v>
      </c>
      <c r="H229" s="140">
        <v>88.808000000000007</v>
      </c>
      <c r="I229" s="141"/>
      <c r="J229" s="142">
        <f>ROUND(I229*H229,2)</f>
        <v>0</v>
      </c>
      <c r="K229" s="143"/>
      <c r="L229" s="30"/>
      <c r="M229" s="144" t="s">
        <v>1</v>
      </c>
      <c r="N229" s="145" t="s">
        <v>43</v>
      </c>
      <c r="P229" s="146">
        <f>O229*H229</f>
        <v>0</v>
      </c>
      <c r="Q229" s="146">
        <v>0</v>
      </c>
      <c r="R229" s="146">
        <f>Q229*H229</f>
        <v>0</v>
      </c>
      <c r="S229" s="146">
        <v>0</v>
      </c>
      <c r="T229" s="147">
        <f>S229*H229</f>
        <v>0</v>
      </c>
      <c r="AR229" s="148" t="s">
        <v>156</v>
      </c>
      <c r="AT229" s="148" t="s">
        <v>210</v>
      </c>
      <c r="AU229" s="148" t="s">
        <v>91</v>
      </c>
      <c r="AY229" s="15" t="s">
        <v>209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5" t="s">
        <v>85</v>
      </c>
      <c r="BK229" s="149">
        <f>ROUND(I229*H229,2)</f>
        <v>0</v>
      </c>
      <c r="BL229" s="15" t="s">
        <v>156</v>
      </c>
      <c r="BM229" s="148" t="s">
        <v>2313</v>
      </c>
    </row>
    <row r="230" spans="2:65" s="1" customFormat="1" ht="29.25" x14ac:dyDescent="0.2">
      <c r="B230" s="30"/>
      <c r="D230" s="150" t="s">
        <v>216</v>
      </c>
      <c r="F230" s="151" t="s">
        <v>556</v>
      </c>
      <c r="I230" s="152"/>
      <c r="L230" s="30"/>
      <c r="M230" s="153"/>
      <c r="T230" s="54"/>
      <c r="AT230" s="15" t="s">
        <v>216</v>
      </c>
      <c r="AU230" s="15" t="s">
        <v>91</v>
      </c>
    </row>
    <row r="231" spans="2:65" s="12" customFormat="1" x14ac:dyDescent="0.2">
      <c r="B231" s="154"/>
      <c r="D231" s="150" t="s">
        <v>292</v>
      </c>
      <c r="E231" s="155" t="s">
        <v>1</v>
      </c>
      <c r="F231" s="156" t="s">
        <v>2314</v>
      </c>
      <c r="H231" s="157">
        <v>88.808000000000007</v>
      </c>
      <c r="I231" s="158"/>
      <c r="L231" s="154"/>
      <c r="M231" s="159"/>
      <c r="T231" s="160"/>
      <c r="AT231" s="155" t="s">
        <v>292</v>
      </c>
      <c r="AU231" s="155" t="s">
        <v>91</v>
      </c>
      <c r="AV231" s="12" t="s">
        <v>91</v>
      </c>
      <c r="AW231" s="12" t="s">
        <v>36</v>
      </c>
      <c r="AX231" s="12" t="s">
        <v>85</v>
      </c>
      <c r="AY231" s="155" t="s">
        <v>209</v>
      </c>
    </row>
    <row r="232" spans="2:65" s="1" customFormat="1" ht="16.5" customHeight="1" x14ac:dyDescent="0.2">
      <c r="B232" s="30"/>
      <c r="C232" s="136" t="s">
        <v>480</v>
      </c>
      <c r="D232" s="136" t="s">
        <v>210</v>
      </c>
      <c r="E232" s="137" t="s">
        <v>545</v>
      </c>
      <c r="F232" s="138" t="s">
        <v>546</v>
      </c>
      <c r="G232" s="139" t="s">
        <v>387</v>
      </c>
      <c r="H232" s="140">
        <v>44.404000000000003</v>
      </c>
      <c r="I232" s="141"/>
      <c r="J232" s="142">
        <f>ROUND(I232*H232,2)</f>
        <v>0</v>
      </c>
      <c r="K232" s="143"/>
      <c r="L232" s="30"/>
      <c r="M232" s="144" t="s">
        <v>1</v>
      </c>
      <c r="N232" s="145" t="s">
        <v>43</v>
      </c>
      <c r="P232" s="146">
        <f>O232*H232</f>
        <v>0</v>
      </c>
      <c r="Q232" s="146">
        <v>0</v>
      </c>
      <c r="R232" s="146">
        <f>Q232*H232</f>
        <v>0</v>
      </c>
      <c r="S232" s="146">
        <v>0</v>
      </c>
      <c r="T232" s="147">
        <f>S232*H232</f>
        <v>0</v>
      </c>
      <c r="AR232" s="148" t="s">
        <v>156</v>
      </c>
      <c r="AT232" s="148" t="s">
        <v>210</v>
      </c>
      <c r="AU232" s="148" t="s">
        <v>91</v>
      </c>
      <c r="AY232" s="15" t="s">
        <v>209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5" t="s">
        <v>85</v>
      </c>
      <c r="BK232" s="149">
        <f>ROUND(I232*H232,2)</f>
        <v>0</v>
      </c>
      <c r="BL232" s="15" t="s">
        <v>156</v>
      </c>
      <c r="BM232" s="148" t="s">
        <v>2315</v>
      </c>
    </row>
    <row r="233" spans="2:65" s="1" customFormat="1" ht="19.5" x14ac:dyDescent="0.2">
      <c r="B233" s="30"/>
      <c r="D233" s="150" t="s">
        <v>216</v>
      </c>
      <c r="F233" s="151" t="s">
        <v>548</v>
      </c>
      <c r="I233" s="152"/>
      <c r="L233" s="30"/>
      <c r="M233" s="153"/>
      <c r="T233" s="54"/>
      <c r="AT233" s="15" t="s">
        <v>216</v>
      </c>
      <c r="AU233" s="15" t="s">
        <v>91</v>
      </c>
    </row>
    <row r="234" spans="2:65" s="12" customFormat="1" x14ac:dyDescent="0.2">
      <c r="B234" s="154"/>
      <c r="D234" s="150" t="s">
        <v>292</v>
      </c>
      <c r="E234" s="155" t="s">
        <v>1</v>
      </c>
      <c r="F234" s="156" t="s">
        <v>2316</v>
      </c>
      <c r="H234" s="157">
        <v>44.404000000000003</v>
      </c>
      <c r="I234" s="158"/>
      <c r="L234" s="154"/>
      <c r="M234" s="159"/>
      <c r="T234" s="160"/>
      <c r="AT234" s="155" t="s">
        <v>292</v>
      </c>
      <c r="AU234" s="155" t="s">
        <v>91</v>
      </c>
      <c r="AV234" s="12" t="s">
        <v>91</v>
      </c>
      <c r="AW234" s="12" t="s">
        <v>36</v>
      </c>
      <c r="AX234" s="12" t="s">
        <v>85</v>
      </c>
      <c r="AY234" s="155" t="s">
        <v>209</v>
      </c>
    </row>
    <row r="235" spans="2:65" s="1" customFormat="1" ht="24.2" customHeight="1" x14ac:dyDescent="0.2">
      <c r="B235" s="30"/>
      <c r="C235" s="136" t="s">
        <v>485</v>
      </c>
      <c r="D235" s="136" t="s">
        <v>210</v>
      </c>
      <c r="E235" s="137" t="s">
        <v>559</v>
      </c>
      <c r="F235" s="138" t="s">
        <v>560</v>
      </c>
      <c r="G235" s="139" t="s">
        <v>387</v>
      </c>
      <c r="H235" s="140">
        <v>59.368000000000002</v>
      </c>
      <c r="I235" s="141"/>
      <c r="J235" s="142">
        <f>ROUND(I235*H235,2)</f>
        <v>0</v>
      </c>
      <c r="K235" s="143"/>
      <c r="L235" s="30"/>
      <c r="M235" s="144" t="s">
        <v>1</v>
      </c>
      <c r="N235" s="145" t="s">
        <v>43</v>
      </c>
      <c r="P235" s="146">
        <f>O235*H235</f>
        <v>0</v>
      </c>
      <c r="Q235" s="146">
        <v>0</v>
      </c>
      <c r="R235" s="146">
        <f>Q235*H235</f>
        <v>0</v>
      </c>
      <c r="S235" s="146">
        <v>0</v>
      </c>
      <c r="T235" s="147">
        <f>S235*H235</f>
        <v>0</v>
      </c>
      <c r="AR235" s="148" t="s">
        <v>156</v>
      </c>
      <c r="AT235" s="148" t="s">
        <v>210</v>
      </c>
      <c r="AU235" s="148" t="s">
        <v>91</v>
      </c>
      <c r="AY235" s="15" t="s">
        <v>209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5" t="s">
        <v>85</v>
      </c>
      <c r="BK235" s="149">
        <f>ROUND(I235*H235,2)</f>
        <v>0</v>
      </c>
      <c r="BL235" s="15" t="s">
        <v>156</v>
      </c>
      <c r="BM235" s="148" t="s">
        <v>2317</v>
      </c>
    </row>
    <row r="236" spans="2:65" s="1" customFormat="1" ht="29.25" x14ac:dyDescent="0.2">
      <c r="B236" s="30"/>
      <c r="D236" s="150" t="s">
        <v>216</v>
      </c>
      <c r="F236" s="151" t="s">
        <v>562</v>
      </c>
      <c r="I236" s="152"/>
      <c r="L236" s="30"/>
      <c r="M236" s="153"/>
      <c r="T236" s="54"/>
      <c r="AT236" s="15" t="s">
        <v>216</v>
      </c>
      <c r="AU236" s="15" t="s">
        <v>91</v>
      </c>
    </row>
    <row r="237" spans="2:65" s="12" customFormat="1" ht="22.5" x14ac:dyDescent="0.2">
      <c r="B237" s="154"/>
      <c r="D237" s="150" t="s">
        <v>292</v>
      </c>
      <c r="E237" s="155" t="s">
        <v>1</v>
      </c>
      <c r="F237" s="156" t="s">
        <v>2318</v>
      </c>
      <c r="H237" s="157">
        <v>104.84400000000001</v>
      </c>
      <c r="I237" s="158"/>
      <c r="L237" s="154"/>
      <c r="M237" s="159"/>
      <c r="T237" s="160"/>
      <c r="AT237" s="155" t="s">
        <v>292</v>
      </c>
      <c r="AU237" s="155" t="s">
        <v>91</v>
      </c>
      <c r="AV237" s="12" t="s">
        <v>91</v>
      </c>
      <c r="AW237" s="12" t="s">
        <v>36</v>
      </c>
      <c r="AX237" s="12" t="s">
        <v>78</v>
      </c>
      <c r="AY237" s="155" t="s">
        <v>209</v>
      </c>
    </row>
    <row r="238" spans="2:65" s="12" customFormat="1" x14ac:dyDescent="0.2">
      <c r="B238" s="154"/>
      <c r="D238" s="150" t="s">
        <v>292</v>
      </c>
      <c r="E238" s="155" t="s">
        <v>1</v>
      </c>
      <c r="F238" s="156" t="s">
        <v>2319</v>
      </c>
      <c r="H238" s="157">
        <v>-13.716000000000001</v>
      </c>
      <c r="I238" s="158"/>
      <c r="L238" s="154"/>
      <c r="M238" s="159"/>
      <c r="T238" s="160"/>
      <c r="AT238" s="155" t="s">
        <v>292</v>
      </c>
      <c r="AU238" s="155" t="s">
        <v>91</v>
      </c>
      <c r="AV238" s="12" t="s">
        <v>91</v>
      </c>
      <c r="AW238" s="12" t="s">
        <v>36</v>
      </c>
      <c r="AX238" s="12" t="s">
        <v>78</v>
      </c>
      <c r="AY238" s="155" t="s">
        <v>209</v>
      </c>
    </row>
    <row r="239" spans="2:65" s="12" customFormat="1" x14ac:dyDescent="0.2">
      <c r="B239" s="154"/>
      <c r="D239" s="150" t="s">
        <v>292</v>
      </c>
      <c r="E239" s="155" t="s">
        <v>1</v>
      </c>
      <c r="F239" s="156" t="s">
        <v>2320</v>
      </c>
      <c r="H239" s="157">
        <v>-31.26</v>
      </c>
      <c r="I239" s="158"/>
      <c r="L239" s="154"/>
      <c r="M239" s="159"/>
      <c r="T239" s="160"/>
      <c r="AT239" s="155" t="s">
        <v>292</v>
      </c>
      <c r="AU239" s="155" t="s">
        <v>91</v>
      </c>
      <c r="AV239" s="12" t="s">
        <v>91</v>
      </c>
      <c r="AW239" s="12" t="s">
        <v>36</v>
      </c>
      <c r="AX239" s="12" t="s">
        <v>78</v>
      </c>
      <c r="AY239" s="155" t="s">
        <v>209</v>
      </c>
    </row>
    <row r="240" spans="2:65" s="12" customFormat="1" x14ac:dyDescent="0.2">
      <c r="B240" s="154"/>
      <c r="D240" s="150" t="s">
        <v>292</v>
      </c>
      <c r="E240" s="155" t="s">
        <v>1</v>
      </c>
      <c r="F240" s="156" t="s">
        <v>1334</v>
      </c>
      <c r="H240" s="157">
        <v>-0.5</v>
      </c>
      <c r="I240" s="158"/>
      <c r="L240" s="154"/>
      <c r="M240" s="159"/>
      <c r="T240" s="160"/>
      <c r="AT240" s="155" t="s">
        <v>292</v>
      </c>
      <c r="AU240" s="155" t="s">
        <v>91</v>
      </c>
      <c r="AV240" s="12" t="s">
        <v>91</v>
      </c>
      <c r="AW240" s="12" t="s">
        <v>36</v>
      </c>
      <c r="AX240" s="12" t="s">
        <v>78</v>
      </c>
      <c r="AY240" s="155" t="s">
        <v>209</v>
      </c>
    </row>
    <row r="241" spans="2:65" s="13" customFormat="1" x14ac:dyDescent="0.2">
      <c r="B241" s="164"/>
      <c r="D241" s="150" t="s">
        <v>292</v>
      </c>
      <c r="E241" s="165" t="s">
        <v>1</v>
      </c>
      <c r="F241" s="166" t="s">
        <v>351</v>
      </c>
      <c r="H241" s="167">
        <v>59.368000000000009</v>
      </c>
      <c r="I241" s="168"/>
      <c r="L241" s="164"/>
      <c r="M241" s="169"/>
      <c r="T241" s="170"/>
      <c r="AT241" s="165" t="s">
        <v>292</v>
      </c>
      <c r="AU241" s="165" t="s">
        <v>91</v>
      </c>
      <c r="AV241" s="13" t="s">
        <v>156</v>
      </c>
      <c r="AW241" s="13" t="s">
        <v>4</v>
      </c>
      <c r="AX241" s="13" t="s">
        <v>85</v>
      </c>
      <c r="AY241" s="165" t="s">
        <v>209</v>
      </c>
    </row>
    <row r="242" spans="2:65" s="1" customFormat="1" ht="24.2" customHeight="1" x14ac:dyDescent="0.2">
      <c r="B242" s="30"/>
      <c r="C242" s="136" t="s">
        <v>491</v>
      </c>
      <c r="D242" s="136" t="s">
        <v>210</v>
      </c>
      <c r="E242" s="137" t="s">
        <v>569</v>
      </c>
      <c r="F242" s="138" t="s">
        <v>570</v>
      </c>
      <c r="G242" s="139" t="s">
        <v>387</v>
      </c>
      <c r="H242" s="140">
        <v>23.651</v>
      </c>
      <c r="I242" s="141"/>
      <c r="J242" s="142">
        <f>ROUND(I242*H242,2)</f>
        <v>0</v>
      </c>
      <c r="K242" s="143"/>
      <c r="L242" s="30"/>
      <c r="M242" s="144" t="s">
        <v>1</v>
      </c>
      <c r="N242" s="145" t="s">
        <v>43</v>
      </c>
      <c r="P242" s="146">
        <f>O242*H242</f>
        <v>0</v>
      </c>
      <c r="Q242" s="146">
        <v>0</v>
      </c>
      <c r="R242" s="146">
        <f>Q242*H242</f>
        <v>0</v>
      </c>
      <c r="S242" s="146">
        <v>0</v>
      </c>
      <c r="T242" s="147">
        <f>S242*H242</f>
        <v>0</v>
      </c>
      <c r="AR242" s="148" t="s">
        <v>156</v>
      </c>
      <c r="AT242" s="148" t="s">
        <v>210</v>
      </c>
      <c r="AU242" s="148" t="s">
        <v>91</v>
      </c>
      <c r="AY242" s="15" t="s">
        <v>209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5" t="s">
        <v>85</v>
      </c>
      <c r="BK242" s="149">
        <f>ROUND(I242*H242,2)</f>
        <v>0</v>
      </c>
      <c r="BL242" s="15" t="s">
        <v>156</v>
      </c>
      <c r="BM242" s="148" t="s">
        <v>2321</v>
      </c>
    </row>
    <row r="243" spans="2:65" s="1" customFormat="1" ht="39" x14ac:dyDescent="0.2">
      <c r="B243" s="30"/>
      <c r="D243" s="150" t="s">
        <v>216</v>
      </c>
      <c r="F243" s="151" t="s">
        <v>572</v>
      </c>
      <c r="I243" s="152"/>
      <c r="L243" s="30"/>
      <c r="M243" s="153"/>
      <c r="T243" s="54"/>
      <c r="AT243" s="15" t="s">
        <v>216</v>
      </c>
      <c r="AU243" s="15" t="s">
        <v>91</v>
      </c>
    </row>
    <row r="244" spans="2:65" s="12" customFormat="1" ht="22.5" x14ac:dyDescent="0.2">
      <c r="B244" s="154"/>
      <c r="D244" s="150" t="s">
        <v>292</v>
      </c>
      <c r="E244" s="155" t="s">
        <v>1</v>
      </c>
      <c r="F244" s="156" t="s">
        <v>2322</v>
      </c>
      <c r="H244" s="157">
        <v>-1.3570316</v>
      </c>
      <c r="I244" s="158"/>
      <c r="L244" s="154"/>
      <c r="M244" s="159"/>
      <c r="T244" s="160"/>
      <c r="AT244" s="155" t="s">
        <v>292</v>
      </c>
      <c r="AU244" s="155" t="s">
        <v>91</v>
      </c>
      <c r="AV244" s="12" t="s">
        <v>91</v>
      </c>
      <c r="AW244" s="12" t="s">
        <v>36</v>
      </c>
      <c r="AX244" s="12" t="s">
        <v>78</v>
      </c>
      <c r="AY244" s="155" t="s">
        <v>209</v>
      </c>
    </row>
    <row r="245" spans="2:65" s="12" customFormat="1" x14ac:dyDescent="0.2">
      <c r="B245" s="154"/>
      <c r="D245" s="150" t="s">
        <v>292</v>
      </c>
      <c r="E245" s="155" t="s">
        <v>1</v>
      </c>
      <c r="F245" s="156" t="s">
        <v>2323</v>
      </c>
      <c r="H245" s="157">
        <v>25.008000000000003</v>
      </c>
      <c r="I245" s="158"/>
      <c r="L245" s="154"/>
      <c r="M245" s="159"/>
      <c r="T245" s="160"/>
      <c r="AT245" s="155" t="s">
        <v>292</v>
      </c>
      <c r="AU245" s="155" t="s">
        <v>91</v>
      </c>
      <c r="AV245" s="12" t="s">
        <v>91</v>
      </c>
      <c r="AW245" s="12" t="s">
        <v>36</v>
      </c>
      <c r="AX245" s="12" t="s">
        <v>78</v>
      </c>
      <c r="AY245" s="155" t="s">
        <v>209</v>
      </c>
    </row>
    <row r="246" spans="2:65" s="13" customFormat="1" x14ac:dyDescent="0.2">
      <c r="B246" s="164"/>
      <c r="D246" s="150" t="s">
        <v>292</v>
      </c>
      <c r="E246" s="165" t="s">
        <v>1</v>
      </c>
      <c r="F246" s="166" t="s">
        <v>351</v>
      </c>
      <c r="H246" s="167">
        <v>23.650968400000004</v>
      </c>
      <c r="I246" s="168"/>
      <c r="L246" s="164"/>
      <c r="M246" s="169"/>
      <c r="T246" s="170"/>
      <c r="AT246" s="165" t="s">
        <v>292</v>
      </c>
      <c r="AU246" s="165" t="s">
        <v>91</v>
      </c>
      <c r="AV246" s="13" t="s">
        <v>156</v>
      </c>
      <c r="AW246" s="13" t="s">
        <v>4</v>
      </c>
      <c r="AX246" s="13" t="s">
        <v>85</v>
      </c>
      <c r="AY246" s="165" t="s">
        <v>209</v>
      </c>
    </row>
    <row r="247" spans="2:65" s="11" customFormat="1" ht="22.9" customHeight="1" x14ac:dyDescent="0.2">
      <c r="B247" s="124"/>
      <c r="D247" s="125" t="s">
        <v>77</v>
      </c>
      <c r="E247" s="134" t="s">
        <v>91</v>
      </c>
      <c r="F247" s="134" t="s">
        <v>582</v>
      </c>
      <c r="I247" s="127"/>
      <c r="J247" s="135">
        <f>BK247</f>
        <v>0</v>
      </c>
      <c r="L247" s="124"/>
      <c r="M247" s="129"/>
      <c r="P247" s="130">
        <f>SUM(P248:P250)</f>
        <v>0</v>
      </c>
      <c r="R247" s="130">
        <f>SUM(R248:R250)</f>
        <v>0</v>
      </c>
      <c r="T247" s="131">
        <f>SUM(T248:T250)</f>
        <v>0</v>
      </c>
      <c r="AR247" s="125" t="s">
        <v>85</v>
      </c>
      <c r="AT247" s="132" t="s">
        <v>77</v>
      </c>
      <c r="AU247" s="132" t="s">
        <v>85</v>
      </c>
      <c r="AY247" s="125" t="s">
        <v>209</v>
      </c>
      <c r="BK247" s="133">
        <f>SUM(BK248:BK250)</f>
        <v>0</v>
      </c>
    </row>
    <row r="248" spans="2:65" s="1" customFormat="1" ht="16.5" customHeight="1" x14ac:dyDescent="0.2">
      <c r="B248" s="30"/>
      <c r="C248" s="136" t="s">
        <v>374</v>
      </c>
      <c r="D248" s="136" t="s">
        <v>210</v>
      </c>
      <c r="E248" s="137" t="s">
        <v>584</v>
      </c>
      <c r="F248" s="138" t="s">
        <v>585</v>
      </c>
      <c r="G248" s="139" t="s">
        <v>387</v>
      </c>
      <c r="H248" s="140">
        <v>0.54</v>
      </c>
      <c r="I248" s="141"/>
      <c r="J248" s="142">
        <f>ROUND(I248*H248,2)</f>
        <v>0</v>
      </c>
      <c r="K248" s="143"/>
      <c r="L248" s="30"/>
      <c r="M248" s="144" t="s">
        <v>1</v>
      </c>
      <c r="N248" s="145" t="s">
        <v>43</v>
      </c>
      <c r="P248" s="146">
        <f>O248*H248</f>
        <v>0</v>
      </c>
      <c r="Q248" s="146">
        <v>0</v>
      </c>
      <c r="R248" s="146">
        <f>Q248*H248</f>
        <v>0</v>
      </c>
      <c r="S248" s="146">
        <v>0</v>
      </c>
      <c r="T248" s="147">
        <f>S248*H248</f>
        <v>0</v>
      </c>
      <c r="AR248" s="148" t="s">
        <v>156</v>
      </c>
      <c r="AT248" s="148" t="s">
        <v>210</v>
      </c>
      <c r="AU248" s="148" t="s">
        <v>91</v>
      </c>
      <c r="AY248" s="15" t="s">
        <v>209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5" t="s">
        <v>85</v>
      </c>
      <c r="BK248" s="149">
        <f>ROUND(I248*H248,2)</f>
        <v>0</v>
      </c>
      <c r="BL248" s="15" t="s">
        <v>156</v>
      </c>
      <c r="BM248" s="148" t="s">
        <v>2324</v>
      </c>
    </row>
    <row r="249" spans="2:65" s="1" customFormat="1" x14ac:dyDescent="0.2">
      <c r="B249" s="30"/>
      <c r="D249" s="150" t="s">
        <v>216</v>
      </c>
      <c r="F249" s="151" t="s">
        <v>587</v>
      </c>
      <c r="I249" s="152"/>
      <c r="L249" s="30"/>
      <c r="M249" s="153"/>
      <c r="T249" s="54"/>
      <c r="AT249" s="15" t="s">
        <v>216</v>
      </c>
      <c r="AU249" s="15" t="s">
        <v>91</v>
      </c>
    </row>
    <row r="250" spans="2:65" s="12" customFormat="1" x14ac:dyDescent="0.2">
      <c r="B250" s="154"/>
      <c r="D250" s="150" t="s">
        <v>292</v>
      </c>
      <c r="E250" s="155" t="s">
        <v>1</v>
      </c>
      <c r="F250" s="156" t="s">
        <v>2325</v>
      </c>
      <c r="H250" s="157">
        <v>0.53999999999999992</v>
      </c>
      <c r="I250" s="158"/>
      <c r="L250" s="154"/>
      <c r="M250" s="159"/>
      <c r="T250" s="160"/>
      <c r="AT250" s="155" t="s">
        <v>292</v>
      </c>
      <c r="AU250" s="155" t="s">
        <v>91</v>
      </c>
      <c r="AV250" s="12" t="s">
        <v>91</v>
      </c>
      <c r="AW250" s="12" t="s">
        <v>36</v>
      </c>
      <c r="AX250" s="12" t="s">
        <v>85</v>
      </c>
      <c r="AY250" s="155" t="s">
        <v>209</v>
      </c>
    </row>
    <row r="251" spans="2:65" s="11" customFormat="1" ht="22.9" customHeight="1" x14ac:dyDescent="0.2">
      <c r="B251" s="124"/>
      <c r="D251" s="125" t="s">
        <v>77</v>
      </c>
      <c r="E251" s="134" t="s">
        <v>148</v>
      </c>
      <c r="F251" s="134" t="s">
        <v>595</v>
      </c>
      <c r="I251" s="127"/>
      <c r="J251" s="135">
        <f>BK251</f>
        <v>0</v>
      </c>
      <c r="L251" s="124"/>
      <c r="M251" s="129"/>
      <c r="P251" s="130">
        <f>SUM(P252:P254)</f>
        <v>0</v>
      </c>
      <c r="R251" s="130">
        <f>SUM(R252:R254)</f>
        <v>0</v>
      </c>
      <c r="T251" s="131">
        <f>SUM(T252:T254)</f>
        <v>0</v>
      </c>
      <c r="AR251" s="125" t="s">
        <v>85</v>
      </c>
      <c r="AT251" s="132" t="s">
        <v>77</v>
      </c>
      <c r="AU251" s="132" t="s">
        <v>85</v>
      </c>
      <c r="AY251" s="125" t="s">
        <v>209</v>
      </c>
      <c r="BK251" s="133">
        <f>SUM(BK252:BK254)</f>
        <v>0</v>
      </c>
    </row>
    <row r="252" spans="2:65" s="1" customFormat="1" ht="21.75" customHeight="1" x14ac:dyDescent="0.2">
      <c r="B252" s="30"/>
      <c r="C252" s="136" t="s">
        <v>501</v>
      </c>
      <c r="D252" s="136" t="s">
        <v>210</v>
      </c>
      <c r="E252" s="137" t="s">
        <v>597</v>
      </c>
      <c r="F252" s="138" t="s">
        <v>598</v>
      </c>
      <c r="G252" s="139" t="s">
        <v>359</v>
      </c>
      <c r="H252" s="140">
        <v>3</v>
      </c>
      <c r="I252" s="141"/>
      <c r="J252" s="142">
        <f>ROUND(I252*H252,2)</f>
        <v>0</v>
      </c>
      <c r="K252" s="143"/>
      <c r="L252" s="30"/>
      <c r="M252" s="144" t="s">
        <v>1</v>
      </c>
      <c r="N252" s="145" t="s">
        <v>43</v>
      </c>
      <c r="P252" s="146">
        <f>O252*H252</f>
        <v>0</v>
      </c>
      <c r="Q252" s="146">
        <v>0</v>
      </c>
      <c r="R252" s="146">
        <f>Q252*H252</f>
        <v>0</v>
      </c>
      <c r="S252" s="146">
        <v>0</v>
      </c>
      <c r="T252" s="147">
        <f>S252*H252</f>
        <v>0</v>
      </c>
      <c r="AR252" s="148" t="s">
        <v>156</v>
      </c>
      <c r="AT252" s="148" t="s">
        <v>210</v>
      </c>
      <c r="AU252" s="148" t="s">
        <v>91</v>
      </c>
      <c r="AY252" s="15" t="s">
        <v>209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5" t="s">
        <v>85</v>
      </c>
      <c r="BK252" s="149">
        <f>ROUND(I252*H252,2)</f>
        <v>0</v>
      </c>
      <c r="BL252" s="15" t="s">
        <v>156</v>
      </c>
      <c r="BM252" s="148" t="s">
        <v>2326</v>
      </c>
    </row>
    <row r="253" spans="2:65" s="1" customFormat="1" x14ac:dyDescent="0.2">
      <c r="B253" s="30"/>
      <c r="D253" s="150" t="s">
        <v>216</v>
      </c>
      <c r="F253" s="151" t="s">
        <v>600</v>
      </c>
      <c r="I253" s="152"/>
      <c r="L253" s="30"/>
      <c r="M253" s="153"/>
      <c r="T253" s="54"/>
      <c r="AT253" s="15" t="s">
        <v>216</v>
      </c>
      <c r="AU253" s="15" t="s">
        <v>91</v>
      </c>
    </row>
    <row r="254" spans="2:65" s="12" customFormat="1" x14ac:dyDescent="0.2">
      <c r="B254" s="154"/>
      <c r="D254" s="150" t="s">
        <v>292</v>
      </c>
      <c r="E254" s="155" t="s">
        <v>1</v>
      </c>
      <c r="F254" s="156" t="s">
        <v>148</v>
      </c>
      <c r="H254" s="157">
        <v>3</v>
      </c>
      <c r="I254" s="158"/>
      <c r="L254" s="154"/>
      <c r="M254" s="159"/>
      <c r="T254" s="160"/>
      <c r="AT254" s="155" t="s">
        <v>292</v>
      </c>
      <c r="AU254" s="155" t="s">
        <v>91</v>
      </c>
      <c r="AV254" s="12" t="s">
        <v>91</v>
      </c>
      <c r="AW254" s="12" t="s">
        <v>36</v>
      </c>
      <c r="AX254" s="12" t="s">
        <v>85</v>
      </c>
      <c r="AY254" s="155" t="s">
        <v>209</v>
      </c>
    </row>
    <row r="255" spans="2:65" s="11" customFormat="1" ht="22.9" customHeight="1" x14ac:dyDescent="0.2">
      <c r="B255" s="124"/>
      <c r="D255" s="125" t="s">
        <v>77</v>
      </c>
      <c r="E255" s="134" t="s">
        <v>156</v>
      </c>
      <c r="F255" s="134" t="s">
        <v>602</v>
      </c>
      <c r="I255" s="127"/>
      <c r="J255" s="135">
        <f>BK255</f>
        <v>0</v>
      </c>
      <c r="L255" s="124"/>
      <c r="M255" s="129"/>
      <c r="P255" s="130">
        <f>SUM(P256:P264)</f>
        <v>0</v>
      </c>
      <c r="R255" s="130">
        <f>SUM(R256:R264)</f>
        <v>10.800078239999999</v>
      </c>
      <c r="T255" s="131">
        <f>SUM(T256:T264)</f>
        <v>0</v>
      </c>
      <c r="AR255" s="125" t="s">
        <v>85</v>
      </c>
      <c r="AT255" s="132" t="s">
        <v>77</v>
      </c>
      <c r="AU255" s="132" t="s">
        <v>85</v>
      </c>
      <c r="AY255" s="125" t="s">
        <v>209</v>
      </c>
      <c r="BK255" s="133">
        <f>SUM(BK256:BK264)</f>
        <v>0</v>
      </c>
    </row>
    <row r="256" spans="2:65" s="1" customFormat="1" ht="16.5" customHeight="1" x14ac:dyDescent="0.2">
      <c r="B256" s="30"/>
      <c r="C256" s="136" t="s">
        <v>509</v>
      </c>
      <c r="D256" s="136" t="s">
        <v>210</v>
      </c>
      <c r="E256" s="137" t="s">
        <v>604</v>
      </c>
      <c r="F256" s="138" t="s">
        <v>605</v>
      </c>
      <c r="G256" s="139" t="s">
        <v>359</v>
      </c>
      <c r="H256" s="140">
        <v>3</v>
      </c>
      <c r="I256" s="141"/>
      <c r="J256" s="142">
        <f>ROUND(I256*H256,2)</f>
        <v>0</v>
      </c>
      <c r="K256" s="143"/>
      <c r="L256" s="30"/>
      <c r="M256" s="144" t="s">
        <v>1</v>
      </c>
      <c r="N256" s="145" t="s">
        <v>43</v>
      </c>
      <c r="P256" s="146">
        <f>O256*H256</f>
        <v>0</v>
      </c>
      <c r="Q256" s="146">
        <v>0</v>
      </c>
      <c r="R256" s="146">
        <f>Q256*H256</f>
        <v>0</v>
      </c>
      <c r="S256" s="146">
        <v>0</v>
      </c>
      <c r="T256" s="147">
        <f>S256*H256</f>
        <v>0</v>
      </c>
      <c r="AR256" s="148" t="s">
        <v>156</v>
      </c>
      <c r="AT256" s="148" t="s">
        <v>210</v>
      </c>
      <c r="AU256" s="148" t="s">
        <v>91</v>
      </c>
      <c r="AY256" s="15" t="s">
        <v>209</v>
      </c>
      <c r="BE256" s="149">
        <f>IF(N256="základní",J256,0)</f>
        <v>0</v>
      </c>
      <c r="BF256" s="149">
        <f>IF(N256="snížená",J256,0)</f>
        <v>0</v>
      </c>
      <c r="BG256" s="149">
        <f>IF(N256="zákl. přenesená",J256,0)</f>
        <v>0</v>
      </c>
      <c r="BH256" s="149">
        <f>IF(N256="sníž. přenesená",J256,0)</f>
        <v>0</v>
      </c>
      <c r="BI256" s="149">
        <f>IF(N256="nulová",J256,0)</f>
        <v>0</v>
      </c>
      <c r="BJ256" s="15" t="s">
        <v>85</v>
      </c>
      <c r="BK256" s="149">
        <f>ROUND(I256*H256,2)</f>
        <v>0</v>
      </c>
      <c r="BL256" s="15" t="s">
        <v>156</v>
      </c>
      <c r="BM256" s="148" t="s">
        <v>2327</v>
      </c>
    </row>
    <row r="257" spans="2:65" s="1" customFormat="1" x14ac:dyDescent="0.2">
      <c r="B257" s="30"/>
      <c r="D257" s="150" t="s">
        <v>216</v>
      </c>
      <c r="F257" s="151" t="s">
        <v>607</v>
      </c>
      <c r="I257" s="152"/>
      <c r="L257" s="30"/>
      <c r="M257" s="153"/>
      <c r="T257" s="54"/>
      <c r="AT257" s="15" t="s">
        <v>216</v>
      </c>
      <c r="AU257" s="15" t="s">
        <v>91</v>
      </c>
    </row>
    <row r="258" spans="2:65" s="12" customFormat="1" x14ac:dyDescent="0.2">
      <c r="B258" s="154"/>
      <c r="D258" s="150" t="s">
        <v>292</v>
      </c>
      <c r="E258" s="155" t="s">
        <v>1</v>
      </c>
      <c r="F258" s="156" t="s">
        <v>148</v>
      </c>
      <c r="H258" s="157">
        <v>3</v>
      </c>
      <c r="I258" s="158"/>
      <c r="L258" s="154"/>
      <c r="M258" s="159"/>
      <c r="T258" s="160"/>
      <c r="AT258" s="155" t="s">
        <v>292</v>
      </c>
      <c r="AU258" s="155" t="s">
        <v>91</v>
      </c>
      <c r="AV258" s="12" t="s">
        <v>91</v>
      </c>
      <c r="AW258" s="12" t="s">
        <v>36</v>
      </c>
      <c r="AX258" s="12" t="s">
        <v>85</v>
      </c>
      <c r="AY258" s="155" t="s">
        <v>209</v>
      </c>
    </row>
    <row r="259" spans="2:65" s="1" customFormat="1" ht="16.5" customHeight="1" x14ac:dyDescent="0.2">
      <c r="B259" s="30"/>
      <c r="C259" s="136" t="s">
        <v>517</v>
      </c>
      <c r="D259" s="136" t="s">
        <v>210</v>
      </c>
      <c r="E259" s="137" t="s">
        <v>609</v>
      </c>
      <c r="F259" s="138" t="s">
        <v>610</v>
      </c>
      <c r="G259" s="139" t="s">
        <v>387</v>
      </c>
      <c r="H259" s="140">
        <v>5.7119999999999997</v>
      </c>
      <c r="I259" s="141"/>
      <c r="J259" s="142">
        <f>ROUND(I259*H259,2)</f>
        <v>0</v>
      </c>
      <c r="K259" s="143"/>
      <c r="L259" s="30"/>
      <c r="M259" s="144" t="s">
        <v>1</v>
      </c>
      <c r="N259" s="145" t="s">
        <v>43</v>
      </c>
      <c r="P259" s="146">
        <f>O259*H259</f>
        <v>0</v>
      </c>
      <c r="Q259" s="146">
        <v>1.8907700000000001</v>
      </c>
      <c r="R259" s="146">
        <f>Q259*H259</f>
        <v>10.800078239999999</v>
      </c>
      <c r="S259" s="146">
        <v>0</v>
      </c>
      <c r="T259" s="147">
        <f>S259*H259</f>
        <v>0</v>
      </c>
      <c r="AR259" s="148" t="s">
        <v>156</v>
      </c>
      <c r="AT259" s="148" t="s">
        <v>210</v>
      </c>
      <c r="AU259" s="148" t="s">
        <v>91</v>
      </c>
      <c r="AY259" s="15" t="s">
        <v>209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5" t="s">
        <v>85</v>
      </c>
      <c r="BK259" s="149">
        <f>ROUND(I259*H259,2)</f>
        <v>0</v>
      </c>
      <c r="BL259" s="15" t="s">
        <v>156</v>
      </c>
      <c r="BM259" s="148" t="s">
        <v>2328</v>
      </c>
    </row>
    <row r="260" spans="2:65" s="1" customFormat="1" ht="19.5" x14ac:dyDescent="0.2">
      <c r="B260" s="30"/>
      <c r="D260" s="150" t="s">
        <v>216</v>
      </c>
      <c r="F260" s="151" t="s">
        <v>612</v>
      </c>
      <c r="I260" s="152"/>
      <c r="L260" s="30"/>
      <c r="M260" s="153"/>
      <c r="T260" s="54"/>
      <c r="AT260" s="15" t="s">
        <v>216</v>
      </c>
      <c r="AU260" s="15" t="s">
        <v>91</v>
      </c>
    </row>
    <row r="261" spans="2:65" s="12" customFormat="1" x14ac:dyDescent="0.2">
      <c r="B261" s="154"/>
      <c r="D261" s="150" t="s">
        <v>292</v>
      </c>
      <c r="E261" s="155" t="s">
        <v>1</v>
      </c>
      <c r="F261" s="156" t="s">
        <v>2329</v>
      </c>
      <c r="H261" s="157">
        <v>5.7120000000000006</v>
      </c>
      <c r="I261" s="158"/>
      <c r="L261" s="154"/>
      <c r="M261" s="159"/>
      <c r="T261" s="160"/>
      <c r="AT261" s="155" t="s">
        <v>292</v>
      </c>
      <c r="AU261" s="155" t="s">
        <v>91</v>
      </c>
      <c r="AV261" s="12" t="s">
        <v>91</v>
      </c>
      <c r="AW261" s="12" t="s">
        <v>36</v>
      </c>
      <c r="AX261" s="12" t="s">
        <v>85</v>
      </c>
      <c r="AY261" s="155" t="s">
        <v>209</v>
      </c>
    </row>
    <row r="262" spans="2:65" s="1" customFormat="1" ht="24.2" customHeight="1" x14ac:dyDescent="0.2">
      <c r="B262" s="30"/>
      <c r="C262" s="136" t="s">
        <v>522</v>
      </c>
      <c r="D262" s="136" t="s">
        <v>210</v>
      </c>
      <c r="E262" s="137" t="s">
        <v>2105</v>
      </c>
      <c r="F262" s="138" t="s">
        <v>2106</v>
      </c>
      <c r="G262" s="139" t="s">
        <v>387</v>
      </c>
      <c r="H262" s="140">
        <v>0.13</v>
      </c>
      <c r="I262" s="141"/>
      <c r="J262" s="142">
        <f>ROUND(I262*H262,2)</f>
        <v>0</v>
      </c>
      <c r="K262" s="143"/>
      <c r="L262" s="30"/>
      <c r="M262" s="144" t="s">
        <v>1</v>
      </c>
      <c r="N262" s="145" t="s">
        <v>43</v>
      </c>
      <c r="P262" s="146">
        <f>O262*H262</f>
        <v>0</v>
      </c>
      <c r="Q262" s="146">
        <v>0</v>
      </c>
      <c r="R262" s="146">
        <f>Q262*H262</f>
        <v>0</v>
      </c>
      <c r="S262" s="146">
        <v>0</v>
      </c>
      <c r="T262" s="147">
        <f>S262*H262</f>
        <v>0</v>
      </c>
      <c r="AR262" s="148" t="s">
        <v>156</v>
      </c>
      <c r="AT262" s="148" t="s">
        <v>210</v>
      </c>
      <c r="AU262" s="148" t="s">
        <v>91</v>
      </c>
      <c r="AY262" s="15" t="s">
        <v>209</v>
      </c>
      <c r="BE262" s="149">
        <f>IF(N262="základní",J262,0)</f>
        <v>0</v>
      </c>
      <c r="BF262" s="149">
        <f>IF(N262="snížená",J262,0)</f>
        <v>0</v>
      </c>
      <c r="BG262" s="149">
        <f>IF(N262="zákl. přenesená",J262,0)</f>
        <v>0</v>
      </c>
      <c r="BH262" s="149">
        <f>IF(N262="sníž. přenesená",J262,0)</f>
        <v>0</v>
      </c>
      <c r="BI262" s="149">
        <f>IF(N262="nulová",J262,0)</f>
        <v>0</v>
      </c>
      <c r="BJ262" s="15" t="s">
        <v>85</v>
      </c>
      <c r="BK262" s="149">
        <f>ROUND(I262*H262,2)</f>
        <v>0</v>
      </c>
      <c r="BL262" s="15" t="s">
        <v>156</v>
      </c>
      <c r="BM262" s="148" t="s">
        <v>2330</v>
      </c>
    </row>
    <row r="263" spans="2:65" s="1" customFormat="1" ht="19.5" x14ac:dyDescent="0.2">
      <c r="B263" s="30"/>
      <c r="D263" s="150" t="s">
        <v>216</v>
      </c>
      <c r="F263" s="151" t="s">
        <v>2108</v>
      </c>
      <c r="I263" s="152"/>
      <c r="L263" s="30"/>
      <c r="M263" s="153"/>
      <c r="T263" s="54"/>
      <c r="AT263" s="15" t="s">
        <v>216</v>
      </c>
      <c r="AU263" s="15" t="s">
        <v>91</v>
      </c>
    </row>
    <row r="264" spans="2:65" s="12" customFormat="1" x14ac:dyDescent="0.2">
      <c r="B264" s="154"/>
      <c r="D264" s="150" t="s">
        <v>292</v>
      </c>
      <c r="E264" s="155" t="s">
        <v>1</v>
      </c>
      <c r="F264" s="156" t="s">
        <v>2109</v>
      </c>
      <c r="H264" s="157">
        <v>0.13</v>
      </c>
      <c r="I264" s="158"/>
      <c r="L264" s="154"/>
      <c r="M264" s="159"/>
      <c r="T264" s="160"/>
      <c r="AT264" s="155" t="s">
        <v>292</v>
      </c>
      <c r="AU264" s="155" t="s">
        <v>91</v>
      </c>
      <c r="AV264" s="12" t="s">
        <v>91</v>
      </c>
      <c r="AW264" s="12" t="s">
        <v>36</v>
      </c>
      <c r="AX264" s="12" t="s">
        <v>85</v>
      </c>
      <c r="AY264" s="155" t="s">
        <v>209</v>
      </c>
    </row>
    <row r="265" spans="2:65" s="11" customFormat="1" ht="22.9" customHeight="1" x14ac:dyDescent="0.2">
      <c r="B265" s="124"/>
      <c r="D265" s="125" t="s">
        <v>77</v>
      </c>
      <c r="E265" s="134" t="s">
        <v>208</v>
      </c>
      <c r="F265" s="134" t="s">
        <v>620</v>
      </c>
      <c r="I265" s="127"/>
      <c r="J265" s="135">
        <f>BK265</f>
        <v>0</v>
      </c>
      <c r="L265" s="124"/>
      <c r="M265" s="129"/>
      <c r="P265" s="130">
        <f>SUM(P266:P296)</f>
        <v>0</v>
      </c>
      <c r="R265" s="130">
        <f>SUM(R266:R296)</f>
        <v>12.245230000000001</v>
      </c>
      <c r="T265" s="131">
        <f>SUM(T266:T296)</f>
        <v>0</v>
      </c>
      <c r="AR265" s="125" t="s">
        <v>85</v>
      </c>
      <c r="AT265" s="132" t="s">
        <v>77</v>
      </c>
      <c r="AU265" s="132" t="s">
        <v>85</v>
      </c>
      <c r="AY265" s="125" t="s">
        <v>209</v>
      </c>
      <c r="BK265" s="133">
        <f>SUM(BK266:BK296)</f>
        <v>0</v>
      </c>
    </row>
    <row r="266" spans="2:65" s="1" customFormat="1" ht="24.2" customHeight="1" x14ac:dyDescent="0.2">
      <c r="B266" s="30"/>
      <c r="C266" s="136" t="s">
        <v>527</v>
      </c>
      <c r="D266" s="136" t="s">
        <v>210</v>
      </c>
      <c r="E266" s="137" t="s">
        <v>622</v>
      </c>
      <c r="F266" s="138" t="s">
        <v>623</v>
      </c>
      <c r="G266" s="139" t="s">
        <v>342</v>
      </c>
      <c r="H266" s="140">
        <v>121.44</v>
      </c>
      <c r="I266" s="141"/>
      <c r="J266" s="142">
        <f>ROUND(I266*H266,2)</f>
        <v>0</v>
      </c>
      <c r="K266" s="143"/>
      <c r="L266" s="30"/>
      <c r="M266" s="144" t="s">
        <v>1</v>
      </c>
      <c r="N266" s="145" t="s">
        <v>43</v>
      </c>
      <c r="P266" s="146">
        <f>O266*H266</f>
        <v>0</v>
      </c>
      <c r="Q266" s="146">
        <v>0</v>
      </c>
      <c r="R266" s="146">
        <f>Q266*H266</f>
        <v>0</v>
      </c>
      <c r="S266" s="146">
        <v>0</v>
      </c>
      <c r="T266" s="147">
        <f>S266*H266</f>
        <v>0</v>
      </c>
      <c r="AR266" s="148" t="s">
        <v>156</v>
      </c>
      <c r="AT266" s="148" t="s">
        <v>210</v>
      </c>
      <c r="AU266" s="148" t="s">
        <v>91</v>
      </c>
      <c r="AY266" s="15" t="s">
        <v>209</v>
      </c>
      <c r="BE266" s="149">
        <f>IF(N266="základní",J266,0)</f>
        <v>0</v>
      </c>
      <c r="BF266" s="149">
        <f>IF(N266="snížená",J266,0)</f>
        <v>0</v>
      </c>
      <c r="BG266" s="149">
        <f>IF(N266="zákl. přenesená",J266,0)</f>
        <v>0</v>
      </c>
      <c r="BH266" s="149">
        <f>IF(N266="sníž. přenesená",J266,0)</f>
        <v>0</v>
      </c>
      <c r="BI266" s="149">
        <f>IF(N266="nulová",J266,0)</f>
        <v>0</v>
      </c>
      <c r="BJ266" s="15" t="s">
        <v>85</v>
      </c>
      <c r="BK266" s="149">
        <f>ROUND(I266*H266,2)</f>
        <v>0</v>
      </c>
      <c r="BL266" s="15" t="s">
        <v>156</v>
      </c>
      <c r="BM266" s="148" t="s">
        <v>2331</v>
      </c>
    </row>
    <row r="267" spans="2:65" s="1" customFormat="1" ht="19.5" x14ac:dyDescent="0.2">
      <c r="B267" s="30"/>
      <c r="D267" s="150" t="s">
        <v>216</v>
      </c>
      <c r="F267" s="151" t="s">
        <v>625</v>
      </c>
      <c r="I267" s="152"/>
      <c r="L267" s="30"/>
      <c r="M267" s="153"/>
      <c r="T267" s="54"/>
      <c r="AT267" s="15" t="s">
        <v>216</v>
      </c>
      <c r="AU267" s="15" t="s">
        <v>91</v>
      </c>
    </row>
    <row r="268" spans="2:65" s="12" customFormat="1" x14ac:dyDescent="0.2">
      <c r="B268" s="154"/>
      <c r="D268" s="150" t="s">
        <v>292</v>
      </c>
      <c r="E268" s="155" t="s">
        <v>1</v>
      </c>
      <c r="F268" s="156" t="s">
        <v>2332</v>
      </c>
      <c r="H268" s="157">
        <v>121.44000000000001</v>
      </c>
      <c r="I268" s="158"/>
      <c r="L268" s="154"/>
      <c r="M268" s="159"/>
      <c r="T268" s="160"/>
      <c r="AT268" s="155" t="s">
        <v>292</v>
      </c>
      <c r="AU268" s="155" t="s">
        <v>91</v>
      </c>
      <c r="AV268" s="12" t="s">
        <v>91</v>
      </c>
      <c r="AW268" s="12" t="s">
        <v>36</v>
      </c>
      <c r="AX268" s="12" t="s">
        <v>85</v>
      </c>
      <c r="AY268" s="155" t="s">
        <v>209</v>
      </c>
    </row>
    <row r="269" spans="2:65" s="1" customFormat="1" ht="24.2" customHeight="1" x14ac:dyDescent="0.2">
      <c r="B269" s="30"/>
      <c r="C269" s="136" t="s">
        <v>533</v>
      </c>
      <c r="D269" s="136" t="s">
        <v>210</v>
      </c>
      <c r="E269" s="137" t="s">
        <v>627</v>
      </c>
      <c r="F269" s="138" t="s">
        <v>628</v>
      </c>
      <c r="G269" s="139" t="s">
        <v>342</v>
      </c>
      <c r="H269" s="140">
        <v>16.28</v>
      </c>
      <c r="I269" s="141"/>
      <c r="J269" s="142">
        <f>ROUND(I269*H269,2)</f>
        <v>0</v>
      </c>
      <c r="K269" s="143"/>
      <c r="L269" s="30"/>
      <c r="M269" s="144" t="s">
        <v>1</v>
      </c>
      <c r="N269" s="145" t="s">
        <v>43</v>
      </c>
      <c r="P269" s="146">
        <f>O269*H269</f>
        <v>0</v>
      </c>
      <c r="Q269" s="146">
        <v>0</v>
      </c>
      <c r="R269" s="146">
        <f>Q269*H269</f>
        <v>0</v>
      </c>
      <c r="S269" s="146">
        <v>0</v>
      </c>
      <c r="T269" s="147">
        <f>S269*H269</f>
        <v>0</v>
      </c>
      <c r="AR269" s="148" t="s">
        <v>156</v>
      </c>
      <c r="AT269" s="148" t="s">
        <v>210</v>
      </c>
      <c r="AU269" s="148" t="s">
        <v>91</v>
      </c>
      <c r="AY269" s="15" t="s">
        <v>209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5" t="s">
        <v>85</v>
      </c>
      <c r="BK269" s="149">
        <f>ROUND(I269*H269,2)</f>
        <v>0</v>
      </c>
      <c r="BL269" s="15" t="s">
        <v>156</v>
      </c>
      <c r="BM269" s="148" t="s">
        <v>2333</v>
      </c>
    </row>
    <row r="270" spans="2:65" s="1" customFormat="1" ht="29.25" x14ac:dyDescent="0.2">
      <c r="B270" s="30"/>
      <c r="D270" s="150" t="s">
        <v>216</v>
      </c>
      <c r="F270" s="151" t="s">
        <v>630</v>
      </c>
      <c r="I270" s="152"/>
      <c r="L270" s="30"/>
      <c r="M270" s="153"/>
      <c r="T270" s="54"/>
      <c r="AT270" s="15" t="s">
        <v>216</v>
      </c>
      <c r="AU270" s="15" t="s">
        <v>91</v>
      </c>
    </row>
    <row r="271" spans="2:65" s="12" customFormat="1" x14ac:dyDescent="0.2">
      <c r="B271" s="154"/>
      <c r="D271" s="150" t="s">
        <v>292</v>
      </c>
      <c r="E271" s="155" t="s">
        <v>1</v>
      </c>
      <c r="F271" s="156" t="s">
        <v>2272</v>
      </c>
      <c r="H271" s="157">
        <v>16.28</v>
      </c>
      <c r="I271" s="158"/>
      <c r="L271" s="154"/>
      <c r="M271" s="159"/>
      <c r="T271" s="160"/>
      <c r="AT271" s="155" t="s">
        <v>292</v>
      </c>
      <c r="AU271" s="155" t="s">
        <v>91</v>
      </c>
      <c r="AV271" s="12" t="s">
        <v>91</v>
      </c>
      <c r="AW271" s="12" t="s">
        <v>36</v>
      </c>
      <c r="AX271" s="12" t="s">
        <v>85</v>
      </c>
      <c r="AY271" s="155" t="s">
        <v>209</v>
      </c>
    </row>
    <row r="272" spans="2:65" s="1" customFormat="1" ht="24.2" customHeight="1" x14ac:dyDescent="0.2">
      <c r="B272" s="30"/>
      <c r="C272" s="136" t="s">
        <v>538</v>
      </c>
      <c r="D272" s="136" t="s">
        <v>210</v>
      </c>
      <c r="E272" s="137" t="s">
        <v>633</v>
      </c>
      <c r="F272" s="138" t="s">
        <v>634</v>
      </c>
      <c r="G272" s="139" t="s">
        <v>342</v>
      </c>
      <c r="H272" s="140">
        <v>10</v>
      </c>
      <c r="I272" s="141"/>
      <c r="J272" s="142">
        <f>ROUND(I272*H272,2)</f>
        <v>0</v>
      </c>
      <c r="K272" s="143"/>
      <c r="L272" s="30"/>
      <c r="M272" s="144" t="s">
        <v>1</v>
      </c>
      <c r="N272" s="145" t="s">
        <v>43</v>
      </c>
      <c r="P272" s="146">
        <f>O272*H272</f>
        <v>0</v>
      </c>
      <c r="Q272" s="146">
        <v>0.23</v>
      </c>
      <c r="R272" s="146">
        <f>Q272*H272</f>
        <v>2.3000000000000003</v>
      </c>
      <c r="S272" s="146">
        <v>0</v>
      </c>
      <c r="T272" s="147">
        <f>S272*H272</f>
        <v>0</v>
      </c>
      <c r="AR272" s="148" t="s">
        <v>156</v>
      </c>
      <c r="AT272" s="148" t="s">
        <v>210</v>
      </c>
      <c r="AU272" s="148" t="s">
        <v>91</v>
      </c>
      <c r="AY272" s="15" t="s">
        <v>209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5" t="s">
        <v>85</v>
      </c>
      <c r="BK272" s="149">
        <f>ROUND(I272*H272,2)</f>
        <v>0</v>
      </c>
      <c r="BL272" s="15" t="s">
        <v>156</v>
      </c>
      <c r="BM272" s="148" t="s">
        <v>2334</v>
      </c>
    </row>
    <row r="273" spans="2:65" s="1" customFormat="1" ht="29.25" x14ac:dyDescent="0.2">
      <c r="B273" s="30"/>
      <c r="D273" s="150" t="s">
        <v>216</v>
      </c>
      <c r="F273" s="151" t="s">
        <v>636</v>
      </c>
      <c r="I273" s="152"/>
      <c r="L273" s="30"/>
      <c r="M273" s="153"/>
      <c r="T273" s="54"/>
      <c r="AT273" s="15" t="s">
        <v>216</v>
      </c>
      <c r="AU273" s="15" t="s">
        <v>91</v>
      </c>
    </row>
    <row r="274" spans="2:65" s="12" customFormat="1" x14ac:dyDescent="0.2">
      <c r="B274" s="154"/>
      <c r="D274" s="150" t="s">
        <v>292</v>
      </c>
      <c r="E274" s="155" t="s">
        <v>1</v>
      </c>
      <c r="F274" s="156" t="s">
        <v>2335</v>
      </c>
      <c r="H274" s="157">
        <v>10</v>
      </c>
      <c r="I274" s="158"/>
      <c r="L274" s="154"/>
      <c r="M274" s="159"/>
      <c r="T274" s="160"/>
      <c r="AT274" s="155" t="s">
        <v>292</v>
      </c>
      <c r="AU274" s="155" t="s">
        <v>91</v>
      </c>
      <c r="AV274" s="12" t="s">
        <v>91</v>
      </c>
      <c r="AW274" s="12" t="s">
        <v>36</v>
      </c>
      <c r="AX274" s="12" t="s">
        <v>85</v>
      </c>
      <c r="AY274" s="155" t="s">
        <v>209</v>
      </c>
    </row>
    <row r="275" spans="2:65" s="1" customFormat="1" ht="24.2" customHeight="1" x14ac:dyDescent="0.2">
      <c r="B275" s="30"/>
      <c r="C275" s="136" t="s">
        <v>922</v>
      </c>
      <c r="D275" s="136" t="s">
        <v>210</v>
      </c>
      <c r="E275" s="137" t="s">
        <v>639</v>
      </c>
      <c r="F275" s="138" t="s">
        <v>640</v>
      </c>
      <c r="G275" s="139" t="s">
        <v>342</v>
      </c>
      <c r="H275" s="140">
        <v>71.400000000000006</v>
      </c>
      <c r="I275" s="141"/>
      <c r="J275" s="142">
        <f>ROUND(I275*H275,2)</f>
        <v>0</v>
      </c>
      <c r="K275" s="143"/>
      <c r="L275" s="30"/>
      <c r="M275" s="144" t="s">
        <v>1</v>
      </c>
      <c r="N275" s="145" t="s">
        <v>43</v>
      </c>
      <c r="P275" s="146">
        <f>O275*H275</f>
        <v>0</v>
      </c>
      <c r="Q275" s="146">
        <v>0.13800000000000001</v>
      </c>
      <c r="R275" s="146">
        <f>Q275*H275</f>
        <v>9.8532000000000011</v>
      </c>
      <c r="S275" s="146">
        <v>0</v>
      </c>
      <c r="T275" s="147">
        <f>S275*H275</f>
        <v>0</v>
      </c>
      <c r="AR275" s="148" t="s">
        <v>156</v>
      </c>
      <c r="AT275" s="148" t="s">
        <v>210</v>
      </c>
      <c r="AU275" s="148" t="s">
        <v>91</v>
      </c>
      <c r="AY275" s="15" t="s">
        <v>209</v>
      </c>
      <c r="BE275" s="149">
        <f>IF(N275="základní",J275,0)</f>
        <v>0</v>
      </c>
      <c r="BF275" s="149">
        <f>IF(N275="snížená",J275,0)</f>
        <v>0</v>
      </c>
      <c r="BG275" s="149">
        <f>IF(N275="zákl. přenesená",J275,0)</f>
        <v>0</v>
      </c>
      <c r="BH275" s="149">
        <f>IF(N275="sníž. přenesená",J275,0)</f>
        <v>0</v>
      </c>
      <c r="BI275" s="149">
        <f>IF(N275="nulová",J275,0)</f>
        <v>0</v>
      </c>
      <c r="BJ275" s="15" t="s">
        <v>85</v>
      </c>
      <c r="BK275" s="149">
        <f>ROUND(I275*H275,2)</f>
        <v>0</v>
      </c>
      <c r="BL275" s="15" t="s">
        <v>156</v>
      </c>
      <c r="BM275" s="148" t="s">
        <v>2336</v>
      </c>
    </row>
    <row r="276" spans="2:65" s="1" customFormat="1" ht="19.5" x14ac:dyDescent="0.2">
      <c r="B276" s="30"/>
      <c r="D276" s="150" t="s">
        <v>216</v>
      </c>
      <c r="F276" s="151" t="s">
        <v>640</v>
      </c>
      <c r="I276" s="152"/>
      <c r="L276" s="30"/>
      <c r="M276" s="153"/>
      <c r="T276" s="54"/>
      <c r="AT276" s="15" t="s">
        <v>216</v>
      </c>
      <c r="AU276" s="15" t="s">
        <v>91</v>
      </c>
    </row>
    <row r="277" spans="2:65" s="12" customFormat="1" x14ac:dyDescent="0.2">
      <c r="B277" s="154"/>
      <c r="D277" s="150" t="s">
        <v>292</v>
      </c>
      <c r="E277" s="155" t="s">
        <v>1</v>
      </c>
      <c r="F277" s="156" t="s">
        <v>2337</v>
      </c>
      <c r="H277" s="157">
        <v>71.400000000000006</v>
      </c>
      <c r="I277" s="158"/>
      <c r="L277" s="154"/>
      <c r="M277" s="159"/>
      <c r="T277" s="160"/>
      <c r="AT277" s="155" t="s">
        <v>292</v>
      </c>
      <c r="AU277" s="155" t="s">
        <v>91</v>
      </c>
      <c r="AV277" s="12" t="s">
        <v>91</v>
      </c>
      <c r="AW277" s="12" t="s">
        <v>36</v>
      </c>
      <c r="AX277" s="12" t="s">
        <v>85</v>
      </c>
      <c r="AY277" s="155" t="s">
        <v>209</v>
      </c>
    </row>
    <row r="278" spans="2:65" s="1" customFormat="1" ht="24.2" customHeight="1" x14ac:dyDescent="0.2">
      <c r="B278" s="30"/>
      <c r="C278" s="136" t="s">
        <v>544</v>
      </c>
      <c r="D278" s="136" t="s">
        <v>210</v>
      </c>
      <c r="E278" s="137" t="s">
        <v>644</v>
      </c>
      <c r="F278" s="138" t="s">
        <v>645</v>
      </c>
      <c r="G278" s="139" t="s">
        <v>342</v>
      </c>
      <c r="H278" s="140">
        <v>10.48</v>
      </c>
      <c r="I278" s="141"/>
      <c r="J278" s="142">
        <f>ROUND(I278*H278,2)</f>
        <v>0</v>
      </c>
      <c r="K278" s="143"/>
      <c r="L278" s="30"/>
      <c r="M278" s="144" t="s">
        <v>1</v>
      </c>
      <c r="N278" s="145" t="s">
        <v>43</v>
      </c>
      <c r="P278" s="146">
        <f>O278*H278</f>
        <v>0</v>
      </c>
      <c r="Q278" s="146">
        <v>6.0099999999999997E-3</v>
      </c>
      <c r="R278" s="146">
        <f>Q278*H278</f>
        <v>6.2984799999999994E-2</v>
      </c>
      <c r="S278" s="146">
        <v>0</v>
      </c>
      <c r="T278" s="147">
        <f>S278*H278</f>
        <v>0</v>
      </c>
      <c r="AR278" s="148" t="s">
        <v>156</v>
      </c>
      <c r="AT278" s="148" t="s">
        <v>210</v>
      </c>
      <c r="AU278" s="148" t="s">
        <v>91</v>
      </c>
      <c r="AY278" s="15" t="s">
        <v>209</v>
      </c>
      <c r="BE278" s="149">
        <f>IF(N278="základní",J278,0)</f>
        <v>0</v>
      </c>
      <c r="BF278" s="149">
        <f>IF(N278="snížená",J278,0)</f>
        <v>0</v>
      </c>
      <c r="BG278" s="149">
        <f>IF(N278="zákl. přenesená",J278,0)</f>
        <v>0</v>
      </c>
      <c r="BH278" s="149">
        <f>IF(N278="sníž. přenesená",J278,0)</f>
        <v>0</v>
      </c>
      <c r="BI278" s="149">
        <f>IF(N278="nulová",J278,0)</f>
        <v>0</v>
      </c>
      <c r="BJ278" s="15" t="s">
        <v>85</v>
      </c>
      <c r="BK278" s="149">
        <f>ROUND(I278*H278,2)</f>
        <v>0</v>
      </c>
      <c r="BL278" s="15" t="s">
        <v>156</v>
      </c>
      <c r="BM278" s="148" t="s">
        <v>2338</v>
      </c>
    </row>
    <row r="279" spans="2:65" s="1" customFormat="1" ht="19.5" x14ac:dyDescent="0.2">
      <c r="B279" s="30"/>
      <c r="D279" s="150" t="s">
        <v>216</v>
      </c>
      <c r="F279" s="151" t="s">
        <v>647</v>
      </c>
      <c r="I279" s="152"/>
      <c r="L279" s="30"/>
      <c r="M279" s="153"/>
      <c r="T279" s="54"/>
      <c r="AT279" s="15" t="s">
        <v>216</v>
      </c>
      <c r="AU279" s="15" t="s">
        <v>91</v>
      </c>
    </row>
    <row r="280" spans="2:65" s="12" customFormat="1" x14ac:dyDescent="0.2">
      <c r="B280" s="154"/>
      <c r="D280" s="150" t="s">
        <v>292</v>
      </c>
      <c r="E280" s="155" t="s">
        <v>1</v>
      </c>
      <c r="F280" s="156" t="s">
        <v>2339</v>
      </c>
      <c r="H280" s="157">
        <v>10.48</v>
      </c>
      <c r="I280" s="158"/>
      <c r="L280" s="154"/>
      <c r="M280" s="159"/>
      <c r="T280" s="160"/>
      <c r="AT280" s="155" t="s">
        <v>292</v>
      </c>
      <c r="AU280" s="155" t="s">
        <v>91</v>
      </c>
      <c r="AV280" s="12" t="s">
        <v>91</v>
      </c>
      <c r="AW280" s="12" t="s">
        <v>36</v>
      </c>
      <c r="AX280" s="12" t="s">
        <v>85</v>
      </c>
      <c r="AY280" s="155" t="s">
        <v>209</v>
      </c>
    </row>
    <row r="281" spans="2:65" s="1" customFormat="1" ht="24.2" customHeight="1" x14ac:dyDescent="0.2">
      <c r="B281" s="30"/>
      <c r="C281" s="136" t="s">
        <v>551</v>
      </c>
      <c r="D281" s="136" t="s">
        <v>210</v>
      </c>
      <c r="E281" s="137" t="s">
        <v>650</v>
      </c>
      <c r="F281" s="138" t="s">
        <v>651</v>
      </c>
      <c r="G281" s="139" t="s">
        <v>342</v>
      </c>
      <c r="H281" s="140">
        <v>33.72</v>
      </c>
      <c r="I281" s="141"/>
      <c r="J281" s="142">
        <f>ROUND(I281*H281,2)</f>
        <v>0</v>
      </c>
      <c r="K281" s="143"/>
      <c r="L281" s="30"/>
      <c r="M281" s="144" t="s">
        <v>1</v>
      </c>
      <c r="N281" s="145" t="s">
        <v>43</v>
      </c>
      <c r="P281" s="146">
        <f>O281*H281</f>
        <v>0</v>
      </c>
      <c r="Q281" s="146">
        <v>7.1000000000000002E-4</v>
      </c>
      <c r="R281" s="146">
        <f>Q281*H281</f>
        <v>2.3941199999999999E-2</v>
      </c>
      <c r="S281" s="146">
        <v>0</v>
      </c>
      <c r="T281" s="147">
        <f>S281*H281</f>
        <v>0</v>
      </c>
      <c r="AR281" s="148" t="s">
        <v>156</v>
      </c>
      <c r="AT281" s="148" t="s">
        <v>210</v>
      </c>
      <c r="AU281" s="148" t="s">
        <v>91</v>
      </c>
      <c r="AY281" s="15" t="s">
        <v>209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5" t="s">
        <v>85</v>
      </c>
      <c r="BK281" s="149">
        <f>ROUND(I281*H281,2)</f>
        <v>0</v>
      </c>
      <c r="BL281" s="15" t="s">
        <v>156</v>
      </c>
      <c r="BM281" s="148" t="s">
        <v>2340</v>
      </c>
    </row>
    <row r="282" spans="2:65" s="1" customFormat="1" ht="19.5" x14ac:dyDescent="0.2">
      <c r="B282" s="30"/>
      <c r="D282" s="150" t="s">
        <v>216</v>
      </c>
      <c r="F282" s="151" t="s">
        <v>653</v>
      </c>
      <c r="I282" s="152"/>
      <c r="L282" s="30"/>
      <c r="M282" s="153"/>
      <c r="T282" s="54"/>
      <c r="AT282" s="15" t="s">
        <v>216</v>
      </c>
      <c r="AU282" s="15" t="s">
        <v>91</v>
      </c>
    </row>
    <row r="283" spans="2:65" s="12" customFormat="1" x14ac:dyDescent="0.2">
      <c r="B283" s="154"/>
      <c r="D283" s="150" t="s">
        <v>292</v>
      </c>
      <c r="E283" s="155" t="s">
        <v>1</v>
      </c>
      <c r="F283" s="156" t="s">
        <v>2341</v>
      </c>
      <c r="H283" s="157">
        <v>33.72</v>
      </c>
      <c r="I283" s="158"/>
      <c r="L283" s="154"/>
      <c r="M283" s="159"/>
      <c r="T283" s="160"/>
      <c r="AT283" s="155" t="s">
        <v>292</v>
      </c>
      <c r="AU283" s="155" t="s">
        <v>91</v>
      </c>
      <c r="AV283" s="12" t="s">
        <v>91</v>
      </c>
      <c r="AW283" s="12" t="s">
        <v>36</v>
      </c>
      <c r="AX283" s="12" t="s">
        <v>78</v>
      </c>
      <c r="AY283" s="155" t="s">
        <v>209</v>
      </c>
    </row>
    <row r="284" spans="2:65" s="13" customFormat="1" x14ac:dyDescent="0.2">
      <c r="B284" s="164"/>
      <c r="D284" s="150" t="s">
        <v>292</v>
      </c>
      <c r="E284" s="165" t="s">
        <v>1</v>
      </c>
      <c r="F284" s="166" t="s">
        <v>351</v>
      </c>
      <c r="H284" s="167">
        <v>33.72</v>
      </c>
      <c r="I284" s="168"/>
      <c r="L284" s="164"/>
      <c r="M284" s="169"/>
      <c r="T284" s="170"/>
      <c r="AT284" s="165" t="s">
        <v>292</v>
      </c>
      <c r="AU284" s="165" t="s">
        <v>91</v>
      </c>
      <c r="AV284" s="13" t="s">
        <v>156</v>
      </c>
      <c r="AW284" s="13" t="s">
        <v>4</v>
      </c>
      <c r="AX284" s="13" t="s">
        <v>85</v>
      </c>
      <c r="AY284" s="165" t="s">
        <v>209</v>
      </c>
    </row>
    <row r="285" spans="2:65" s="1" customFormat="1" ht="33" customHeight="1" x14ac:dyDescent="0.2">
      <c r="B285" s="30"/>
      <c r="C285" s="136" t="s">
        <v>558</v>
      </c>
      <c r="D285" s="136" t="s">
        <v>210</v>
      </c>
      <c r="E285" s="137" t="s">
        <v>656</v>
      </c>
      <c r="F285" s="138" t="s">
        <v>657</v>
      </c>
      <c r="G285" s="139" t="s">
        <v>342</v>
      </c>
      <c r="H285" s="140">
        <v>33.72</v>
      </c>
      <c r="I285" s="141"/>
      <c r="J285" s="142">
        <f>ROUND(I285*H285,2)</f>
        <v>0</v>
      </c>
      <c r="K285" s="143"/>
      <c r="L285" s="30"/>
      <c r="M285" s="144" t="s">
        <v>1</v>
      </c>
      <c r="N285" s="145" t="s">
        <v>43</v>
      </c>
      <c r="P285" s="146">
        <f>O285*H285</f>
        <v>0</v>
      </c>
      <c r="Q285" s="146">
        <v>0</v>
      </c>
      <c r="R285" s="146">
        <f>Q285*H285</f>
        <v>0</v>
      </c>
      <c r="S285" s="146">
        <v>0</v>
      </c>
      <c r="T285" s="147">
        <f>S285*H285</f>
        <v>0</v>
      </c>
      <c r="AR285" s="148" t="s">
        <v>156</v>
      </c>
      <c r="AT285" s="148" t="s">
        <v>210</v>
      </c>
      <c r="AU285" s="148" t="s">
        <v>91</v>
      </c>
      <c r="AY285" s="15" t="s">
        <v>209</v>
      </c>
      <c r="BE285" s="149">
        <f>IF(N285="základní",J285,0)</f>
        <v>0</v>
      </c>
      <c r="BF285" s="149">
        <f>IF(N285="snížená",J285,0)</f>
        <v>0</v>
      </c>
      <c r="BG285" s="149">
        <f>IF(N285="zákl. přenesená",J285,0)</f>
        <v>0</v>
      </c>
      <c r="BH285" s="149">
        <f>IF(N285="sníž. přenesená",J285,0)</f>
        <v>0</v>
      </c>
      <c r="BI285" s="149">
        <f>IF(N285="nulová",J285,0)</f>
        <v>0</v>
      </c>
      <c r="BJ285" s="15" t="s">
        <v>85</v>
      </c>
      <c r="BK285" s="149">
        <f>ROUND(I285*H285,2)</f>
        <v>0</v>
      </c>
      <c r="BL285" s="15" t="s">
        <v>156</v>
      </c>
      <c r="BM285" s="148" t="s">
        <v>2342</v>
      </c>
    </row>
    <row r="286" spans="2:65" s="1" customFormat="1" ht="29.25" x14ac:dyDescent="0.2">
      <c r="B286" s="30"/>
      <c r="D286" s="150" t="s">
        <v>216</v>
      </c>
      <c r="F286" s="151" t="s">
        <v>659</v>
      </c>
      <c r="I286" s="152"/>
      <c r="L286" s="30"/>
      <c r="M286" s="153"/>
      <c r="T286" s="54"/>
      <c r="AT286" s="15" t="s">
        <v>216</v>
      </c>
      <c r="AU286" s="15" t="s">
        <v>91</v>
      </c>
    </row>
    <row r="287" spans="2:65" s="12" customFormat="1" x14ac:dyDescent="0.2">
      <c r="B287" s="154"/>
      <c r="D287" s="150" t="s">
        <v>292</v>
      </c>
      <c r="E287" s="155" t="s">
        <v>1</v>
      </c>
      <c r="F287" s="156" t="s">
        <v>2341</v>
      </c>
      <c r="H287" s="157">
        <v>33.72</v>
      </c>
      <c r="I287" s="158"/>
      <c r="L287" s="154"/>
      <c r="M287" s="159"/>
      <c r="T287" s="160"/>
      <c r="AT287" s="155" t="s">
        <v>292</v>
      </c>
      <c r="AU287" s="155" t="s">
        <v>91</v>
      </c>
      <c r="AV287" s="12" t="s">
        <v>91</v>
      </c>
      <c r="AW287" s="12" t="s">
        <v>36</v>
      </c>
      <c r="AX287" s="12" t="s">
        <v>85</v>
      </c>
      <c r="AY287" s="155" t="s">
        <v>209</v>
      </c>
    </row>
    <row r="288" spans="2:65" s="1" customFormat="1" ht="24.2" customHeight="1" x14ac:dyDescent="0.2">
      <c r="B288" s="30"/>
      <c r="C288" s="136" t="s">
        <v>568</v>
      </c>
      <c r="D288" s="136" t="s">
        <v>210</v>
      </c>
      <c r="E288" s="137" t="s">
        <v>661</v>
      </c>
      <c r="F288" s="138" t="s">
        <v>662</v>
      </c>
      <c r="G288" s="139" t="s">
        <v>342</v>
      </c>
      <c r="H288" s="140">
        <v>16.28</v>
      </c>
      <c r="I288" s="141"/>
      <c r="J288" s="142">
        <f>ROUND(I288*H288,2)</f>
        <v>0</v>
      </c>
      <c r="K288" s="143"/>
      <c r="L288" s="30"/>
      <c r="M288" s="144" t="s">
        <v>1</v>
      </c>
      <c r="N288" s="145" t="s">
        <v>43</v>
      </c>
      <c r="P288" s="146">
        <f>O288*H288</f>
        <v>0</v>
      </c>
      <c r="Q288" s="146">
        <v>0</v>
      </c>
      <c r="R288" s="146">
        <f>Q288*H288</f>
        <v>0</v>
      </c>
      <c r="S288" s="146">
        <v>0</v>
      </c>
      <c r="T288" s="147">
        <f>S288*H288</f>
        <v>0</v>
      </c>
      <c r="AR288" s="148" t="s">
        <v>156</v>
      </c>
      <c r="AT288" s="148" t="s">
        <v>210</v>
      </c>
      <c r="AU288" s="148" t="s">
        <v>91</v>
      </c>
      <c r="AY288" s="15" t="s">
        <v>209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5" t="s">
        <v>85</v>
      </c>
      <c r="BK288" s="149">
        <f>ROUND(I288*H288,2)</f>
        <v>0</v>
      </c>
      <c r="BL288" s="15" t="s">
        <v>156</v>
      </c>
      <c r="BM288" s="148" t="s">
        <v>2343</v>
      </c>
    </row>
    <row r="289" spans="2:65" s="1" customFormat="1" ht="29.25" x14ac:dyDescent="0.2">
      <c r="B289" s="30"/>
      <c r="D289" s="150" t="s">
        <v>216</v>
      </c>
      <c r="F289" s="151" t="s">
        <v>664</v>
      </c>
      <c r="I289" s="152"/>
      <c r="L289" s="30"/>
      <c r="M289" s="153"/>
      <c r="T289" s="54"/>
      <c r="AT289" s="15" t="s">
        <v>216</v>
      </c>
      <c r="AU289" s="15" t="s">
        <v>91</v>
      </c>
    </row>
    <row r="290" spans="2:65" s="12" customFormat="1" x14ac:dyDescent="0.2">
      <c r="B290" s="154"/>
      <c r="D290" s="150" t="s">
        <v>292</v>
      </c>
      <c r="E290" s="155" t="s">
        <v>1</v>
      </c>
      <c r="F290" s="156" t="s">
        <v>2272</v>
      </c>
      <c r="H290" s="157">
        <v>16.28</v>
      </c>
      <c r="I290" s="158"/>
      <c r="L290" s="154"/>
      <c r="M290" s="159"/>
      <c r="T290" s="160"/>
      <c r="AT290" s="155" t="s">
        <v>292</v>
      </c>
      <c r="AU290" s="155" t="s">
        <v>91</v>
      </c>
      <c r="AV290" s="12" t="s">
        <v>91</v>
      </c>
      <c r="AW290" s="12" t="s">
        <v>36</v>
      </c>
      <c r="AX290" s="12" t="s">
        <v>85</v>
      </c>
      <c r="AY290" s="155" t="s">
        <v>209</v>
      </c>
    </row>
    <row r="291" spans="2:65" s="1" customFormat="1" ht="24.2" customHeight="1" x14ac:dyDescent="0.2">
      <c r="B291" s="30"/>
      <c r="C291" s="136" t="s">
        <v>576</v>
      </c>
      <c r="D291" s="136" t="s">
        <v>210</v>
      </c>
      <c r="E291" s="137" t="s">
        <v>666</v>
      </c>
      <c r="F291" s="138" t="s">
        <v>667</v>
      </c>
      <c r="G291" s="139" t="s">
        <v>359</v>
      </c>
      <c r="H291" s="140">
        <v>23.2</v>
      </c>
      <c r="I291" s="141"/>
      <c r="J291" s="142">
        <f>ROUND(I291*H291,2)</f>
        <v>0</v>
      </c>
      <c r="K291" s="143"/>
      <c r="L291" s="30"/>
      <c r="M291" s="144" t="s">
        <v>1</v>
      </c>
      <c r="N291" s="145" t="s">
        <v>43</v>
      </c>
      <c r="P291" s="146">
        <f>O291*H291</f>
        <v>0</v>
      </c>
      <c r="Q291" s="146">
        <v>2.2000000000000001E-4</v>
      </c>
      <c r="R291" s="146">
        <f>Q291*H291</f>
        <v>5.104E-3</v>
      </c>
      <c r="S291" s="146">
        <v>0</v>
      </c>
      <c r="T291" s="147">
        <f>S291*H291</f>
        <v>0</v>
      </c>
      <c r="AR291" s="148" t="s">
        <v>156</v>
      </c>
      <c r="AT291" s="148" t="s">
        <v>210</v>
      </c>
      <c r="AU291" s="148" t="s">
        <v>91</v>
      </c>
      <c r="AY291" s="15" t="s">
        <v>209</v>
      </c>
      <c r="BE291" s="149">
        <f>IF(N291="základní",J291,0)</f>
        <v>0</v>
      </c>
      <c r="BF291" s="149">
        <f>IF(N291="snížená",J291,0)</f>
        <v>0</v>
      </c>
      <c r="BG291" s="149">
        <f>IF(N291="zákl. přenesená",J291,0)</f>
        <v>0</v>
      </c>
      <c r="BH291" s="149">
        <f>IF(N291="sníž. přenesená",J291,0)</f>
        <v>0</v>
      </c>
      <c r="BI291" s="149">
        <f>IF(N291="nulová",J291,0)</f>
        <v>0</v>
      </c>
      <c r="BJ291" s="15" t="s">
        <v>85</v>
      </c>
      <c r="BK291" s="149">
        <f>ROUND(I291*H291,2)</f>
        <v>0</v>
      </c>
      <c r="BL291" s="15" t="s">
        <v>156</v>
      </c>
      <c r="BM291" s="148" t="s">
        <v>2344</v>
      </c>
    </row>
    <row r="292" spans="2:65" s="1" customFormat="1" ht="29.25" x14ac:dyDescent="0.2">
      <c r="B292" s="30"/>
      <c r="D292" s="150" t="s">
        <v>216</v>
      </c>
      <c r="F292" s="151" t="s">
        <v>669</v>
      </c>
      <c r="I292" s="152"/>
      <c r="L292" s="30"/>
      <c r="M292" s="153"/>
      <c r="T292" s="54"/>
      <c r="AT292" s="15" t="s">
        <v>216</v>
      </c>
      <c r="AU292" s="15" t="s">
        <v>91</v>
      </c>
    </row>
    <row r="293" spans="2:65" s="12" customFormat="1" x14ac:dyDescent="0.2">
      <c r="B293" s="154"/>
      <c r="D293" s="150" t="s">
        <v>292</v>
      </c>
      <c r="E293" s="155" t="s">
        <v>1</v>
      </c>
      <c r="F293" s="156" t="s">
        <v>2345</v>
      </c>
      <c r="H293" s="157">
        <v>23.2</v>
      </c>
      <c r="I293" s="158"/>
      <c r="L293" s="154"/>
      <c r="M293" s="159"/>
      <c r="T293" s="160"/>
      <c r="AT293" s="155" t="s">
        <v>292</v>
      </c>
      <c r="AU293" s="155" t="s">
        <v>91</v>
      </c>
      <c r="AV293" s="12" t="s">
        <v>91</v>
      </c>
      <c r="AW293" s="12" t="s">
        <v>36</v>
      </c>
      <c r="AX293" s="12" t="s">
        <v>85</v>
      </c>
      <c r="AY293" s="155" t="s">
        <v>209</v>
      </c>
    </row>
    <row r="294" spans="2:65" s="1" customFormat="1" ht="24.2" customHeight="1" x14ac:dyDescent="0.2">
      <c r="B294" s="30"/>
      <c r="C294" s="136" t="s">
        <v>583</v>
      </c>
      <c r="D294" s="136" t="s">
        <v>210</v>
      </c>
      <c r="E294" s="137" t="s">
        <v>672</v>
      </c>
      <c r="F294" s="138" t="s">
        <v>673</v>
      </c>
      <c r="G294" s="139" t="s">
        <v>359</v>
      </c>
      <c r="H294" s="140">
        <v>23.2</v>
      </c>
      <c r="I294" s="141"/>
      <c r="J294" s="142">
        <f>ROUND(I294*H294,2)</f>
        <v>0</v>
      </c>
      <c r="K294" s="143"/>
      <c r="L294" s="30"/>
      <c r="M294" s="144" t="s">
        <v>1</v>
      </c>
      <c r="N294" s="145" t="s">
        <v>43</v>
      </c>
      <c r="P294" s="146">
        <f>O294*H294</f>
        <v>0</v>
      </c>
      <c r="Q294" s="146">
        <v>0</v>
      </c>
      <c r="R294" s="146">
        <f>Q294*H294</f>
        <v>0</v>
      </c>
      <c r="S294" s="146">
        <v>0</v>
      </c>
      <c r="T294" s="147">
        <f>S294*H294</f>
        <v>0</v>
      </c>
      <c r="AR294" s="148" t="s">
        <v>156</v>
      </c>
      <c r="AT294" s="148" t="s">
        <v>210</v>
      </c>
      <c r="AU294" s="148" t="s">
        <v>91</v>
      </c>
      <c r="AY294" s="15" t="s">
        <v>209</v>
      </c>
      <c r="BE294" s="149">
        <f>IF(N294="základní",J294,0)</f>
        <v>0</v>
      </c>
      <c r="BF294" s="149">
        <f>IF(N294="snížená",J294,0)</f>
        <v>0</v>
      </c>
      <c r="BG294" s="149">
        <f>IF(N294="zákl. přenesená",J294,0)</f>
        <v>0</v>
      </c>
      <c r="BH294" s="149">
        <f>IF(N294="sníž. přenesená",J294,0)</f>
        <v>0</v>
      </c>
      <c r="BI294" s="149">
        <f>IF(N294="nulová",J294,0)</f>
        <v>0</v>
      </c>
      <c r="BJ294" s="15" t="s">
        <v>85</v>
      </c>
      <c r="BK294" s="149">
        <f>ROUND(I294*H294,2)</f>
        <v>0</v>
      </c>
      <c r="BL294" s="15" t="s">
        <v>156</v>
      </c>
      <c r="BM294" s="148" t="s">
        <v>2346</v>
      </c>
    </row>
    <row r="295" spans="2:65" s="1" customFormat="1" ht="29.25" x14ac:dyDescent="0.2">
      <c r="B295" s="30"/>
      <c r="D295" s="150" t="s">
        <v>216</v>
      </c>
      <c r="F295" s="151" t="s">
        <v>675</v>
      </c>
      <c r="I295" s="152"/>
      <c r="L295" s="30"/>
      <c r="M295" s="153"/>
      <c r="T295" s="54"/>
      <c r="AT295" s="15" t="s">
        <v>216</v>
      </c>
      <c r="AU295" s="15" t="s">
        <v>91</v>
      </c>
    </row>
    <row r="296" spans="2:65" s="12" customFormat="1" x14ac:dyDescent="0.2">
      <c r="B296" s="154"/>
      <c r="D296" s="150" t="s">
        <v>292</v>
      </c>
      <c r="E296" s="155" t="s">
        <v>1</v>
      </c>
      <c r="F296" s="156" t="s">
        <v>2345</v>
      </c>
      <c r="H296" s="157">
        <v>23.2</v>
      </c>
      <c r="I296" s="158"/>
      <c r="L296" s="154"/>
      <c r="M296" s="159"/>
      <c r="T296" s="160"/>
      <c r="AT296" s="155" t="s">
        <v>292</v>
      </c>
      <c r="AU296" s="155" t="s">
        <v>91</v>
      </c>
      <c r="AV296" s="12" t="s">
        <v>91</v>
      </c>
      <c r="AW296" s="12" t="s">
        <v>36</v>
      </c>
      <c r="AX296" s="12" t="s">
        <v>85</v>
      </c>
      <c r="AY296" s="155" t="s">
        <v>209</v>
      </c>
    </row>
    <row r="297" spans="2:65" s="11" customFormat="1" ht="22.9" customHeight="1" x14ac:dyDescent="0.2">
      <c r="B297" s="124"/>
      <c r="D297" s="125" t="s">
        <v>77</v>
      </c>
      <c r="E297" s="134" t="s">
        <v>234</v>
      </c>
      <c r="F297" s="134" t="s">
        <v>676</v>
      </c>
      <c r="I297" s="127"/>
      <c r="J297" s="135">
        <f>BK297</f>
        <v>0</v>
      </c>
      <c r="L297" s="124"/>
      <c r="M297" s="129"/>
      <c r="P297" s="130">
        <f>SUM(P298:P300)</f>
        <v>0</v>
      </c>
      <c r="R297" s="130">
        <f>SUM(R298:R300)</f>
        <v>8.0000000000000002E-3</v>
      </c>
      <c r="T297" s="131">
        <f>SUM(T298:T300)</f>
        <v>0</v>
      </c>
      <c r="AR297" s="125" t="s">
        <v>85</v>
      </c>
      <c r="AT297" s="132" t="s">
        <v>77</v>
      </c>
      <c r="AU297" s="132" t="s">
        <v>85</v>
      </c>
      <c r="AY297" s="125" t="s">
        <v>209</v>
      </c>
      <c r="BK297" s="133">
        <f>SUM(BK298:BK300)</f>
        <v>0</v>
      </c>
    </row>
    <row r="298" spans="2:65" s="1" customFormat="1" ht="16.5" customHeight="1" x14ac:dyDescent="0.2">
      <c r="B298" s="30"/>
      <c r="C298" s="136" t="s">
        <v>589</v>
      </c>
      <c r="D298" s="136" t="s">
        <v>210</v>
      </c>
      <c r="E298" s="137" t="s">
        <v>678</v>
      </c>
      <c r="F298" s="138" t="s">
        <v>679</v>
      </c>
      <c r="G298" s="139" t="s">
        <v>680</v>
      </c>
      <c r="H298" s="140">
        <v>1</v>
      </c>
      <c r="I298" s="141"/>
      <c r="J298" s="142">
        <f>ROUND(I298*H298,2)</f>
        <v>0</v>
      </c>
      <c r="K298" s="143"/>
      <c r="L298" s="30"/>
      <c r="M298" s="144" t="s">
        <v>1</v>
      </c>
      <c r="N298" s="145" t="s">
        <v>43</v>
      </c>
      <c r="P298" s="146">
        <f>O298*H298</f>
        <v>0</v>
      </c>
      <c r="Q298" s="146">
        <v>8.0000000000000002E-3</v>
      </c>
      <c r="R298" s="146">
        <f>Q298*H298</f>
        <v>8.0000000000000002E-3</v>
      </c>
      <c r="S298" s="146">
        <v>0</v>
      </c>
      <c r="T298" s="147">
        <f>S298*H298</f>
        <v>0</v>
      </c>
      <c r="AR298" s="148" t="s">
        <v>156</v>
      </c>
      <c r="AT298" s="148" t="s">
        <v>210</v>
      </c>
      <c r="AU298" s="148" t="s">
        <v>91</v>
      </c>
      <c r="AY298" s="15" t="s">
        <v>209</v>
      </c>
      <c r="BE298" s="149">
        <f>IF(N298="základní",J298,0)</f>
        <v>0</v>
      </c>
      <c r="BF298" s="149">
        <f>IF(N298="snížená",J298,0)</f>
        <v>0</v>
      </c>
      <c r="BG298" s="149">
        <f>IF(N298="zákl. přenesená",J298,0)</f>
        <v>0</v>
      </c>
      <c r="BH298" s="149">
        <f>IF(N298="sníž. přenesená",J298,0)</f>
        <v>0</v>
      </c>
      <c r="BI298" s="149">
        <f>IF(N298="nulová",J298,0)</f>
        <v>0</v>
      </c>
      <c r="BJ298" s="15" t="s">
        <v>85</v>
      </c>
      <c r="BK298" s="149">
        <f>ROUND(I298*H298,2)</f>
        <v>0</v>
      </c>
      <c r="BL298" s="15" t="s">
        <v>156</v>
      </c>
      <c r="BM298" s="148" t="s">
        <v>2347</v>
      </c>
    </row>
    <row r="299" spans="2:65" s="1" customFormat="1" ht="39" x14ac:dyDescent="0.2">
      <c r="B299" s="30"/>
      <c r="D299" s="150" t="s">
        <v>216</v>
      </c>
      <c r="F299" s="151" t="s">
        <v>682</v>
      </c>
      <c r="I299" s="152"/>
      <c r="L299" s="30"/>
      <c r="M299" s="153"/>
      <c r="T299" s="54"/>
      <c r="AT299" s="15" t="s">
        <v>216</v>
      </c>
      <c r="AU299" s="15" t="s">
        <v>91</v>
      </c>
    </row>
    <row r="300" spans="2:65" s="12" customFormat="1" x14ac:dyDescent="0.2">
      <c r="B300" s="154"/>
      <c r="D300" s="150" t="s">
        <v>292</v>
      </c>
      <c r="E300" s="155" t="s">
        <v>1</v>
      </c>
      <c r="F300" s="156" t="s">
        <v>85</v>
      </c>
      <c r="H300" s="157">
        <v>1</v>
      </c>
      <c r="I300" s="158"/>
      <c r="L300" s="154"/>
      <c r="M300" s="159"/>
      <c r="T300" s="160"/>
      <c r="AT300" s="155" t="s">
        <v>292</v>
      </c>
      <c r="AU300" s="155" t="s">
        <v>91</v>
      </c>
      <c r="AV300" s="12" t="s">
        <v>91</v>
      </c>
      <c r="AW300" s="12" t="s">
        <v>36</v>
      </c>
      <c r="AX300" s="12" t="s">
        <v>85</v>
      </c>
      <c r="AY300" s="155" t="s">
        <v>209</v>
      </c>
    </row>
    <row r="301" spans="2:65" s="11" customFormat="1" ht="22.9" customHeight="1" x14ac:dyDescent="0.2">
      <c r="B301" s="124"/>
      <c r="D301" s="125" t="s">
        <v>77</v>
      </c>
      <c r="E301" s="134" t="s">
        <v>244</v>
      </c>
      <c r="F301" s="134" t="s">
        <v>1229</v>
      </c>
      <c r="I301" s="127"/>
      <c r="J301" s="135">
        <f>BK301</f>
        <v>0</v>
      </c>
      <c r="L301" s="124"/>
      <c r="M301" s="129"/>
      <c r="P301" s="130">
        <f>SUM(P302:P434)</f>
        <v>0</v>
      </c>
      <c r="R301" s="130">
        <f>SUM(R302:R434)</f>
        <v>6.1426399999999983</v>
      </c>
      <c r="T301" s="131">
        <f>SUM(T302:T434)</f>
        <v>0</v>
      </c>
      <c r="AR301" s="125" t="s">
        <v>85</v>
      </c>
      <c r="AT301" s="132" t="s">
        <v>77</v>
      </c>
      <c r="AU301" s="132" t="s">
        <v>85</v>
      </c>
      <c r="AY301" s="125" t="s">
        <v>209</v>
      </c>
      <c r="BK301" s="133">
        <f>SUM(BK302:BK434)</f>
        <v>0</v>
      </c>
    </row>
    <row r="302" spans="2:65" s="1" customFormat="1" ht="24.2" customHeight="1" x14ac:dyDescent="0.2">
      <c r="B302" s="30"/>
      <c r="C302" s="136" t="s">
        <v>596</v>
      </c>
      <c r="D302" s="136" t="s">
        <v>210</v>
      </c>
      <c r="E302" s="137" t="s">
        <v>754</v>
      </c>
      <c r="F302" s="138" t="s">
        <v>755</v>
      </c>
      <c r="G302" s="139" t="s">
        <v>456</v>
      </c>
      <c r="H302" s="140">
        <v>1</v>
      </c>
      <c r="I302" s="141"/>
      <c r="J302" s="142">
        <f>ROUND(I302*H302,2)</f>
        <v>0</v>
      </c>
      <c r="K302" s="143"/>
      <c r="L302" s="30"/>
      <c r="M302" s="144" t="s">
        <v>1</v>
      </c>
      <c r="N302" s="145" t="s">
        <v>43</v>
      </c>
      <c r="P302" s="146">
        <f>O302*H302</f>
        <v>0</v>
      </c>
      <c r="Q302" s="146">
        <v>8.7419999999999998E-2</v>
      </c>
      <c r="R302" s="146">
        <f>Q302*H302</f>
        <v>8.7419999999999998E-2</v>
      </c>
      <c r="S302" s="146">
        <v>0</v>
      </c>
      <c r="T302" s="147">
        <f>S302*H302</f>
        <v>0</v>
      </c>
      <c r="AR302" s="148" t="s">
        <v>156</v>
      </c>
      <c r="AT302" s="148" t="s">
        <v>210</v>
      </c>
      <c r="AU302" s="148" t="s">
        <v>91</v>
      </c>
      <c r="AY302" s="15" t="s">
        <v>209</v>
      </c>
      <c r="BE302" s="149">
        <f>IF(N302="základní",J302,0)</f>
        <v>0</v>
      </c>
      <c r="BF302" s="149">
        <f>IF(N302="snížená",J302,0)</f>
        <v>0</v>
      </c>
      <c r="BG302" s="149">
        <f>IF(N302="zákl. přenesená",J302,0)</f>
        <v>0</v>
      </c>
      <c r="BH302" s="149">
        <f>IF(N302="sníž. přenesená",J302,0)</f>
        <v>0</v>
      </c>
      <c r="BI302" s="149">
        <f>IF(N302="nulová",J302,0)</f>
        <v>0</v>
      </c>
      <c r="BJ302" s="15" t="s">
        <v>85</v>
      </c>
      <c r="BK302" s="149">
        <f>ROUND(I302*H302,2)</f>
        <v>0</v>
      </c>
      <c r="BL302" s="15" t="s">
        <v>156</v>
      </c>
      <c r="BM302" s="148" t="s">
        <v>2348</v>
      </c>
    </row>
    <row r="303" spans="2:65" s="1" customFormat="1" ht="19.5" x14ac:dyDescent="0.2">
      <c r="B303" s="30"/>
      <c r="D303" s="150" t="s">
        <v>216</v>
      </c>
      <c r="F303" s="151" t="s">
        <v>757</v>
      </c>
      <c r="I303" s="152"/>
      <c r="L303" s="30"/>
      <c r="M303" s="153"/>
      <c r="T303" s="54"/>
      <c r="AT303" s="15" t="s">
        <v>216</v>
      </c>
      <c r="AU303" s="15" t="s">
        <v>91</v>
      </c>
    </row>
    <row r="304" spans="2:65" s="1" customFormat="1" ht="16.5" customHeight="1" x14ac:dyDescent="0.2">
      <c r="B304" s="30"/>
      <c r="C304" s="171" t="s">
        <v>603</v>
      </c>
      <c r="D304" s="171" t="s">
        <v>449</v>
      </c>
      <c r="E304" s="172" t="s">
        <v>767</v>
      </c>
      <c r="F304" s="173" t="s">
        <v>768</v>
      </c>
      <c r="G304" s="174" t="s">
        <v>456</v>
      </c>
      <c r="H304" s="175">
        <v>1</v>
      </c>
      <c r="I304" s="176"/>
      <c r="J304" s="177">
        <f>ROUND(I304*H304,2)</f>
        <v>0</v>
      </c>
      <c r="K304" s="178"/>
      <c r="L304" s="179"/>
      <c r="M304" s="180" t="s">
        <v>1</v>
      </c>
      <c r="N304" s="181" t="s">
        <v>43</v>
      </c>
      <c r="P304" s="146">
        <f>O304*H304</f>
        <v>0</v>
      </c>
      <c r="Q304" s="146">
        <v>2.8000000000000001E-2</v>
      </c>
      <c r="R304" s="146">
        <f>Q304*H304</f>
        <v>2.8000000000000001E-2</v>
      </c>
      <c r="S304" s="146">
        <v>0</v>
      </c>
      <c r="T304" s="147">
        <f>S304*H304</f>
        <v>0</v>
      </c>
      <c r="AR304" s="148" t="s">
        <v>244</v>
      </c>
      <c r="AT304" s="148" t="s">
        <v>449</v>
      </c>
      <c r="AU304" s="148" t="s">
        <v>91</v>
      </c>
      <c r="AY304" s="15" t="s">
        <v>209</v>
      </c>
      <c r="BE304" s="149">
        <f>IF(N304="základní",J304,0)</f>
        <v>0</v>
      </c>
      <c r="BF304" s="149">
        <f>IF(N304="snížená",J304,0)</f>
        <v>0</v>
      </c>
      <c r="BG304" s="149">
        <f>IF(N304="zákl. přenesená",J304,0)</f>
        <v>0</v>
      </c>
      <c r="BH304" s="149">
        <f>IF(N304="sníž. přenesená",J304,0)</f>
        <v>0</v>
      </c>
      <c r="BI304" s="149">
        <f>IF(N304="nulová",J304,0)</f>
        <v>0</v>
      </c>
      <c r="BJ304" s="15" t="s">
        <v>85</v>
      </c>
      <c r="BK304" s="149">
        <f>ROUND(I304*H304,2)</f>
        <v>0</v>
      </c>
      <c r="BL304" s="15" t="s">
        <v>156</v>
      </c>
      <c r="BM304" s="148" t="s">
        <v>2349</v>
      </c>
    </row>
    <row r="305" spans="2:65" s="1" customFormat="1" x14ac:dyDescent="0.2">
      <c r="B305" s="30"/>
      <c r="D305" s="150" t="s">
        <v>216</v>
      </c>
      <c r="F305" s="151" t="s">
        <v>768</v>
      </c>
      <c r="I305" s="152"/>
      <c r="L305" s="30"/>
      <c r="M305" s="153"/>
      <c r="T305" s="54"/>
      <c r="AT305" s="15" t="s">
        <v>216</v>
      </c>
      <c r="AU305" s="15" t="s">
        <v>91</v>
      </c>
    </row>
    <row r="306" spans="2:65" s="1" customFormat="1" ht="24.2" customHeight="1" x14ac:dyDescent="0.2">
      <c r="B306" s="30"/>
      <c r="C306" s="171" t="s">
        <v>608</v>
      </c>
      <c r="D306" s="171" t="s">
        <v>449</v>
      </c>
      <c r="E306" s="172" t="s">
        <v>784</v>
      </c>
      <c r="F306" s="173" t="s">
        <v>785</v>
      </c>
      <c r="G306" s="174" t="s">
        <v>456</v>
      </c>
      <c r="H306" s="175">
        <v>2</v>
      </c>
      <c r="I306" s="176"/>
      <c r="J306" s="177">
        <f>ROUND(I306*H306,2)</f>
        <v>0</v>
      </c>
      <c r="K306" s="178"/>
      <c r="L306" s="179"/>
      <c r="M306" s="180" t="s">
        <v>1</v>
      </c>
      <c r="N306" s="181" t="s">
        <v>43</v>
      </c>
      <c r="P306" s="146">
        <f>O306*H306</f>
        <v>0</v>
      </c>
      <c r="Q306" s="146">
        <v>2E-3</v>
      </c>
      <c r="R306" s="146">
        <f>Q306*H306</f>
        <v>4.0000000000000001E-3</v>
      </c>
      <c r="S306" s="146">
        <v>0</v>
      </c>
      <c r="T306" s="147">
        <f>S306*H306</f>
        <v>0</v>
      </c>
      <c r="AR306" s="148" t="s">
        <v>244</v>
      </c>
      <c r="AT306" s="148" t="s">
        <v>449</v>
      </c>
      <c r="AU306" s="148" t="s">
        <v>91</v>
      </c>
      <c r="AY306" s="15" t="s">
        <v>209</v>
      </c>
      <c r="BE306" s="149">
        <f>IF(N306="základní",J306,0)</f>
        <v>0</v>
      </c>
      <c r="BF306" s="149">
        <f>IF(N306="snížená",J306,0)</f>
        <v>0</v>
      </c>
      <c r="BG306" s="149">
        <f>IF(N306="zákl. přenesená",J306,0)</f>
        <v>0</v>
      </c>
      <c r="BH306" s="149">
        <f>IF(N306="sníž. přenesená",J306,0)</f>
        <v>0</v>
      </c>
      <c r="BI306" s="149">
        <f>IF(N306="nulová",J306,0)</f>
        <v>0</v>
      </c>
      <c r="BJ306" s="15" t="s">
        <v>85</v>
      </c>
      <c r="BK306" s="149">
        <f>ROUND(I306*H306,2)</f>
        <v>0</v>
      </c>
      <c r="BL306" s="15" t="s">
        <v>156</v>
      </c>
      <c r="BM306" s="148" t="s">
        <v>2350</v>
      </c>
    </row>
    <row r="307" spans="2:65" s="1" customFormat="1" x14ac:dyDescent="0.2">
      <c r="B307" s="30"/>
      <c r="D307" s="150" t="s">
        <v>216</v>
      </c>
      <c r="F307" s="151" t="s">
        <v>785</v>
      </c>
      <c r="I307" s="152"/>
      <c r="L307" s="30"/>
      <c r="M307" s="153"/>
      <c r="T307" s="54"/>
      <c r="AT307" s="15" t="s">
        <v>216</v>
      </c>
      <c r="AU307" s="15" t="s">
        <v>91</v>
      </c>
    </row>
    <row r="308" spans="2:65" s="12" customFormat="1" x14ac:dyDescent="0.2">
      <c r="B308" s="154"/>
      <c r="D308" s="150" t="s">
        <v>292</v>
      </c>
      <c r="E308" s="155" t="s">
        <v>1</v>
      </c>
      <c r="F308" s="156" t="s">
        <v>91</v>
      </c>
      <c r="H308" s="157">
        <v>2</v>
      </c>
      <c r="I308" s="158"/>
      <c r="L308" s="154"/>
      <c r="M308" s="159"/>
      <c r="T308" s="160"/>
      <c r="AT308" s="155" t="s">
        <v>292</v>
      </c>
      <c r="AU308" s="155" t="s">
        <v>91</v>
      </c>
      <c r="AV308" s="12" t="s">
        <v>91</v>
      </c>
      <c r="AW308" s="12" t="s">
        <v>36</v>
      </c>
      <c r="AX308" s="12" t="s">
        <v>85</v>
      </c>
      <c r="AY308" s="155" t="s">
        <v>209</v>
      </c>
    </row>
    <row r="309" spans="2:65" s="1" customFormat="1" ht="33" customHeight="1" x14ac:dyDescent="0.2">
      <c r="B309" s="30"/>
      <c r="C309" s="136" t="s">
        <v>614</v>
      </c>
      <c r="D309" s="136" t="s">
        <v>210</v>
      </c>
      <c r="E309" s="137" t="s">
        <v>700</v>
      </c>
      <c r="F309" s="138" t="s">
        <v>701</v>
      </c>
      <c r="G309" s="139" t="s">
        <v>359</v>
      </c>
      <c r="H309" s="140">
        <v>3</v>
      </c>
      <c r="I309" s="141"/>
      <c r="J309" s="142">
        <f>ROUND(I309*H309,2)</f>
        <v>0</v>
      </c>
      <c r="K309" s="143"/>
      <c r="L309" s="30"/>
      <c r="M309" s="144" t="s">
        <v>1</v>
      </c>
      <c r="N309" s="145" t="s">
        <v>43</v>
      </c>
      <c r="P309" s="146">
        <f>O309*H309</f>
        <v>0</v>
      </c>
      <c r="Q309" s="146">
        <v>8.0000000000000007E-5</v>
      </c>
      <c r="R309" s="146">
        <f>Q309*H309</f>
        <v>2.4000000000000003E-4</v>
      </c>
      <c r="S309" s="146">
        <v>0</v>
      </c>
      <c r="T309" s="147">
        <f>S309*H309</f>
        <v>0</v>
      </c>
      <c r="AR309" s="148" t="s">
        <v>156</v>
      </c>
      <c r="AT309" s="148" t="s">
        <v>210</v>
      </c>
      <c r="AU309" s="148" t="s">
        <v>91</v>
      </c>
      <c r="AY309" s="15" t="s">
        <v>209</v>
      </c>
      <c r="BE309" s="149">
        <f>IF(N309="základní",J309,0)</f>
        <v>0</v>
      </c>
      <c r="BF309" s="149">
        <f>IF(N309="snížená",J309,0)</f>
        <v>0</v>
      </c>
      <c r="BG309" s="149">
        <f>IF(N309="zákl. přenesená",J309,0)</f>
        <v>0</v>
      </c>
      <c r="BH309" s="149">
        <f>IF(N309="sníž. přenesená",J309,0)</f>
        <v>0</v>
      </c>
      <c r="BI309" s="149">
        <f>IF(N309="nulová",J309,0)</f>
        <v>0</v>
      </c>
      <c r="BJ309" s="15" t="s">
        <v>85</v>
      </c>
      <c r="BK309" s="149">
        <f>ROUND(I309*H309,2)</f>
        <v>0</v>
      </c>
      <c r="BL309" s="15" t="s">
        <v>156</v>
      </c>
      <c r="BM309" s="148" t="s">
        <v>2351</v>
      </c>
    </row>
    <row r="310" spans="2:65" s="1" customFormat="1" ht="19.5" x14ac:dyDescent="0.2">
      <c r="B310" s="30"/>
      <c r="D310" s="150" t="s">
        <v>216</v>
      </c>
      <c r="F310" s="151" t="s">
        <v>703</v>
      </c>
      <c r="I310" s="152"/>
      <c r="L310" s="30"/>
      <c r="M310" s="153"/>
      <c r="T310" s="54"/>
      <c r="AT310" s="15" t="s">
        <v>216</v>
      </c>
      <c r="AU310" s="15" t="s">
        <v>91</v>
      </c>
    </row>
    <row r="311" spans="2:65" s="12" customFormat="1" x14ac:dyDescent="0.2">
      <c r="B311" s="154"/>
      <c r="D311" s="150" t="s">
        <v>292</v>
      </c>
      <c r="E311" s="155" t="s">
        <v>1</v>
      </c>
      <c r="F311" s="156" t="s">
        <v>148</v>
      </c>
      <c r="H311" s="157">
        <v>3</v>
      </c>
      <c r="I311" s="158"/>
      <c r="L311" s="154"/>
      <c r="M311" s="159"/>
      <c r="T311" s="160"/>
      <c r="AT311" s="155" t="s">
        <v>292</v>
      </c>
      <c r="AU311" s="155" t="s">
        <v>91</v>
      </c>
      <c r="AV311" s="12" t="s">
        <v>91</v>
      </c>
      <c r="AW311" s="12" t="s">
        <v>36</v>
      </c>
      <c r="AX311" s="12" t="s">
        <v>85</v>
      </c>
      <c r="AY311" s="155" t="s">
        <v>209</v>
      </c>
    </row>
    <row r="312" spans="2:65" s="1" customFormat="1" ht="24.2" customHeight="1" x14ac:dyDescent="0.2">
      <c r="B312" s="30"/>
      <c r="C312" s="171" t="s">
        <v>621</v>
      </c>
      <c r="D312" s="171" t="s">
        <v>449</v>
      </c>
      <c r="E312" s="172" t="s">
        <v>706</v>
      </c>
      <c r="F312" s="173" t="s">
        <v>707</v>
      </c>
      <c r="G312" s="174" t="s">
        <v>359</v>
      </c>
      <c r="H312" s="175">
        <v>1.845</v>
      </c>
      <c r="I312" s="176"/>
      <c r="J312" s="177">
        <f>ROUND(I312*H312,2)</f>
        <v>0</v>
      </c>
      <c r="K312" s="178"/>
      <c r="L312" s="179"/>
      <c r="M312" s="180" t="s">
        <v>1</v>
      </c>
      <c r="N312" s="181" t="s">
        <v>43</v>
      </c>
      <c r="P312" s="146">
        <f>O312*H312</f>
        <v>0</v>
      </c>
      <c r="Q312" s="146">
        <v>0.1</v>
      </c>
      <c r="R312" s="146">
        <f>Q312*H312</f>
        <v>0.1845</v>
      </c>
      <c r="S312" s="146">
        <v>0</v>
      </c>
      <c r="T312" s="147">
        <f>S312*H312</f>
        <v>0</v>
      </c>
      <c r="AR312" s="148" t="s">
        <v>244</v>
      </c>
      <c r="AT312" s="148" t="s">
        <v>449</v>
      </c>
      <c r="AU312" s="148" t="s">
        <v>91</v>
      </c>
      <c r="AY312" s="15" t="s">
        <v>209</v>
      </c>
      <c r="BE312" s="149">
        <f>IF(N312="základní",J312,0)</f>
        <v>0</v>
      </c>
      <c r="BF312" s="149">
        <f>IF(N312="snížená",J312,0)</f>
        <v>0</v>
      </c>
      <c r="BG312" s="149">
        <f>IF(N312="zákl. přenesená",J312,0)</f>
        <v>0</v>
      </c>
      <c r="BH312" s="149">
        <f>IF(N312="sníž. přenesená",J312,0)</f>
        <v>0</v>
      </c>
      <c r="BI312" s="149">
        <f>IF(N312="nulová",J312,0)</f>
        <v>0</v>
      </c>
      <c r="BJ312" s="15" t="s">
        <v>85</v>
      </c>
      <c r="BK312" s="149">
        <f>ROUND(I312*H312,2)</f>
        <v>0</v>
      </c>
      <c r="BL312" s="15" t="s">
        <v>156</v>
      </c>
      <c r="BM312" s="148" t="s">
        <v>2352</v>
      </c>
    </row>
    <row r="313" spans="2:65" s="1" customFormat="1" ht="19.5" x14ac:dyDescent="0.2">
      <c r="B313" s="30"/>
      <c r="D313" s="150" t="s">
        <v>216</v>
      </c>
      <c r="F313" s="151" t="s">
        <v>707</v>
      </c>
      <c r="I313" s="152"/>
      <c r="L313" s="30"/>
      <c r="M313" s="153"/>
      <c r="T313" s="54"/>
      <c r="AT313" s="15" t="s">
        <v>216</v>
      </c>
      <c r="AU313" s="15" t="s">
        <v>91</v>
      </c>
    </row>
    <row r="314" spans="2:65" s="12" customFormat="1" x14ac:dyDescent="0.2">
      <c r="B314" s="154"/>
      <c r="D314" s="150" t="s">
        <v>292</v>
      </c>
      <c r="E314" s="155" t="s">
        <v>1</v>
      </c>
      <c r="F314" s="156" t="s">
        <v>2353</v>
      </c>
      <c r="H314" s="157">
        <v>1.8</v>
      </c>
      <c r="I314" s="158"/>
      <c r="L314" s="154"/>
      <c r="M314" s="159"/>
      <c r="T314" s="160"/>
      <c r="AT314" s="155" t="s">
        <v>292</v>
      </c>
      <c r="AU314" s="155" t="s">
        <v>91</v>
      </c>
      <c r="AV314" s="12" t="s">
        <v>91</v>
      </c>
      <c r="AW314" s="12" t="s">
        <v>36</v>
      </c>
      <c r="AX314" s="12" t="s">
        <v>78</v>
      </c>
      <c r="AY314" s="155" t="s">
        <v>209</v>
      </c>
    </row>
    <row r="315" spans="2:65" s="12" customFormat="1" x14ac:dyDescent="0.2">
      <c r="B315" s="154"/>
      <c r="D315" s="150" t="s">
        <v>292</v>
      </c>
      <c r="E315" s="155" t="s">
        <v>1</v>
      </c>
      <c r="F315" s="156" t="s">
        <v>2354</v>
      </c>
      <c r="H315" s="157">
        <v>1.845</v>
      </c>
      <c r="I315" s="158"/>
      <c r="L315" s="154"/>
      <c r="M315" s="159"/>
      <c r="T315" s="160"/>
      <c r="AT315" s="155" t="s">
        <v>292</v>
      </c>
      <c r="AU315" s="155" t="s">
        <v>91</v>
      </c>
      <c r="AV315" s="12" t="s">
        <v>91</v>
      </c>
      <c r="AW315" s="12" t="s">
        <v>36</v>
      </c>
      <c r="AX315" s="12" t="s">
        <v>85</v>
      </c>
      <c r="AY315" s="155" t="s">
        <v>209</v>
      </c>
    </row>
    <row r="316" spans="2:65" s="1" customFormat="1" ht="24.2" customHeight="1" x14ac:dyDescent="0.2">
      <c r="B316" s="30"/>
      <c r="C316" s="171" t="s">
        <v>432</v>
      </c>
      <c r="D316" s="171" t="s">
        <v>449</v>
      </c>
      <c r="E316" s="172" t="s">
        <v>717</v>
      </c>
      <c r="F316" s="173" t="s">
        <v>718</v>
      </c>
      <c r="G316" s="174" t="s">
        <v>456</v>
      </c>
      <c r="H316" s="175">
        <v>1</v>
      </c>
      <c r="I316" s="176"/>
      <c r="J316" s="177">
        <f>ROUND(I316*H316,2)</f>
        <v>0</v>
      </c>
      <c r="K316" s="178"/>
      <c r="L316" s="179"/>
      <c r="M316" s="180" t="s">
        <v>1</v>
      </c>
      <c r="N316" s="181" t="s">
        <v>43</v>
      </c>
      <c r="P316" s="146">
        <f>O316*H316</f>
        <v>0</v>
      </c>
      <c r="Q316" s="146">
        <v>4.4999999999999998E-2</v>
      </c>
      <c r="R316" s="146">
        <f>Q316*H316</f>
        <v>4.4999999999999998E-2</v>
      </c>
      <c r="S316" s="146">
        <v>0</v>
      </c>
      <c r="T316" s="147">
        <f>S316*H316</f>
        <v>0</v>
      </c>
      <c r="AR316" s="148" t="s">
        <v>244</v>
      </c>
      <c r="AT316" s="148" t="s">
        <v>449</v>
      </c>
      <c r="AU316" s="148" t="s">
        <v>91</v>
      </c>
      <c r="AY316" s="15" t="s">
        <v>209</v>
      </c>
      <c r="BE316" s="149">
        <f>IF(N316="základní",J316,0)</f>
        <v>0</v>
      </c>
      <c r="BF316" s="149">
        <f>IF(N316="snížená",J316,0)</f>
        <v>0</v>
      </c>
      <c r="BG316" s="149">
        <f>IF(N316="zákl. přenesená",J316,0)</f>
        <v>0</v>
      </c>
      <c r="BH316" s="149">
        <f>IF(N316="sníž. přenesená",J316,0)</f>
        <v>0</v>
      </c>
      <c r="BI316" s="149">
        <f>IF(N316="nulová",J316,0)</f>
        <v>0</v>
      </c>
      <c r="BJ316" s="15" t="s">
        <v>85</v>
      </c>
      <c r="BK316" s="149">
        <f>ROUND(I316*H316,2)</f>
        <v>0</v>
      </c>
      <c r="BL316" s="15" t="s">
        <v>156</v>
      </c>
      <c r="BM316" s="148" t="s">
        <v>2355</v>
      </c>
    </row>
    <row r="317" spans="2:65" s="1" customFormat="1" x14ac:dyDescent="0.2">
      <c r="B317" s="30"/>
      <c r="D317" s="150" t="s">
        <v>216</v>
      </c>
      <c r="F317" s="151" t="s">
        <v>718</v>
      </c>
      <c r="I317" s="152"/>
      <c r="L317" s="30"/>
      <c r="M317" s="153"/>
      <c r="T317" s="54"/>
      <c r="AT317" s="15" t="s">
        <v>216</v>
      </c>
      <c r="AU317" s="15" t="s">
        <v>91</v>
      </c>
    </row>
    <row r="318" spans="2:65" s="1" customFormat="1" ht="24.2" customHeight="1" x14ac:dyDescent="0.2">
      <c r="B318" s="30"/>
      <c r="C318" s="171" t="s">
        <v>632</v>
      </c>
      <c r="D318" s="171" t="s">
        <v>449</v>
      </c>
      <c r="E318" s="172" t="s">
        <v>721</v>
      </c>
      <c r="F318" s="173" t="s">
        <v>722</v>
      </c>
      <c r="G318" s="174" t="s">
        <v>456</v>
      </c>
      <c r="H318" s="175">
        <v>1</v>
      </c>
      <c r="I318" s="176"/>
      <c r="J318" s="177">
        <f>ROUND(I318*H318,2)</f>
        <v>0</v>
      </c>
      <c r="K318" s="178"/>
      <c r="L318" s="179"/>
      <c r="M318" s="180" t="s">
        <v>1</v>
      </c>
      <c r="N318" s="181" t="s">
        <v>43</v>
      </c>
      <c r="P318" s="146">
        <f>O318*H318</f>
        <v>0</v>
      </c>
      <c r="Q318" s="146">
        <v>5.6000000000000001E-2</v>
      </c>
      <c r="R318" s="146">
        <f>Q318*H318</f>
        <v>5.6000000000000001E-2</v>
      </c>
      <c r="S318" s="146">
        <v>0</v>
      </c>
      <c r="T318" s="147">
        <f>S318*H318</f>
        <v>0</v>
      </c>
      <c r="AR318" s="148" t="s">
        <v>244</v>
      </c>
      <c r="AT318" s="148" t="s">
        <v>449</v>
      </c>
      <c r="AU318" s="148" t="s">
        <v>91</v>
      </c>
      <c r="AY318" s="15" t="s">
        <v>209</v>
      </c>
      <c r="BE318" s="149">
        <f>IF(N318="základní",J318,0)</f>
        <v>0</v>
      </c>
      <c r="BF318" s="149">
        <f>IF(N318="snížená",J318,0)</f>
        <v>0</v>
      </c>
      <c r="BG318" s="149">
        <f>IF(N318="zákl. přenesená",J318,0)</f>
        <v>0</v>
      </c>
      <c r="BH318" s="149">
        <f>IF(N318="sníž. přenesená",J318,0)</f>
        <v>0</v>
      </c>
      <c r="BI318" s="149">
        <f>IF(N318="nulová",J318,0)</f>
        <v>0</v>
      </c>
      <c r="BJ318" s="15" t="s">
        <v>85</v>
      </c>
      <c r="BK318" s="149">
        <f>ROUND(I318*H318,2)</f>
        <v>0</v>
      </c>
      <c r="BL318" s="15" t="s">
        <v>156</v>
      </c>
      <c r="BM318" s="148" t="s">
        <v>2356</v>
      </c>
    </row>
    <row r="319" spans="2:65" s="1" customFormat="1" x14ac:dyDescent="0.2">
      <c r="B319" s="30"/>
      <c r="D319" s="150" t="s">
        <v>216</v>
      </c>
      <c r="F319" s="151" t="s">
        <v>722</v>
      </c>
      <c r="I319" s="152"/>
      <c r="L319" s="30"/>
      <c r="M319" s="153"/>
      <c r="T319" s="54"/>
      <c r="AT319" s="15" t="s">
        <v>216</v>
      </c>
      <c r="AU319" s="15" t="s">
        <v>91</v>
      </c>
    </row>
    <row r="320" spans="2:65" s="12" customFormat="1" x14ac:dyDescent="0.2">
      <c r="B320" s="154"/>
      <c r="D320" s="150" t="s">
        <v>292</v>
      </c>
      <c r="E320" s="155" t="s">
        <v>1</v>
      </c>
      <c r="F320" s="156" t="s">
        <v>85</v>
      </c>
      <c r="H320" s="157">
        <v>1</v>
      </c>
      <c r="I320" s="158"/>
      <c r="L320" s="154"/>
      <c r="M320" s="159"/>
      <c r="T320" s="160"/>
      <c r="AT320" s="155" t="s">
        <v>292</v>
      </c>
      <c r="AU320" s="155" t="s">
        <v>91</v>
      </c>
      <c r="AV320" s="12" t="s">
        <v>91</v>
      </c>
      <c r="AW320" s="12" t="s">
        <v>36</v>
      </c>
      <c r="AX320" s="12" t="s">
        <v>85</v>
      </c>
      <c r="AY320" s="155" t="s">
        <v>209</v>
      </c>
    </row>
    <row r="321" spans="2:65" s="1" customFormat="1" ht="24.2" customHeight="1" x14ac:dyDescent="0.2">
      <c r="B321" s="30"/>
      <c r="C321" s="171" t="s">
        <v>638</v>
      </c>
      <c r="D321" s="171" t="s">
        <v>449</v>
      </c>
      <c r="E321" s="172" t="s">
        <v>725</v>
      </c>
      <c r="F321" s="173" t="s">
        <v>726</v>
      </c>
      <c r="G321" s="174" t="s">
        <v>456</v>
      </c>
      <c r="H321" s="175">
        <v>2</v>
      </c>
      <c r="I321" s="176"/>
      <c r="J321" s="177">
        <f>ROUND(I321*H321,2)</f>
        <v>0</v>
      </c>
      <c r="K321" s="178"/>
      <c r="L321" s="179"/>
      <c r="M321" s="180" t="s">
        <v>1</v>
      </c>
      <c r="N321" s="181" t="s">
        <v>43</v>
      </c>
      <c r="P321" s="146">
        <f>O321*H321</f>
        <v>0</v>
      </c>
      <c r="Q321" s="146">
        <v>1.0999999999999999E-2</v>
      </c>
      <c r="R321" s="146">
        <f>Q321*H321</f>
        <v>2.1999999999999999E-2</v>
      </c>
      <c r="S321" s="146">
        <v>0</v>
      </c>
      <c r="T321" s="147">
        <f>S321*H321</f>
        <v>0</v>
      </c>
      <c r="AR321" s="148" t="s">
        <v>244</v>
      </c>
      <c r="AT321" s="148" t="s">
        <v>449</v>
      </c>
      <c r="AU321" s="148" t="s">
        <v>91</v>
      </c>
      <c r="AY321" s="15" t="s">
        <v>209</v>
      </c>
      <c r="BE321" s="149">
        <f>IF(N321="základní",J321,0)</f>
        <v>0</v>
      </c>
      <c r="BF321" s="149">
        <f>IF(N321="snížená",J321,0)</f>
        <v>0</v>
      </c>
      <c r="BG321" s="149">
        <f>IF(N321="zákl. přenesená",J321,0)</f>
        <v>0</v>
      </c>
      <c r="BH321" s="149">
        <f>IF(N321="sníž. přenesená",J321,0)</f>
        <v>0</v>
      </c>
      <c r="BI321" s="149">
        <f>IF(N321="nulová",J321,0)</f>
        <v>0</v>
      </c>
      <c r="BJ321" s="15" t="s">
        <v>85</v>
      </c>
      <c r="BK321" s="149">
        <f>ROUND(I321*H321,2)</f>
        <v>0</v>
      </c>
      <c r="BL321" s="15" t="s">
        <v>156</v>
      </c>
      <c r="BM321" s="148" t="s">
        <v>2357</v>
      </c>
    </row>
    <row r="322" spans="2:65" s="1" customFormat="1" ht="19.5" x14ac:dyDescent="0.2">
      <c r="B322" s="30"/>
      <c r="D322" s="150" t="s">
        <v>216</v>
      </c>
      <c r="F322" s="151" t="s">
        <v>726</v>
      </c>
      <c r="I322" s="152"/>
      <c r="L322" s="30"/>
      <c r="M322" s="153"/>
      <c r="T322" s="54"/>
      <c r="AT322" s="15" t="s">
        <v>216</v>
      </c>
      <c r="AU322" s="15" t="s">
        <v>91</v>
      </c>
    </row>
    <row r="323" spans="2:65" s="12" customFormat="1" x14ac:dyDescent="0.2">
      <c r="B323" s="154"/>
      <c r="D323" s="150" t="s">
        <v>292</v>
      </c>
      <c r="E323" s="155" t="s">
        <v>1</v>
      </c>
      <c r="F323" s="156" t="s">
        <v>91</v>
      </c>
      <c r="H323" s="157">
        <v>2</v>
      </c>
      <c r="I323" s="158"/>
      <c r="L323" s="154"/>
      <c r="M323" s="159"/>
      <c r="T323" s="160"/>
      <c r="AT323" s="155" t="s">
        <v>292</v>
      </c>
      <c r="AU323" s="155" t="s">
        <v>91</v>
      </c>
      <c r="AV323" s="12" t="s">
        <v>91</v>
      </c>
      <c r="AW323" s="12" t="s">
        <v>36</v>
      </c>
      <c r="AX323" s="12" t="s">
        <v>85</v>
      </c>
      <c r="AY323" s="155" t="s">
        <v>209</v>
      </c>
    </row>
    <row r="324" spans="2:65" s="1" customFormat="1" ht="24.2" customHeight="1" x14ac:dyDescent="0.2">
      <c r="B324" s="30"/>
      <c r="C324" s="136" t="s">
        <v>643</v>
      </c>
      <c r="D324" s="136" t="s">
        <v>210</v>
      </c>
      <c r="E324" s="137" t="s">
        <v>793</v>
      </c>
      <c r="F324" s="138" t="s">
        <v>794</v>
      </c>
      <c r="G324" s="139" t="s">
        <v>456</v>
      </c>
      <c r="H324" s="140">
        <v>1</v>
      </c>
      <c r="I324" s="141"/>
      <c r="J324" s="142">
        <f>ROUND(I324*H324,2)</f>
        <v>0</v>
      </c>
      <c r="K324" s="143"/>
      <c r="L324" s="30"/>
      <c r="M324" s="144" t="s">
        <v>1</v>
      </c>
      <c r="N324" s="145" t="s">
        <v>43</v>
      </c>
      <c r="P324" s="146">
        <f>O324*H324</f>
        <v>0</v>
      </c>
      <c r="Q324" s="146">
        <v>1.0189999999999999E-2</v>
      </c>
      <c r="R324" s="146">
        <f>Q324*H324</f>
        <v>1.0189999999999999E-2</v>
      </c>
      <c r="S324" s="146">
        <v>0</v>
      </c>
      <c r="T324" s="147">
        <f>S324*H324</f>
        <v>0</v>
      </c>
      <c r="AR324" s="148" t="s">
        <v>156</v>
      </c>
      <c r="AT324" s="148" t="s">
        <v>210</v>
      </c>
      <c r="AU324" s="148" t="s">
        <v>91</v>
      </c>
      <c r="AY324" s="15" t="s">
        <v>209</v>
      </c>
      <c r="BE324" s="149">
        <f>IF(N324="základní",J324,0)</f>
        <v>0</v>
      </c>
      <c r="BF324" s="149">
        <f>IF(N324="snížená",J324,0)</f>
        <v>0</v>
      </c>
      <c r="BG324" s="149">
        <f>IF(N324="zákl. přenesená",J324,0)</f>
        <v>0</v>
      </c>
      <c r="BH324" s="149">
        <f>IF(N324="sníž. přenesená",J324,0)</f>
        <v>0</v>
      </c>
      <c r="BI324" s="149">
        <f>IF(N324="nulová",J324,0)</f>
        <v>0</v>
      </c>
      <c r="BJ324" s="15" t="s">
        <v>85</v>
      </c>
      <c r="BK324" s="149">
        <f>ROUND(I324*H324,2)</f>
        <v>0</v>
      </c>
      <c r="BL324" s="15" t="s">
        <v>156</v>
      </c>
      <c r="BM324" s="148" t="s">
        <v>2358</v>
      </c>
    </row>
    <row r="325" spans="2:65" s="1" customFormat="1" x14ac:dyDescent="0.2">
      <c r="B325" s="30"/>
      <c r="D325" s="150" t="s">
        <v>216</v>
      </c>
      <c r="F325" s="151" t="s">
        <v>794</v>
      </c>
      <c r="I325" s="152"/>
      <c r="L325" s="30"/>
      <c r="M325" s="153"/>
      <c r="T325" s="54"/>
      <c r="AT325" s="15" t="s">
        <v>216</v>
      </c>
      <c r="AU325" s="15" t="s">
        <v>91</v>
      </c>
    </row>
    <row r="326" spans="2:65" s="12" customFormat="1" x14ac:dyDescent="0.2">
      <c r="B326" s="154"/>
      <c r="D326" s="150" t="s">
        <v>292</v>
      </c>
      <c r="E326" s="155" t="s">
        <v>1</v>
      </c>
      <c r="F326" s="156" t="s">
        <v>85</v>
      </c>
      <c r="H326" s="157">
        <v>1</v>
      </c>
      <c r="I326" s="158"/>
      <c r="L326" s="154"/>
      <c r="M326" s="159"/>
      <c r="T326" s="160"/>
      <c r="AT326" s="155" t="s">
        <v>292</v>
      </c>
      <c r="AU326" s="155" t="s">
        <v>91</v>
      </c>
      <c r="AV326" s="12" t="s">
        <v>91</v>
      </c>
      <c r="AW326" s="12" t="s">
        <v>36</v>
      </c>
      <c r="AX326" s="12" t="s">
        <v>85</v>
      </c>
      <c r="AY326" s="155" t="s">
        <v>209</v>
      </c>
    </row>
    <row r="327" spans="2:65" s="1" customFormat="1" ht="16.5" customHeight="1" x14ac:dyDescent="0.2">
      <c r="B327" s="30"/>
      <c r="C327" s="171" t="s">
        <v>649</v>
      </c>
      <c r="D327" s="171" t="s">
        <v>449</v>
      </c>
      <c r="E327" s="172" t="s">
        <v>804</v>
      </c>
      <c r="F327" s="173" t="s">
        <v>805</v>
      </c>
      <c r="G327" s="174" t="s">
        <v>456</v>
      </c>
      <c r="H327" s="175">
        <v>1</v>
      </c>
      <c r="I327" s="176"/>
      <c r="J327" s="177">
        <f>ROUND(I327*H327,2)</f>
        <v>0</v>
      </c>
      <c r="K327" s="178"/>
      <c r="L327" s="179"/>
      <c r="M327" s="180" t="s">
        <v>1</v>
      </c>
      <c r="N327" s="181" t="s">
        <v>43</v>
      </c>
      <c r="P327" s="146">
        <f>O327*H327</f>
        <v>0</v>
      </c>
      <c r="Q327" s="146">
        <v>0.26200000000000001</v>
      </c>
      <c r="R327" s="146">
        <f>Q327*H327</f>
        <v>0.26200000000000001</v>
      </c>
      <c r="S327" s="146">
        <v>0</v>
      </c>
      <c r="T327" s="147">
        <f>S327*H327</f>
        <v>0</v>
      </c>
      <c r="AR327" s="148" t="s">
        <v>244</v>
      </c>
      <c r="AT327" s="148" t="s">
        <v>449</v>
      </c>
      <c r="AU327" s="148" t="s">
        <v>91</v>
      </c>
      <c r="AY327" s="15" t="s">
        <v>209</v>
      </c>
      <c r="BE327" s="149">
        <f>IF(N327="základní",J327,0)</f>
        <v>0</v>
      </c>
      <c r="BF327" s="149">
        <f>IF(N327="snížená",J327,0)</f>
        <v>0</v>
      </c>
      <c r="BG327" s="149">
        <f>IF(N327="zákl. přenesená",J327,0)</f>
        <v>0</v>
      </c>
      <c r="BH327" s="149">
        <f>IF(N327="sníž. přenesená",J327,0)</f>
        <v>0</v>
      </c>
      <c r="BI327" s="149">
        <f>IF(N327="nulová",J327,0)</f>
        <v>0</v>
      </c>
      <c r="BJ327" s="15" t="s">
        <v>85</v>
      </c>
      <c r="BK327" s="149">
        <f>ROUND(I327*H327,2)</f>
        <v>0</v>
      </c>
      <c r="BL327" s="15" t="s">
        <v>156</v>
      </c>
      <c r="BM327" s="148" t="s">
        <v>2359</v>
      </c>
    </row>
    <row r="328" spans="2:65" s="1" customFormat="1" x14ac:dyDescent="0.2">
      <c r="B328" s="30"/>
      <c r="D328" s="150" t="s">
        <v>216</v>
      </c>
      <c r="F328" s="151" t="s">
        <v>805</v>
      </c>
      <c r="I328" s="152"/>
      <c r="L328" s="30"/>
      <c r="M328" s="153"/>
      <c r="T328" s="54"/>
      <c r="AT328" s="15" t="s">
        <v>216</v>
      </c>
      <c r="AU328" s="15" t="s">
        <v>91</v>
      </c>
    </row>
    <row r="329" spans="2:65" s="12" customFormat="1" x14ac:dyDescent="0.2">
      <c r="B329" s="154"/>
      <c r="D329" s="150" t="s">
        <v>292</v>
      </c>
      <c r="E329" s="155" t="s">
        <v>1</v>
      </c>
      <c r="F329" s="156" t="s">
        <v>85</v>
      </c>
      <c r="H329" s="157">
        <v>1</v>
      </c>
      <c r="I329" s="158"/>
      <c r="L329" s="154"/>
      <c r="M329" s="159"/>
      <c r="T329" s="160"/>
      <c r="AT329" s="155" t="s">
        <v>292</v>
      </c>
      <c r="AU329" s="155" t="s">
        <v>91</v>
      </c>
      <c r="AV329" s="12" t="s">
        <v>91</v>
      </c>
      <c r="AW329" s="12" t="s">
        <v>36</v>
      </c>
      <c r="AX329" s="12" t="s">
        <v>85</v>
      </c>
      <c r="AY329" s="155" t="s">
        <v>209</v>
      </c>
    </row>
    <row r="330" spans="2:65" s="1" customFormat="1" ht="24.2" customHeight="1" x14ac:dyDescent="0.2">
      <c r="B330" s="30"/>
      <c r="C330" s="136" t="s">
        <v>655</v>
      </c>
      <c r="D330" s="136" t="s">
        <v>210</v>
      </c>
      <c r="E330" s="137" t="s">
        <v>820</v>
      </c>
      <c r="F330" s="138" t="s">
        <v>821</v>
      </c>
      <c r="G330" s="139" t="s">
        <v>456</v>
      </c>
      <c r="H330" s="140">
        <v>1</v>
      </c>
      <c r="I330" s="141"/>
      <c r="J330" s="142">
        <f>ROUND(I330*H330,2)</f>
        <v>0</v>
      </c>
      <c r="K330" s="143"/>
      <c r="L330" s="30"/>
      <c r="M330" s="144" t="s">
        <v>1</v>
      </c>
      <c r="N330" s="145" t="s">
        <v>43</v>
      </c>
      <c r="P330" s="146">
        <f>O330*H330</f>
        <v>0</v>
      </c>
      <c r="Q330" s="146">
        <v>1.248E-2</v>
      </c>
      <c r="R330" s="146">
        <f>Q330*H330</f>
        <v>1.248E-2</v>
      </c>
      <c r="S330" s="146">
        <v>0</v>
      </c>
      <c r="T330" s="147">
        <f>S330*H330</f>
        <v>0</v>
      </c>
      <c r="AR330" s="148" t="s">
        <v>156</v>
      </c>
      <c r="AT330" s="148" t="s">
        <v>210</v>
      </c>
      <c r="AU330" s="148" t="s">
        <v>91</v>
      </c>
      <c r="AY330" s="15" t="s">
        <v>209</v>
      </c>
      <c r="BE330" s="149">
        <f>IF(N330="základní",J330,0)</f>
        <v>0</v>
      </c>
      <c r="BF330" s="149">
        <f>IF(N330="snížená",J330,0)</f>
        <v>0</v>
      </c>
      <c r="BG330" s="149">
        <f>IF(N330="zákl. přenesená",J330,0)</f>
        <v>0</v>
      </c>
      <c r="BH330" s="149">
        <f>IF(N330="sníž. přenesená",J330,0)</f>
        <v>0</v>
      </c>
      <c r="BI330" s="149">
        <f>IF(N330="nulová",J330,0)</f>
        <v>0</v>
      </c>
      <c r="BJ330" s="15" t="s">
        <v>85</v>
      </c>
      <c r="BK330" s="149">
        <f>ROUND(I330*H330,2)</f>
        <v>0</v>
      </c>
      <c r="BL330" s="15" t="s">
        <v>156</v>
      </c>
      <c r="BM330" s="148" t="s">
        <v>2360</v>
      </c>
    </row>
    <row r="331" spans="2:65" s="1" customFormat="1" x14ac:dyDescent="0.2">
      <c r="B331" s="30"/>
      <c r="D331" s="150" t="s">
        <v>216</v>
      </c>
      <c r="F331" s="151" t="s">
        <v>821</v>
      </c>
      <c r="I331" s="152"/>
      <c r="L331" s="30"/>
      <c r="M331" s="153"/>
      <c r="T331" s="54"/>
      <c r="AT331" s="15" t="s">
        <v>216</v>
      </c>
      <c r="AU331" s="15" t="s">
        <v>91</v>
      </c>
    </row>
    <row r="332" spans="2:65" s="12" customFormat="1" x14ac:dyDescent="0.2">
      <c r="B332" s="154"/>
      <c r="D332" s="150" t="s">
        <v>292</v>
      </c>
      <c r="E332" s="155" t="s">
        <v>1</v>
      </c>
      <c r="F332" s="156" t="s">
        <v>85</v>
      </c>
      <c r="H332" s="157">
        <v>1</v>
      </c>
      <c r="I332" s="158"/>
      <c r="L332" s="154"/>
      <c r="M332" s="159"/>
      <c r="T332" s="160"/>
      <c r="AT332" s="155" t="s">
        <v>292</v>
      </c>
      <c r="AU332" s="155" t="s">
        <v>91</v>
      </c>
      <c r="AV332" s="12" t="s">
        <v>91</v>
      </c>
      <c r="AW332" s="12" t="s">
        <v>36</v>
      </c>
      <c r="AX332" s="12" t="s">
        <v>85</v>
      </c>
      <c r="AY332" s="155" t="s">
        <v>209</v>
      </c>
    </row>
    <row r="333" spans="2:65" s="1" customFormat="1" ht="24.2" customHeight="1" x14ac:dyDescent="0.2">
      <c r="B333" s="30"/>
      <c r="C333" s="171" t="s">
        <v>660</v>
      </c>
      <c r="D333" s="171" t="s">
        <v>449</v>
      </c>
      <c r="E333" s="172" t="s">
        <v>824</v>
      </c>
      <c r="F333" s="173" t="s">
        <v>825</v>
      </c>
      <c r="G333" s="174" t="s">
        <v>456</v>
      </c>
      <c r="H333" s="175">
        <v>1</v>
      </c>
      <c r="I333" s="176"/>
      <c r="J333" s="177">
        <f>ROUND(I333*H333,2)</f>
        <v>0</v>
      </c>
      <c r="K333" s="178"/>
      <c r="L333" s="179"/>
      <c r="M333" s="180" t="s">
        <v>1</v>
      </c>
      <c r="N333" s="181" t="s">
        <v>43</v>
      </c>
      <c r="P333" s="146">
        <f>O333*H333</f>
        <v>0</v>
      </c>
      <c r="Q333" s="146">
        <v>0.56999999999999995</v>
      </c>
      <c r="R333" s="146">
        <f>Q333*H333</f>
        <v>0.56999999999999995</v>
      </c>
      <c r="S333" s="146">
        <v>0</v>
      </c>
      <c r="T333" s="147">
        <f>S333*H333</f>
        <v>0</v>
      </c>
      <c r="AR333" s="148" t="s">
        <v>244</v>
      </c>
      <c r="AT333" s="148" t="s">
        <v>449</v>
      </c>
      <c r="AU333" s="148" t="s">
        <v>91</v>
      </c>
      <c r="AY333" s="15" t="s">
        <v>209</v>
      </c>
      <c r="BE333" s="149">
        <f>IF(N333="základní",J333,0)</f>
        <v>0</v>
      </c>
      <c r="BF333" s="149">
        <f>IF(N333="snížená",J333,0)</f>
        <v>0</v>
      </c>
      <c r="BG333" s="149">
        <f>IF(N333="zákl. přenesená",J333,0)</f>
        <v>0</v>
      </c>
      <c r="BH333" s="149">
        <f>IF(N333="sníž. přenesená",J333,0)</f>
        <v>0</v>
      </c>
      <c r="BI333" s="149">
        <f>IF(N333="nulová",J333,0)</f>
        <v>0</v>
      </c>
      <c r="BJ333" s="15" t="s">
        <v>85</v>
      </c>
      <c r="BK333" s="149">
        <f>ROUND(I333*H333,2)</f>
        <v>0</v>
      </c>
      <c r="BL333" s="15" t="s">
        <v>156</v>
      </c>
      <c r="BM333" s="148" t="s">
        <v>2361</v>
      </c>
    </row>
    <row r="334" spans="2:65" s="1" customFormat="1" ht="19.5" x14ac:dyDescent="0.2">
      <c r="B334" s="30"/>
      <c r="D334" s="150" t="s">
        <v>216</v>
      </c>
      <c r="F334" s="151" t="s">
        <v>825</v>
      </c>
      <c r="I334" s="152"/>
      <c r="L334" s="30"/>
      <c r="M334" s="153"/>
      <c r="T334" s="54"/>
      <c r="AT334" s="15" t="s">
        <v>216</v>
      </c>
      <c r="AU334" s="15" t="s">
        <v>91</v>
      </c>
    </row>
    <row r="335" spans="2:65" s="12" customFormat="1" x14ac:dyDescent="0.2">
      <c r="B335" s="154"/>
      <c r="D335" s="150" t="s">
        <v>292</v>
      </c>
      <c r="E335" s="155" t="s">
        <v>1</v>
      </c>
      <c r="F335" s="156" t="s">
        <v>85</v>
      </c>
      <c r="H335" s="157">
        <v>1</v>
      </c>
      <c r="I335" s="158"/>
      <c r="L335" s="154"/>
      <c r="M335" s="159"/>
      <c r="T335" s="160"/>
      <c r="AT335" s="155" t="s">
        <v>292</v>
      </c>
      <c r="AU335" s="155" t="s">
        <v>91</v>
      </c>
      <c r="AV335" s="12" t="s">
        <v>91</v>
      </c>
      <c r="AW335" s="12" t="s">
        <v>36</v>
      </c>
      <c r="AX335" s="12" t="s">
        <v>85</v>
      </c>
      <c r="AY335" s="155" t="s">
        <v>209</v>
      </c>
    </row>
    <row r="336" spans="2:65" s="1" customFormat="1" ht="24.2" customHeight="1" x14ac:dyDescent="0.2">
      <c r="B336" s="30"/>
      <c r="C336" s="136" t="s">
        <v>665</v>
      </c>
      <c r="D336" s="136" t="s">
        <v>210</v>
      </c>
      <c r="E336" s="137" t="s">
        <v>828</v>
      </c>
      <c r="F336" s="138" t="s">
        <v>829</v>
      </c>
      <c r="G336" s="139" t="s">
        <v>456</v>
      </c>
      <c r="H336" s="140">
        <v>1</v>
      </c>
      <c r="I336" s="141"/>
      <c r="J336" s="142">
        <f>ROUND(I336*H336,2)</f>
        <v>0</v>
      </c>
      <c r="K336" s="143"/>
      <c r="L336" s="30"/>
      <c r="M336" s="144" t="s">
        <v>1</v>
      </c>
      <c r="N336" s="145" t="s">
        <v>43</v>
      </c>
      <c r="P336" s="146">
        <f>O336*H336</f>
        <v>0</v>
      </c>
      <c r="Q336" s="146">
        <v>2.8539999999999999E-2</v>
      </c>
      <c r="R336" s="146">
        <f>Q336*H336</f>
        <v>2.8539999999999999E-2</v>
      </c>
      <c r="S336" s="146">
        <v>0</v>
      </c>
      <c r="T336" s="147">
        <f>S336*H336</f>
        <v>0</v>
      </c>
      <c r="AR336" s="148" t="s">
        <v>156</v>
      </c>
      <c r="AT336" s="148" t="s">
        <v>210</v>
      </c>
      <c r="AU336" s="148" t="s">
        <v>91</v>
      </c>
      <c r="AY336" s="15" t="s">
        <v>209</v>
      </c>
      <c r="BE336" s="149">
        <f>IF(N336="základní",J336,0)</f>
        <v>0</v>
      </c>
      <c r="BF336" s="149">
        <f>IF(N336="snížená",J336,0)</f>
        <v>0</v>
      </c>
      <c r="BG336" s="149">
        <f>IF(N336="zákl. přenesená",J336,0)</f>
        <v>0</v>
      </c>
      <c r="BH336" s="149">
        <f>IF(N336="sníž. přenesená",J336,0)</f>
        <v>0</v>
      </c>
      <c r="BI336" s="149">
        <f>IF(N336="nulová",J336,0)</f>
        <v>0</v>
      </c>
      <c r="BJ336" s="15" t="s">
        <v>85</v>
      </c>
      <c r="BK336" s="149">
        <f>ROUND(I336*H336,2)</f>
        <v>0</v>
      </c>
      <c r="BL336" s="15" t="s">
        <v>156</v>
      </c>
      <c r="BM336" s="148" t="s">
        <v>2362</v>
      </c>
    </row>
    <row r="337" spans="2:65" s="1" customFormat="1" ht="19.5" x14ac:dyDescent="0.2">
      <c r="B337" s="30"/>
      <c r="D337" s="150" t="s">
        <v>216</v>
      </c>
      <c r="F337" s="151" t="s">
        <v>829</v>
      </c>
      <c r="I337" s="152"/>
      <c r="L337" s="30"/>
      <c r="M337" s="153"/>
      <c r="T337" s="54"/>
      <c r="AT337" s="15" t="s">
        <v>216</v>
      </c>
      <c r="AU337" s="15" t="s">
        <v>91</v>
      </c>
    </row>
    <row r="338" spans="2:65" s="12" customFormat="1" x14ac:dyDescent="0.2">
      <c r="B338" s="154"/>
      <c r="D338" s="150" t="s">
        <v>292</v>
      </c>
      <c r="E338" s="155" t="s">
        <v>1</v>
      </c>
      <c r="F338" s="156" t="s">
        <v>85</v>
      </c>
      <c r="H338" s="157">
        <v>1</v>
      </c>
      <c r="I338" s="158"/>
      <c r="L338" s="154"/>
      <c r="M338" s="159"/>
      <c r="T338" s="160"/>
      <c r="AT338" s="155" t="s">
        <v>292</v>
      </c>
      <c r="AU338" s="155" t="s">
        <v>91</v>
      </c>
      <c r="AV338" s="12" t="s">
        <v>91</v>
      </c>
      <c r="AW338" s="12" t="s">
        <v>36</v>
      </c>
      <c r="AX338" s="12" t="s">
        <v>85</v>
      </c>
      <c r="AY338" s="155" t="s">
        <v>209</v>
      </c>
    </row>
    <row r="339" spans="2:65" s="1" customFormat="1" ht="16.5" customHeight="1" x14ac:dyDescent="0.2">
      <c r="B339" s="30"/>
      <c r="C339" s="171" t="s">
        <v>671</v>
      </c>
      <c r="D339" s="171" t="s">
        <v>449</v>
      </c>
      <c r="E339" s="172" t="s">
        <v>832</v>
      </c>
      <c r="F339" s="173" t="s">
        <v>1111</v>
      </c>
      <c r="G339" s="174" t="s">
        <v>456</v>
      </c>
      <c r="H339" s="175">
        <v>1</v>
      </c>
      <c r="I339" s="176"/>
      <c r="J339" s="177">
        <f>ROUND(I339*H339,2)</f>
        <v>0</v>
      </c>
      <c r="K339" s="178"/>
      <c r="L339" s="179"/>
      <c r="M339" s="180" t="s">
        <v>1</v>
      </c>
      <c r="N339" s="181" t="s">
        <v>43</v>
      </c>
      <c r="P339" s="146">
        <f>O339*H339</f>
        <v>0</v>
      </c>
      <c r="Q339" s="146">
        <v>1.8169999999999999</v>
      </c>
      <c r="R339" s="146">
        <f>Q339*H339</f>
        <v>1.8169999999999999</v>
      </c>
      <c r="S339" s="146">
        <v>0</v>
      </c>
      <c r="T339" s="147">
        <f>S339*H339</f>
        <v>0</v>
      </c>
      <c r="AR339" s="148" t="s">
        <v>244</v>
      </c>
      <c r="AT339" s="148" t="s">
        <v>449</v>
      </c>
      <c r="AU339" s="148" t="s">
        <v>91</v>
      </c>
      <c r="AY339" s="15" t="s">
        <v>209</v>
      </c>
      <c r="BE339" s="149">
        <f>IF(N339="základní",J339,0)</f>
        <v>0</v>
      </c>
      <c r="BF339" s="149">
        <f>IF(N339="snížená",J339,0)</f>
        <v>0</v>
      </c>
      <c r="BG339" s="149">
        <f>IF(N339="zákl. přenesená",J339,0)</f>
        <v>0</v>
      </c>
      <c r="BH339" s="149">
        <f>IF(N339="sníž. přenesená",J339,0)</f>
        <v>0</v>
      </c>
      <c r="BI339" s="149">
        <f>IF(N339="nulová",J339,0)</f>
        <v>0</v>
      </c>
      <c r="BJ339" s="15" t="s">
        <v>85</v>
      </c>
      <c r="BK339" s="149">
        <f>ROUND(I339*H339,2)</f>
        <v>0</v>
      </c>
      <c r="BL339" s="15" t="s">
        <v>156</v>
      </c>
      <c r="BM339" s="148" t="s">
        <v>2363</v>
      </c>
    </row>
    <row r="340" spans="2:65" s="1" customFormat="1" x14ac:dyDescent="0.2">
      <c r="B340" s="30"/>
      <c r="D340" s="150" t="s">
        <v>216</v>
      </c>
      <c r="F340" s="151" t="s">
        <v>835</v>
      </c>
      <c r="I340" s="152"/>
      <c r="L340" s="30"/>
      <c r="M340" s="153"/>
      <c r="T340" s="54"/>
      <c r="AT340" s="15" t="s">
        <v>216</v>
      </c>
      <c r="AU340" s="15" t="s">
        <v>91</v>
      </c>
    </row>
    <row r="341" spans="2:65" s="12" customFormat="1" x14ac:dyDescent="0.2">
      <c r="B341" s="154"/>
      <c r="D341" s="150" t="s">
        <v>292</v>
      </c>
      <c r="E341" s="155" t="s">
        <v>1</v>
      </c>
      <c r="F341" s="156" t="s">
        <v>85</v>
      </c>
      <c r="H341" s="157">
        <v>1</v>
      </c>
      <c r="I341" s="158"/>
      <c r="L341" s="154"/>
      <c r="M341" s="159"/>
      <c r="T341" s="160"/>
      <c r="AT341" s="155" t="s">
        <v>292</v>
      </c>
      <c r="AU341" s="155" t="s">
        <v>91</v>
      </c>
      <c r="AV341" s="12" t="s">
        <v>91</v>
      </c>
      <c r="AW341" s="12" t="s">
        <v>36</v>
      </c>
      <c r="AX341" s="12" t="s">
        <v>85</v>
      </c>
      <c r="AY341" s="155" t="s">
        <v>209</v>
      </c>
    </row>
    <row r="342" spans="2:65" s="1" customFormat="1" ht="24.2" customHeight="1" x14ac:dyDescent="0.2">
      <c r="B342" s="30"/>
      <c r="C342" s="171" t="s">
        <v>677</v>
      </c>
      <c r="D342" s="171" t="s">
        <v>449</v>
      </c>
      <c r="E342" s="172" t="s">
        <v>847</v>
      </c>
      <c r="F342" s="173" t="s">
        <v>848</v>
      </c>
      <c r="G342" s="174" t="s">
        <v>456</v>
      </c>
      <c r="H342" s="175">
        <v>1</v>
      </c>
      <c r="I342" s="176"/>
      <c r="J342" s="177">
        <f>ROUND(I342*H342,2)</f>
        <v>0</v>
      </c>
      <c r="K342" s="178"/>
      <c r="L342" s="179"/>
      <c r="M342" s="180" t="s">
        <v>1</v>
      </c>
      <c r="N342" s="181" t="s">
        <v>43</v>
      </c>
      <c r="P342" s="146">
        <f>O342*H342</f>
        <v>0</v>
      </c>
      <c r="Q342" s="146">
        <v>5.4600000000000003E-2</v>
      </c>
      <c r="R342" s="146">
        <f>Q342*H342</f>
        <v>5.4600000000000003E-2</v>
      </c>
      <c r="S342" s="146">
        <v>0</v>
      </c>
      <c r="T342" s="147">
        <f>S342*H342</f>
        <v>0</v>
      </c>
      <c r="AR342" s="148" t="s">
        <v>244</v>
      </c>
      <c r="AT342" s="148" t="s">
        <v>449</v>
      </c>
      <c r="AU342" s="148" t="s">
        <v>91</v>
      </c>
      <c r="AY342" s="15" t="s">
        <v>209</v>
      </c>
      <c r="BE342" s="149">
        <f>IF(N342="základní",J342,0)</f>
        <v>0</v>
      </c>
      <c r="BF342" s="149">
        <f>IF(N342="snížená",J342,0)</f>
        <v>0</v>
      </c>
      <c r="BG342" s="149">
        <f>IF(N342="zákl. přenesená",J342,0)</f>
        <v>0</v>
      </c>
      <c r="BH342" s="149">
        <f>IF(N342="sníž. přenesená",J342,0)</f>
        <v>0</v>
      </c>
      <c r="BI342" s="149">
        <f>IF(N342="nulová",J342,0)</f>
        <v>0</v>
      </c>
      <c r="BJ342" s="15" t="s">
        <v>85</v>
      </c>
      <c r="BK342" s="149">
        <f>ROUND(I342*H342,2)</f>
        <v>0</v>
      </c>
      <c r="BL342" s="15" t="s">
        <v>156</v>
      </c>
      <c r="BM342" s="148" t="s">
        <v>2364</v>
      </c>
    </row>
    <row r="343" spans="2:65" s="1" customFormat="1" ht="19.5" x14ac:dyDescent="0.2">
      <c r="B343" s="30"/>
      <c r="D343" s="150" t="s">
        <v>216</v>
      </c>
      <c r="F343" s="151" t="s">
        <v>848</v>
      </c>
      <c r="I343" s="152"/>
      <c r="L343" s="30"/>
      <c r="M343" s="153"/>
      <c r="T343" s="54"/>
      <c r="AT343" s="15" t="s">
        <v>216</v>
      </c>
      <c r="AU343" s="15" t="s">
        <v>91</v>
      </c>
    </row>
    <row r="344" spans="2:65" s="12" customFormat="1" x14ac:dyDescent="0.2">
      <c r="B344" s="154"/>
      <c r="D344" s="150" t="s">
        <v>292</v>
      </c>
      <c r="E344" s="155" t="s">
        <v>1</v>
      </c>
      <c r="F344" s="156" t="s">
        <v>85</v>
      </c>
      <c r="H344" s="157">
        <v>1</v>
      </c>
      <c r="I344" s="158"/>
      <c r="L344" s="154"/>
      <c r="M344" s="159"/>
      <c r="T344" s="160"/>
      <c r="AT344" s="155" t="s">
        <v>292</v>
      </c>
      <c r="AU344" s="155" t="s">
        <v>91</v>
      </c>
      <c r="AV344" s="12" t="s">
        <v>91</v>
      </c>
      <c r="AW344" s="12" t="s">
        <v>36</v>
      </c>
      <c r="AX344" s="12" t="s">
        <v>85</v>
      </c>
      <c r="AY344" s="155" t="s">
        <v>209</v>
      </c>
    </row>
    <row r="345" spans="2:65" s="1" customFormat="1" ht="16.5" customHeight="1" x14ac:dyDescent="0.2">
      <c r="B345" s="30"/>
      <c r="C345" s="171" t="s">
        <v>421</v>
      </c>
      <c r="D345" s="171" t="s">
        <v>449</v>
      </c>
      <c r="E345" s="172" t="s">
        <v>2136</v>
      </c>
      <c r="F345" s="173" t="s">
        <v>2137</v>
      </c>
      <c r="G345" s="174" t="s">
        <v>456</v>
      </c>
      <c r="H345" s="175">
        <v>1</v>
      </c>
      <c r="I345" s="176"/>
      <c r="J345" s="177">
        <f>ROUND(I345*H345,2)</f>
        <v>0</v>
      </c>
      <c r="K345" s="178"/>
      <c r="L345" s="179"/>
      <c r="M345" s="180" t="s">
        <v>1</v>
      </c>
      <c r="N345" s="181" t="s">
        <v>43</v>
      </c>
      <c r="P345" s="146">
        <f>O345*H345</f>
        <v>0</v>
      </c>
      <c r="Q345" s="146">
        <v>5.4600000000000003E-2</v>
      </c>
      <c r="R345" s="146">
        <f>Q345*H345</f>
        <v>5.4600000000000003E-2</v>
      </c>
      <c r="S345" s="146">
        <v>0</v>
      </c>
      <c r="T345" s="147">
        <f>S345*H345</f>
        <v>0</v>
      </c>
      <c r="AR345" s="148" t="s">
        <v>244</v>
      </c>
      <c r="AT345" s="148" t="s">
        <v>449</v>
      </c>
      <c r="AU345" s="148" t="s">
        <v>91</v>
      </c>
      <c r="AY345" s="15" t="s">
        <v>209</v>
      </c>
      <c r="BE345" s="149">
        <f>IF(N345="základní",J345,0)</f>
        <v>0</v>
      </c>
      <c r="BF345" s="149">
        <f>IF(N345="snížená",J345,0)</f>
        <v>0</v>
      </c>
      <c r="BG345" s="149">
        <f>IF(N345="zákl. přenesená",J345,0)</f>
        <v>0</v>
      </c>
      <c r="BH345" s="149">
        <f>IF(N345="sníž. přenesená",J345,0)</f>
        <v>0</v>
      </c>
      <c r="BI345" s="149">
        <f>IF(N345="nulová",J345,0)</f>
        <v>0</v>
      </c>
      <c r="BJ345" s="15" t="s">
        <v>85</v>
      </c>
      <c r="BK345" s="149">
        <f>ROUND(I345*H345,2)</f>
        <v>0</v>
      </c>
      <c r="BL345" s="15" t="s">
        <v>156</v>
      </c>
      <c r="BM345" s="148" t="s">
        <v>2365</v>
      </c>
    </row>
    <row r="346" spans="2:65" s="1" customFormat="1" x14ac:dyDescent="0.2">
      <c r="B346" s="30"/>
      <c r="D346" s="150" t="s">
        <v>216</v>
      </c>
      <c r="F346" s="151" t="s">
        <v>2137</v>
      </c>
      <c r="I346" s="152"/>
      <c r="L346" s="30"/>
      <c r="M346" s="153"/>
      <c r="T346" s="54"/>
      <c r="AT346" s="15" t="s">
        <v>216</v>
      </c>
      <c r="AU346" s="15" t="s">
        <v>91</v>
      </c>
    </row>
    <row r="347" spans="2:65" s="1" customFormat="1" ht="24.2" customHeight="1" x14ac:dyDescent="0.2">
      <c r="B347" s="30"/>
      <c r="C347" s="136" t="s">
        <v>689</v>
      </c>
      <c r="D347" s="136" t="s">
        <v>210</v>
      </c>
      <c r="E347" s="137" t="s">
        <v>841</v>
      </c>
      <c r="F347" s="138" t="s">
        <v>842</v>
      </c>
      <c r="G347" s="139" t="s">
        <v>456</v>
      </c>
      <c r="H347" s="140">
        <v>1</v>
      </c>
      <c r="I347" s="141"/>
      <c r="J347" s="142">
        <f>ROUND(I347*H347,2)</f>
        <v>0</v>
      </c>
      <c r="K347" s="143"/>
      <c r="L347" s="30"/>
      <c r="M347" s="144" t="s">
        <v>1</v>
      </c>
      <c r="N347" s="145" t="s">
        <v>43</v>
      </c>
      <c r="P347" s="146">
        <f>O347*H347</f>
        <v>0</v>
      </c>
      <c r="Q347" s="146">
        <v>0.09</v>
      </c>
      <c r="R347" s="146">
        <f>Q347*H347</f>
        <v>0.09</v>
      </c>
      <c r="S347" s="146">
        <v>0</v>
      </c>
      <c r="T347" s="147">
        <f>S347*H347</f>
        <v>0</v>
      </c>
      <c r="AR347" s="148" t="s">
        <v>156</v>
      </c>
      <c r="AT347" s="148" t="s">
        <v>210</v>
      </c>
      <c r="AU347" s="148" t="s">
        <v>91</v>
      </c>
      <c r="AY347" s="15" t="s">
        <v>209</v>
      </c>
      <c r="BE347" s="149">
        <f>IF(N347="základní",J347,0)</f>
        <v>0</v>
      </c>
      <c r="BF347" s="149">
        <f>IF(N347="snížená",J347,0)</f>
        <v>0</v>
      </c>
      <c r="BG347" s="149">
        <f>IF(N347="zákl. přenesená",J347,0)</f>
        <v>0</v>
      </c>
      <c r="BH347" s="149">
        <f>IF(N347="sníž. přenesená",J347,0)</f>
        <v>0</v>
      </c>
      <c r="BI347" s="149">
        <f>IF(N347="nulová",J347,0)</f>
        <v>0</v>
      </c>
      <c r="BJ347" s="15" t="s">
        <v>85</v>
      </c>
      <c r="BK347" s="149">
        <f>ROUND(I347*H347,2)</f>
        <v>0</v>
      </c>
      <c r="BL347" s="15" t="s">
        <v>156</v>
      </c>
      <c r="BM347" s="148" t="s">
        <v>2366</v>
      </c>
    </row>
    <row r="348" spans="2:65" s="1" customFormat="1" ht="19.5" x14ac:dyDescent="0.2">
      <c r="B348" s="30"/>
      <c r="D348" s="150" t="s">
        <v>216</v>
      </c>
      <c r="F348" s="151" t="s">
        <v>844</v>
      </c>
      <c r="I348" s="152"/>
      <c r="L348" s="30"/>
      <c r="M348" s="153"/>
      <c r="T348" s="54"/>
      <c r="AT348" s="15" t="s">
        <v>216</v>
      </c>
      <c r="AU348" s="15" t="s">
        <v>91</v>
      </c>
    </row>
    <row r="349" spans="2:65" s="12" customFormat="1" x14ac:dyDescent="0.2">
      <c r="B349" s="154"/>
      <c r="D349" s="150" t="s">
        <v>292</v>
      </c>
      <c r="E349" s="155" t="s">
        <v>1</v>
      </c>
      <c r="F349" s="156" t="s">
        <v>85</v>
      </c>
      <c r="H349" s="157">
        <v>1</v>
      </c>
      <c r="I349" s="158"/>
      <c r="L349" s="154"/>
      <c r="M349" s="159"/>
      <c r="T349" s="160"/>
      <c r="AT349" s="155" t="s">
        <v>292</v>
      </c>
      <c r="AU349" s="155" t="s">
        <v>91</v>
      </c>
      <c r="AV349" s="12" t="s">
        <v>91</v>
      </c>
      <c r="AW349" s="12" t="s">
        <v>36</v>
      </c>
      <c r="AX349" s="12" t="s">
        <v>85</v>
      </c>
      <c r="AY349" s="155" t="s">
        <v>209</v>
      </c>
    </row>
    <row r="350" spans="2:65" s="1" customFormat="1" ht="24.2" customHeight="1" x14ac:dyDescent="0.2">
      <c r="B350" s="30"/>
      <c r="C350" s="136" t="s">
        <v>695</v>
      </c>
      <c r="D350" s="136" t="s">
        <v>210</v>
      </c>
      <c r="E350" s="137" t="s">
        <v>2367</v>
      </c>
      <c r="F350" s="138" t="s">
        <v>2368</v>
      </c>
      <c r="G350" s="139" t="s">
        <v>359</v>
      </c>
      <c r="H350" s="140">
        <v>71.400000000000006</v>
      </c>
      <c r="I350" s="141"/>
      <c r="J350" s="142">
        <f>ROUND(I350*H350,2)</f>
        <v>0</v>
      </c>
      <c r="K350" s="143"/>
      <c r="L350" s="30"/>
      <c r="M350" s="144" t="s">
        <v>1</v>
      </c>
      <c r="N350" s="145" t="s">
        <v>43</v>
      </c>
      <c r="P350" s="146">
        <f>O350*H350</f>
        <v>0</v>
      </c>
      <c r="Q350" s="146">
        <v>0</v>
      </c>
      <c r="R350" s="146">
        <f>Q350*H350</f>
        <v>0</v>
      </c>
      <c r="S350" s="146">
        <v>0</v>
      </c>
      <c r="T350" s="147">
        <f>S350*H350</f>
        <v>0</v>
      </c>
      <c r="AR350" s="148" t="s">
        <v>156</v>
      </c>
      <c r="AT350" s="148" t="s">
        <v>210</v>
      </c>
      <c r="AU350" s="148" t="s">
        <v>91</v>
      </c>
      <c r="AY350" s="15" t="s">
        <v>209</v>
      </c>
      <c r="BE350" s="149">
        <f>IF(N350="základní",J350,0)</f>
        <v>0</v>
      </c>
      <c r="BF350" s="149">
        <f>IF(N350="snížená",J350,0)</f>
        <v>0</v>
      </c>
      <c r="BG350" s="149">
        <f>IF(N350="zákl. přenesená",J350,0)</f>
        <v>0</v>
      </c>
      <c r="BH350" s="149">
        <f>IF(N350="sníž. přenesená",J350,0)</f>
        <v>0</v>
      </c>
      <c r="BI350" s="149">
        <f>IF(N350="nulová",J350,0)</f>
        <v>0</v>
      </c>
      <c r="BJ350" s="15" t="s">
        <v>85</v>
      </c>
      <c r="BK350" s="149">
        <f>ROUND(I350*H350,2)</f>
        <v>0</v>
      </c>
      <c r="BL350" s="15" t="s">
        <v>156</v>
      </c>
      <c r="BM350" s="148" t="s">
        <v>2369</v>
      </c>
    </row>
    <row r="351" spans="2:65" s="1" customFormat="1" ht="29.25" x14ac:dyDescent="0.2">
      <c r="B351" s="30"/>
      <c r="D351" s="150" t="s">
        <v>216</v>
      </c>
      <c r="F351" s="151" t="s">
        <v>2370</v>
      </c>
      <c r="I351" s="152"/>
      <c r="L351" s="30"/>
      <c r="M351" s="153"/>
      <c r="T351" s="54"/>
      <c r="AT351" s="15" t="s">
        <v>216</v>
      </c>
      <c r="AU351" s="15" t="s">
        <v>91</v>
      </c>
    </row>
    <row r="352" spans="2:65" s="1" customFormat="1" ht="37.9" customHeight="1" x14ac:dyDescent="0.2">
      <c r="B352" s="30"/>
      <c r="C352" s="171" t="s">
        <v>699</v>
      </c>
      <c r="D352" s="171" t="s">
        <v>449</v>
      </c>
      <c r="E352" s="172" t="s">
        <v>2371</v>
      </c>
      <c r="F352" s="173" t="s">
        <v>2372</v>
      </c>
      <c r="G352" s="174" t="s">
        <v>359</v>
      </c>
      <c r="H352" s="175">
        <v>71.400000000000006</v>
      </c>
      <c r="I352" s="176"/>
      <c r="J352" s="177">
        <f>ROUND(I352*H352,2)</f>
        <v>0</v>
      </c>
      <c r="K352" s="178"/>
      <c r="L352" s="179"/>
      <c r="M352" s="180" t="s">
        <v>1</v>
      </c>
      <c r="N352" s="181" t="s">
        <v>43</v>
      </c>
      <c r="P352" s="146">
        <f>O352*H352</f>
        <v>0</v>
      </c>
      <c r="Q352" s="146">
        <v>2.7000000000000001E-3</v>
      </c>
      <c r="R352" s="146">
        <f>Q352*H352</f>
        <v>0.19278000000000003</v>
      </c>
      <c r="S352" s="146">
        <v>0</v>
      </c>
      <c r="T352" s="147">
        <f>S352*H352</f>
        <v>0</v>
      </c>
      <c r="AR352" s="148" t="s">
        <v>244</v>
      </c>
      <c r="AT352" s="148" t="s">
        <v>449</v>
      </c>
      <c r="AU352" s="148" t="s">
        <v>91</v>
      </c>
      <c r="AY352" s="15" t="s">
        <v>209</v>
      </c>
      <c r="BE352" s="149">
        <f>IF(N352="základní",J352,0)</f>
        <v>0</v>
      </c>
      <c r="BF352" s="149">
        <f>IF(N352="snížená",J352,0)</f>
        <v>0</v>
      </c>
      <c r="BG352" s="149">
        <f>IF(N352="zákl. přenesená",J352,0)</f>
        <v>0</v>
      </c>
      <c r="BH352" s="149">
        <f>IF(N352="sníž. přenesená",J352,0)</f>
        <v>0</v>
      </c>
      <c r="BI352" s="149">
        <f>IF(N352="nulová",J352,0)</f>
        <v>0</v>
      </c>
      <c r="BJ352" s="15" t="s">
        <v>85</v>
      </c>
      <c r="BK352" s="149">
        <f>ROUND(I352*H352,2)</f>
        <v>0</v>
      </c>
      <c r="BL352" s="15" t="s">
        <v>156</v>
      </c>
      <c r="BM352" s="148" t="s">
        <v>2373</v>
      </c>
    </row>
    <row r="353" spans="2:65" s="1" customFormat="1" ht="19.5" x14ac:dyDescent="0.2">
      <c r="B353" s="30"/>
      <c r="D353" s="150" t="s">
        <v>216</v>
      </c>
      <c r="F353" s="151" t="s">
        <v>2372</v>
      </c>
      <c r="I353" s="152"/>
      <c r="L353" s="30"/>
      <c r="M353" s="153"/>
      <c r="T353" s="54"/>
      <c r="AT353" s="15" t="s">
        <v>216</v>
      </c>
      <c r="AU353" s="15" t="s">
        <v>91</v>
      </c>
    </row>
    <row r="354" spans="2:65" s="1" customFormat="1" ht="24.2" customHeight="1" x14ac:dyDescent="0.2">
      <c r="B354" s="30"/>
      <c r="C354" s="136" t="s">
        <v>705</v>
      </c>
      <c r="D354" s="136" t="s">
        <v>210</v>
      </c>
      <c r="E354" s="137" t="s">
        <v>2141</v>
      </c>
      <c r="F354" s="138" t="s">
        <v>2142</v>
      </c>
      <c r="G354" s="139" t="s">
        <v>456</v>
      </c>
      <c r="H354" s="140">
        <v>1</v>
      </c>
      <c r="I354" s="141"/>
      <c r="J354" s="142">
        <f>ROUND(I354*H354,2)</f>
        <v>0</v>
      </c>
      <c r="K354" s="143"/>
      <c r="L354" s="30"/>
      <c r="M354" s="144" t="s">
        <v>1</v>
      </c>
      <c r="N354" s="145" t="s">
        <v>43</v>
      </c>
      <c r="P354" s="146">
        <f>O354*H354</f>
        <v>0</v>
      </c>
      <c r="Q354" s="146">
        <v>1.67E-3</v>
      </c>
      <c r="R354" s="146">
        <f>Q354*H354</f>
        <v>1.67E-3</v>
      </c>
      <c r="S354" s="146">
        <v>0</v>
      </c>
      <c r="T354" s="147">
        <f>S354*H354</f>
        <v>0</v>
      </c>
      <c r="AR354" s="148" t="s">
        <v>156</v>
      </c>
      <c r="AT354" s="148" t="s">
        <v>210</v>
      </c>
      <c r="AU354" s="148" t="s">
        <v>91</v>
      </c>
      <c r="AY354" s="15" t="s">
        <v>209</v>
      </c>
      <c r="BE354" s="149">
        <f>IF(N354="základní",J354,0)</f>
        <v>0</v>
      </c>
      <c r="BF354" s="149">
        <f>IF(N354="snížená",J354,0)</f>
        <v>0</v>
      </c>
      <c r="BG354" s="149">
        <f>IF(N354="zákl. přenesená",J354,0)</f>
        <v>0</v>
      </c>
      <c r="BH354" s="149">
        <f>IF(N354="sníž. přenesená",J354,0)</f>
        <v>0</v>
      </c>
      <c r="BI354" s="149">
        <f>IF(N354="nulová",J354,0)</f>
        <v>0</v>
      </c>
      <c r="BJ354" s="15" t="s">
        <v>85</v>
      </c>
      <c r="BK354" s="149">
        <f>ROUND(I354*H354,2)</f>
        <v>0</v>
      </c>
      <c r="BL354" s="15" t="s">
        <v>156</v>
      </c>
      <c r="BM354" s="148" t="s">
        <v>2374</v>
      </c>
    </row>
    <row r="355" spans="2:65" s="1" customFormat="1" ht="19.5" x14ac:dyDescent="0.2">
      <c r="B355" s="30"/>
      <c r="D355" s="150" t="s">
        <v>216</v>
      </c>
      <c r="F355" s="151" t="s">
        <v>2142</v>
      </c>
      <c r="I355" s="152"/>
      <c r="L355" s="30"/>
      <c r="M355" s="153"/>
      <c r="T355" s="54"/>
      <c r="AT355" s="15" t="s">
        <v>216</v>
      </c>
      <c r="AU355" s="15" t="s">
        <v>91</v>
      </c>
    </row>
    <row r="356" spans="2:65" s="12" customFormat="1" x14ac:dyDescent="0.2">
      <c r="B356" s="154"/>
      <c r="D356" s="150" t="s">
        <v>292</v>
      </c>
      <c r="E356" s="155" t="s">
        <v>1</v>
      </c>
      <c r="F356" s="156" t="s">
        <v>85</v>
      </c>
      <c r="H356" s="157">
        <v>1</v>
      </c>
      <c r="I356" s="158"/>
      <c r="L356" s="154"/>
      <c r="M356" s="159"/>
      <c r="T356" s="160"/>
      <c r="AT356" s="155" t="s">
        <v>292</v>
      </c>
      <c r="AU356" s="155" t="s">
        <v>91</v>
      </c>
      <c r="AV356" s="12" t="s">
        <v>91</v>
      </c>
      <c r="AW356" s="12" t="s">
        <v>36</v>
      </c>
      <c r="AX356" s="12" t="s">
        <v>85</v>
      </c>
      <c r="AY356" s="155" t="s">
        <v>209</v>
      </c>
    </row>
    <row r="357" spans="2:65" s="1" customFormat="1" ht="24.2" customHeight="1" x14ac:dyDescent="0.2">
      <c r="B357" s="30"/>
      <c r="C357" s="171" t="s">
        <v>711</v>
      </c>
      <c r="D357" s="171" t="s">
        <v>449</v>
      </c>
      <c r="E357" s="172" t="s">
        <v>2375</v>
      </c>
      <c r="F357" s="173" t="s">
        <v>2376</v>
      </c>
      <c r="G357" s="174" t="s">
        <v>456</v>
      </c>
      <c r="H357" s="175">
        <v>1</v>
      </c>
      <c r="I357" s="176"/>
      <c r="J357" s="177">
        <f>ROUND(I357*H357,2)</f>
        <v>0</v>
      </c>
      <c r="K357" s="178"/>
      <c r="L357" s="179"/>
      <c r="M357" s="180" t="s">
        <v>1</v>
      </c>
      <c r="N357" s="181" t="s">
        <v>43</v>
      </c>
      <c r="P357" s="146">
        <f>O357*H357</f>
        <v>0</v>
      </c>
      <c r="Q357" s="146">
        <v>1.34E-2</v>
      </c>
      <c r="R357" s="146">
        <f>Q357*H357</f>
        <v>1.34E-2</v>
      </c>
      <c r="S357" s="146">
        <v>0</v>
      </c>
      <c r="T357" s="147">
        <f>S357*H357</f>
        <v>0</v>
      </c>
      <c r="AR357" s="148" t="s">
        <v>244</v>
      </c>
      <c r="AT357" s="148" t="s">
        <v>449</v>
      </c>
      <c r="AU357" s="148" t="s">
        <v>91</v>
      </c>
      <c r="AY357" s="15" t="s">
        <v>209</v>
      </c>
      <c r="BE357" s="149">
        <f>IF(N357="základní",J357,0)</f>
        <v>0</v>
      </c>
      <c r="BF357" s="149">
        <f>IF(N357="snížená",J357,0)</f>
        <v>0</v>
      </c>
      <c r="BG357" s="149">
        <f>IF(N357="zákl. přenesená",J357,0)</f>
        <v>0</v>
      </c>
      <c r="BH357" s="149">
        <f>IF(N357="sníž. přenesená",J357,0)</f>
        <v>0</v>
      </c>
      <c r="BI357" s="149">
        <f>IF(N357="nulová",J357,0)</f>
        <v>0</v>
      </c>
      <c r="BJ357" s="15" t="s">
        <v>85</v>
      </c>
      <c r="BK357" s="149">
        <f>ROUND(I357*H357,2)</f>
        <v>0</v>
      </c>
      <c r="BL357" s="15" t="s">
        <v>156</v>
      </c>
      <c r="BM357" s="148" t="s">
        <v>2377</v>
      </c>
    </row>
    <row r="358" spans="2:65" s="1" customFormat="1" x14ac:dyDescent="0.2">
      <c r="B358" s="30"/>
      <c r="D358" s="150" t="s">
        <v>216</v>
      </c>
      <c r="F358" s="151" t="s">
        <v>2376</v>
      </c>
      <c r="I358" s="152"/>
      <c r="L358" s="30"/>
      <c r="M358" s="153"/>
      <c r="T358" s="54"/>
      <c r="AT358" s="15" t="s">
        <v>216</v>
      </c>
      <c r="AU358" s="15" t="s">
        <v>91</v>
      </c>
    </row>
    <row r="359" spans="2:65" s="1" customFormat="1" ht="24.2" customHeight="1" x14ac:dyDescent="0.2">
      <c r="B359" s="30"/>
      <c r="C359" s="171" t="s">
        <v>716</v>
      </c>
      <c r="D359" s="171" t="s">
        <v>449</v>
      </c>
      <c r="E359" s="172" t="s">
        <v>2147</v>
      </c>
      <c r="F359" s="173" t="s">
        <v>2378</v>
      </c>
      <c r="G359" s="174" t="s">
        <v>247</v>
      </c>
      <c r="H359" s="175">
        <v>1</v>
      </c>
      <c r="I359" s="176"/>
      <c r="J359" s="177">
        <f>ROUND(I359*H359,2)</f>
        <v>0</v>
      </c>
      <c r="K359" s="178"/>
      <c r="L359" s="179"/>
      <c r="M359" s="180" t="s">
        <v>1</v>
      </c>
      <c r="N359" s="181" t="s">
        <v>43</v>
      </c>
      <c r="P359" s="146">
        <f>O359*H359</f>
        <v>0</v>
      </c>
      <c r="Q359" s="146">
        <v>4.2500000000000003E-3</v>
      </c>
      <c r="R359" s="146">
        <f>Q359*H359</f>
        <v>4.2500000000000003E-3</v>
      </c>
      <c r="S359" s="146">
        <v>0</v>
      </c>
      <c r="T359" s="147">
        <f>S359*H359</f>
        <v>0</v>
      </c>
      <c r="AR359" s="148" t="s">
        <v>244</v>
      </c>
      <c r="AT359" s="148" t="s">
        <v>449</v>
      </c>
      <c r="AU359" s="148" t="s">
        <v>91</v>
      </c>
      <c r="AY359" s="15" t="s">
        <v>209</v>
      </c>
      <c r="BE359" s="149">
        <f>IF(N359="základní",J359,0)</f>
        <v>0</v>
      </c>
      <c r="BF359" s="149">
        <f>IF(N359="snížená",J359,0)</f>
        <v>0</v>
      </c>
      <c r="BG359" s="149">
        <f>IF(N359="zákl. přenesená",J359,0)</f>
        <v>0</v>
      </c>
      <c r="BH359" s="149">
        <f>IF(N359="sníž. přenesená",J359,0)</f>
        <v>0</v>
      </c>
      <c r="BI359" s="149">
        <f>IF(N359="nulová",J359,0)</f>
        <v>0</v>
      </c>
      <c r="BJ359" s="15" t="s">
        <v>85</v>
      </c>
      <c r="BK359" s="149">
        <f>ROUND(I359*H359,2)</f>
        <v>0</v>
      </c>
      <c r="BL359" s="15" t="s">
        <v>156</v>
      </c>
      <c r="BM359" s="148" t="s">
        <v>2379</v>
      </c>
    </row>
    <row r="360" spans="2:65" s="1" customFormat="1" x14ac:dyDescent="0.2">
      <c r="B360" s="30"/>
      <c r="D360" s="150" t="s">
        <v>216</v>
      </c>
      <c r="F360" s="151" t="s">
        <v>2378</v>
      </c>
      <c r="I360" s="152"/>
      <c r="L360" s="30"/>
      <c r="M360" s="153"/>
      <c r="T360" s="54"/>
      <c r="AT360" s="15" t="s">
        <v>216</v>
      </c>
      <c r="AU360" s="15" t="s">
        <v>91</v>
      </c>
    </row>
    <row r="361" spans="2:65" s="12" customFormat="1" x14ac:dyDescent="0.2">
      <c r="B361" s="154"/>
      <c r="D361" s="150" t="s">
        <v>292</v>
      </c>
      <c r="E361" s="155" t="s">
        <v>1</v>
      </c>
      <c r="F361" s="156" t="s">
        <v>85</v>
      </c>
      <c r="H361" s="157">
        <v>1</v>
      </c>
      <c r="I361" s="158"/>
      <c r="L361" s="154"/>
      <c r="M361" s="159"/>
      <c r="T361" s="160"/>
      <c r="AT361" s="155" t="s">
        <v>292</v>
      </c>
      <c r="AU361" s="155" t="s">
        <v>91</v>
      </c>
      <c r="AV361" s="12" t="s">
        <v>91</v>
      </c>
      <c r="AW361" s="12" t="s">
        <v>36</v>
      </c>
      <c r="AX361" s="12" t="s">
        <v>85</v>
      </c>
      <c r="AY361" s="155" t="s">
        <v>209</v>
      </c>
    </row>
    <row r="362" spans="2:65" s="1" customFormat="1" ht="24.2" customHeight="1" x14ac:dyDescent="0.2">
      <c r="B362" s="30"/>
      <c r="C362" s="136" t="s">
        <v>720</v>
      </c>
      <c r="D362" s="136" t="s">
        <v>210</v>
      </c>
      <c r="E362" s="137" t="s">
        <v>2380</v>
      </c>
      <c r="F362" s="138" t="s">
        <v>2381</v>
      </c>
      <c r="G362" s="139" t="s">
        <v>456</v>
      </c>
      <c r="H362" s="140">
        <v>12</v>
      </c>
      <c r="I362" s="141"/>
      <c r="J362" s="142">
        <f>ROUND(I362*H362,2)</f>
        <v>0</v>
      </c>
      <c r="K362" s="143"/>
      <c r="L362" s="30"/>
      <c r="M362" s="144" t="s">
        <v>1</v>
      </c>
      <c r="N362" s="145" t="s">
        <v>43</v>
      </c>
      <c r="P362" s="146">
        <f>O362*H362</f>
        <v>0</v>
      </c>
      <c r="Q362" s="146">
        <v>0</v>
      </c>
      <c r="R362" s="146">
        <f>Q362*H362</f>
        <v>0</v>
      </c>
      <c r="S362" s="146">
        <v>0</v>
      </c>
      <c r="T362" s="147">
        <f>S362*H362</f>
        <v>0</v>
      </c>
      <c r="AR362" s="148" t="s">
        <v>156</v>
      </c>
      <c r="AT362" s="148" t="s">
        <v>210</v>
      </c>
      <c r="AU362" s="148" t="s">
        <v>91</v>
      </c>
      <c r="AY362" s="15" t="s">
        <v>209</v>
      </c>
      <c r="BE362" s="149">
        <f>IF(N362="základní",J362,0)</f>
        <v>0</v>
      </c>
      <c r="BF362" s="149">
        <f>IF(N362="snížená",J362,0)</f>
        <v>0</v>
      </c>
      <c r="BG362" s="149">
        <f>IF(N362="zákl. přenesená",J362,0)</f>
        <v>0</v>
      </c>
      <c r="BH362" s="149">
        <f>IF(N362="sníž. přenesená",J362,0)</f>
        <v>0</v>
      </c>
      <c r="BI362" s="149">
        <f>IF(N362="nulová",J362,0)</f>
        <v>0</v>
      </c>
      <c r="BJ362" s="15" t="s">
        <v>85</v>
      </c>
      <c r="BK362" s="149">
        <f>ROUND(I362*H362,2)</f>
        <v>0</v>
      </c>
      <c r="BL362" s="15" t="s">
        <v>156</v>
      </c>
      <c r="BM362" s="148" t="s">
        <v>2382</v>
      </c>
    </row>
    <row r="363" spans="2:65" s="1" customFormat="1" ht="29.25" x14ac:dyDescent="0.2">
      <c r="B363" s="30"/>
      <c r="D363" s="150" t="s">
        <v>216</v>
      </c>
      <c r="F363" s="151" t="s">
        <v>2383</v>
      </c>
      <c r="I363" s="152"/>
      <c r="L363" s="30"/>
      <c r="M363" s="153"/>
      <c r="T363" s="54"/>
      <c r="AT363" s="15" t="s">
        <v>216</v>
      </c>
      <c r="AU363" s="15" t="s">
        <v>91</v>
      </c>
    </row>
    <row r="364" spans="2:65" s="1" customFormat="1" ht="16.5" customHeight="1" x14ac:dyDescent="0.2">
      <c r="B364" s="30"/>
      <c r="C364" s="171" t="s">
        <v>724</v>
      </c>
      <c r="D364" s="171" t="s">
        <v>449</v>
      </c>
      <c r="E364" s="172" t="s">
        <v>2384</v>
      </c>
      <c r="F364" s="173" t="s">
        <v>2385</v>
      </c>
      <c r="G364" s="174" t="s">
        <v>456</v>
      </c>
      <c r="H364" s="175">
        <v>12</v>
      </c>
      <c r="I364" s="176"/>
      <c r="J364" s="177">
        <f>ROUND(I364*H364,2)</f>
        <v>0</v>
      </c>
      <c r="K364" s="178"/>
      <c r="L364" s="179"/>
      <c r="M364" s="180" t="s">
        <v>1</v>
      </c>
      <c r="N364" s="181" t="s">
        <v>43</v>
      </c>
      <c r="P364" s="146">
        <f>O364*H364</f>
        <v>0</v>
      </c>
      <c r="Q364" s="146">
        <v>3.8999999999999999E-4</v>
      </c>
      <c r="R364" s="146">
        <f>Q364*H364</f>
        <v>4.6800000000000001E-3</v>
      </c>
      <c r="S364" s="146">
        <v>0</v>
      </c>
      <c r="T364" s="147">
        <f>S364*H364</f>
        <v>0</v>
      </c>
      <c r="AR364" s="148" t="s">
        <v>244</v>
      </c>
      <c r="AT364" s="148" t="s">
        <v>449</v>
      </c>
      <c r="AU364" s="148" t="s">
        <v>91</v>
      </c>
      <c r="AY364" s="15" t="s">
        <v>209</v>
      </c>
      <c r="BE364" s="149">
        <f>IF(N364="základní",J364,0)</f>
        <v>0</v>
      </c>
      <c r="BF364" s="149">
        <f>IF(N364="snížená",J364,0)</f>
        <v>0</v>
      </c>
      <c r="BG364" s="149">
        <f>IF(N364="zákl. přenesená",J364,0)</f>
        <v>0</v>
      </c>
      <c r="BH364" s="149">
        <f>IF(N364="sníž. přenesená",J364,0)</f>
        <v>0</v>
      </c>
      <c r="BI364" s="149">
        <f>IF(N364="nulová",J364,0)</f>
        <v>0</v>
      </c>
      <c r="BJ364" s="15" t="s">
        <v>85</v>
      </c>
      <c r="BK364" s="149">
        <f>ROUND(I364*H364,2)</f>
        <v>0</v>
      </c>
      <c r="BL364" s="15" t="s">
        <v>156</v>
      </c>
      <c r="BM364" s="148" t="s">
        <v>2386</v>
      </c>
    </row>
    <row r="365" spans="2:65" s="1" customFormat="1" x14ac:dyDescent="0.2">
      <c r="B365" s="30"/>
      <c r="D365" s="150" t="s">
        <v>216</v>
      </c>
      <c r="F365" s="151" t="s">
        <v>2385</v>
      </c>
      <c r="I365" s="152"/>
      <c r="L365" s="30"/>
      <c r="M365" s="153"/>
      <c r="T365" s="54"/>
      <c r="AT365" s="15" t="s">
        <v>216</v>
      </c>
      <c r="AU365" s="15" t="s">
        <v>91</v>
      </c>
    </row>
    <row r="366" spans="2:65" s="1" customFormat="1" ht="16.5" customHeight="1" x14ac:dyDescent="0.2">
      <c r="B366" s="30"/>
      <c r="C366" s="171" t="s">
        <v>729</v>
      </c>
      <c r="D366" s="171" t="s">
        <v>449</v>
      </c>
      <c r="E366" s="172" t="s">
        <v>2387</v>
      </c>
      <c r="F366" s="173" t="s">
        <v>2388</v>
      </c>
      <c r="G366" s="174" t="s">
        <v>456</v>
      </c>
      <c r="H366" s="175">
        <v>1</v>
      </c>
      <c r="I366" s="176"/>
      <c r="J366" s="177">
        <f>ROUND(I366*H366,2)</f>
        <v>0</v>
      </c>
      <c r="K366" s="178"/>
      <c r="L366" s="179"/>
      <c r="M366" s="180" t="s">
        <v>1</v>
      </c>
      <c r="N366" s="181" t="s">
        <v>43</v>
      </c>
      <c r="P366" s="146">
        <f>O366*H366</f>
        <v>0</v>
      </c>
      <c r="Q366" s="146">
        <v>4.8000000000000001E-4</v>
      </c>
      <c r="R366" s="146">
        <f>Q366*H366</f>
        <v>4.8000000000000001E-4</v>
      </c>
      <c r="S366" s="146">
        <v>0</v>
      </c>
      <c r="T366" s="147">
        <f>S366*H366</f>
        <v>0</v>
      </c>
      <c r="AR366" s="148" t="s">
        <v>244</v>
      </c>
      <c r="AT366" s="148" t="s">
        <v>449</v>
      </c>
      <c r="AU366" s="148" t="s">
        <v>91</v>
      </c>
      <c r="AY366" s="15" t="s">
        <v>209</v>
      </c>
      <c r="BE366" s="149">
        <f>IF(N366="základní",J366,0)</f>
        <v>0</v>
      </c>
      <c r="BF366" s="149">
        <f>IF(N366="snížená",J366,0)</f>
        <v>0</v>
      </c>
      <c r="BG366" s="149">
        <f>IF(N366="zákl. přenesená",J366,0)</f>
        <v>0</v>
      </c>
      <c r="BH366" s="149">
        <f>IF(N366="sníž. přenesená",J366,0)</f>
        <v>0</v>
      </c>
      <c r="BI366" s="149">
        <f>IF(N366="nulová",J366,0)</f>
        <v>0</v>
      </c>
      <c r="BJ366" s="15" t="s">
        <v>85</v>
      </c>
      <c r="BK366" s="149">
        <f>ROUND(I366*H366,2)</f>
        <v>0</v>
      </c>
      <c r="BL366" s="15" t="s">
        <v>156</v>
      </c>
      <c r="BM366" s="148" t="s">
        <v>2389</v>
      </c>
    </row>
    <row r="367" spans="2:65" s="1" customFormat="1" x14ac:dyDescent="0.2">
      <c r="B367" s="30"/>
      <c r="D367" s="150" t="s">
        <v>216</v>
      </c>
      <c r="F367" s="151" t="s">
        <v>2388</v>
      </c>
      <c r="I367" s="152"/>
      <c r="L367" s="30"/>
      <c r="M367" s="153"/>
      <c r="T367" s="54"/>
      <c r="AT367" s="15" t="s">
        <v>216</v>
      </c>
      <c r="AU367" s="15" t="s">
        <v>91</v>
      </c>
    </row>
    <row r="368" spans="2:65" s="1" customFormat="1" ht="16.5" customHeight="1" x14ac:dyDescent="0.2">
      <c r="B368" s="30"/>
      <c r="C368" s="171" t="s">
        <v>733</v>
      </c>
      <c r="D368" s="171" t="s">
        <v>449</v>
      </c>
      <c r="E368" s="172" t="s">
        <v>2390</v>
      </c>
      <c r="F368" s="173" t="s">
        <v>2391</v>
      </c>
      <c r="G368" s="174" t="s">
        <v>456</v>
      </c>
      <c r="H368" s="175">
        <v>1</v>
      </c>
      <c r="I368" s="176"/>
      <c r="J368" s="177">
        <f>ROUND(I368*H368,2)</f>
        <v>0</v>
      </c>
      <c r="K368" s="178"/>
      <c r="L368" s="179"/>
      <c r="M368" s="180" t="s">
        <v>1</v>
      </c>
      <c r="N368" s="181" t="s">
        <v>43</v>
      </c>
      <c r="P368" s="146">
        <f>O368*H368</f>
        <v>0</v>
      </c>
      <c r="Q368" s="146">
        <v>1.39E-3</v>
      </c>
      <c r="R368" s="146">
        <f>Q368*H368</f>
        <v>1.39E-3</v>
      </c>
      <c r="S368" s="146">
        <v>0</v>
      </c>
      <c r="T368" s="147">
        <f>S368*H368</f>
        <v>0</v>
      </c>
      <c r="AR368" s="148" t="s">
        <v>244</v>
      </c>
      <c r="AT368" s="148" t="s">
        <v>449</v>
      </c>
      <c r="AU368" s="148" t="s">
        <v>91</v>
      </c>
      <c r="AY368" s="15" t="s">
        <v>209</v>
      </c>
      <c r="BE368" s="149">
        <f>IF(N368="základní",J368,0)</f>
        <v>0</v>
      </c>
      <c r="BF368" s="149">
        <f>IF(N368="snížená",J368,0)</f>
        <v>0</v>
      </c>
      <c r="BG368" s="149">
        <f>IF(N368="zákl. přenesená",J368,0)</f>
        <v>0</v>
      </c>
      <c r="BH368" s="149">
        <f>IF(N368="sníž. přenesená",J368,0)</f>
        <v>0</v>
      </c>
      <c r="BI368" s="149">
        <f>IF(N368="nulová",J368,0)</f>
        <v>0</v>
      </c>
      <c r="BJ368" s="15" t="s">
        <v>85</v>
      </c>
      <c r="BK368" s="149">
        <f>ROUND(I368*H368,2)</f>
        <v>0</v>
      </c>
      <c r="BL368" s="15" t="s">
        <v>156</v>
      </c>
      <c r="BM368" s="148" t="s">
        <v>2392</v>
      </c>
    </row>
    <row r="369" spans="2:65" s="1" customFormat="1" x14ac:dyDescent="0.2">
      <c r="B369" s="30"/>
      <c r="D369" s="150" t="s">
        <v>216</v>
      </c>
      <c r="F369" s="151" t="s">
        <v>2391</v>
      </c>
      <c r="I369" s="152"/>
      <c r="L369" s="30"/>
      <c r="M369" s="153"/>
      <c r="T369" s="54"/>
      <c r="AT369" s="15" t="s">
        <v>216</v>
      </c>
      <c r="AU369" s="15" t="s">
        <v>91</v>
      </c>
    </row>
    <row r="370" spans="2:65" s="1" customFormat="1" ht="16.5" customHeight="1" x14ac:dyDescent="0.2">
      <c r="B370" s="30"/>
      <c r="C370" s="171" t="s">
        <v>738</v>
      </c>
      <c r="D370" s="171" t="s">
        <v>449</v>
      </c>
      <c r="E370" s="172" t="s">
        <v>2393</v>
      </c>
      <c r="F370" s="173" t="s">
        <v>2394</v>
      </c>
      <c r="G370" s="174" t="s">
        <v>456</v>
      </c>
      <c r="H370" s="175">
        <v>1</v>
      </c>
      <c r="I370" s="176"/>
      <c r="J370" s="177">
        <f>ROUND(I370*H370,2)</f>
        <v>0</v>
      </c>
      <c r="K370" s="178"/>
      <c r="L370" s="179"/>
      <c r="M370" s="180" t="s">
        <v>1</v>
      </c>
      <c r="N370" s="181" t="s">
        <v>43</v>
      </c>
      <c r="P370" s="146">
        <f>O370*H370</f>
        <v>0</v>
      </c>
      <c r="Q370" s="146">
        <v>8.0000000000000007E-5</v>
      </c>
      <c r="R370" s="146">
        <f>Q370*H370</f>
        <v>8.0000000000000007E-5</v>
      </c>
      <c r="S370" s="146">
        <v>0</v>
      </c>
      <c r="T370" s="147">
        <f>S370*H370</f>
        <v>0</v>
      </c>
      <c r="AR370" s="148" t="s">
        <v>244</v>
      </c>
      <c r="AT370" s="148" t="s">
        <v>449</v>
      </c>
      <c r="AU370" s="148" t="s">
        <v>91</v>
      </c>
      <c r="AY370" s="15" t="s">
        <v>209</v>
      </c>
      <c r="BE370" s="149">
        <f>IF(N370="základní",J370,0)</f>
        <v>0</v>
      </c>
      <c r="BF370" s="149">
        <f>IF(N370="snížená",J370,0)</f>
        <v>0</v>
      </c>
      <c r="BG370" s="149">
        <f>IF(N370="zákl. přenesená",J370,0)</f>
        <v>0</v>
      </c>
      <c r="BH370" s="149">
        <f>IF(N370="sníž. přenesená",J370,0)</f>
        <v>0</v>
      </c>
      <c r="BI370" s="149">
        <f>IF(N370="nulová",J370,0)</f>
        <v>0</v>
      </c>
      <c r="BJ370" s="15" t="s">
        <v>85</v>
      </c>
      <c r="BK370" s="149">
        <f>ROUND(I370*H370,2)</f>
        <v>0</v>
      </c>
      <c r="BL370" s="15" t="s">
        <v>156</v>
      </c>
      <c r="BM370" s="148" t="s">
        <v>2395</v>
      </c>
    </row>
    <row r="371" spans="2:65" s="1" customFormat="1" x14ac:dyDescent="0.2">
      <c r="B371" s="30"/>
      <c r="D371" s="150" t="s">
        <v>216</v>
      </c>
      <c r="F371" s="151" t="s">
        <v>2394</v>
      </c>
      <c r="I371" s="152"/>
      <c r="L371" s="30"/>
      <c r="M371" s="153"/>
      <c r="T371" s="54"/>
      <c r="AT371" s="15" t="s">
        <v>216</v>
      </c>
      <c r="AU371" s="15" t="s">
        <v>91</v>
      </c>
    </row>
    <row r="372" spans="2:65" s="1" customFormat="1" ht="21.75" customHeight="1" x14ac:dyDescent="0.2">
      <c r="B372" s="30"/>
      <c r="C372" s="136" t="s">
        <v>742</v>
      </c>
      <c r="D372" s="136" t="s">
        <v>210</v>
      </c>
      <c r="E372" s="137" t="s">
        <v>2180</v>
      </c>
      <c r="F372" s="138" t="s">
        <v>2181</v>
      </c>
      <c r="G372" s="139" t="s">
        <v>456</v>
      </c>
      <c r="H372" s="140">
        <v>2</v>
      </c>
      <c r="I372" s="141"/>
      <c r="J372" s="142">
        <f>ROUND(I372*H372,2)</f>
        <v>0</v>
      </c>
      <c r="K372" s="143"/>
      <c r="L372" s="30"/>
      <c r="M372" s="144" t="s">
        <v>1</v>
      </c>
      <c r="N372" s="145" t="s">
        <v>43</v>
      </c>
      <c r="P372" s="146">
        <f>O372*H372</f>
        <v>0</v>
      </c>
      <c r="Q372" s="146">
        <v>7.2000000000000005E-4</v>
      </c>
      <c r="R372" s="146">
        <f>Q372*H372</f>
        <v>1.4400000000000001E-3</v>
      </c>
      <c r="S372" s="146">
        <v>0</v>
      </c>
      <c r="T372" s="147">
        <f>S372*H372</f>
        <v>0</v>
      </c>
      <c r="AR372" s="148" t="s">
        <v>156</v>
      </c>
      <c r="AT372" s="148" t="s">
        <v>210</v>
      </c>
      <c r="AU372" s="148" t="s">
        <v>91</v>
      </c>
      <c r="AY372" s="15" t="s">
        <v>209</v>
      </c>
      <c r="BE372" s="149">
        <f>IF(N372="základní",J372,0)</f>
        <v>0</v>
      </c>
      <c r="BF372" s="149">
        <f>IF(N372="snížená",J372,0)</f>
        <v>0</v>
      </c>
      <c r="BG372" s="149">
        <f>IF(N372="zákl. přenesená",J372,0)</f>
        <v>0</v>
      </c>
      <c r="BH372" s="149">
        <f>IF(N372="sníž. přenesená",J372,0)</f>
        <v>0</v>
      </c>
      <c r="BI372" s="149">
        <f>IF(N372="nulová",J372,0)</f>
        <v>0</v>
      </c>
      <c r="BJ372" s="15" t="s">
        <v>85</v>
      </c>
      <c r="BK372" s="149">
        <f>ROUND(I372*H372,2)</f>
        <v>0</v>
      </c>
      <c r="BL372" s="15" t="s">
        <v>156</v>
      </c>
      <c r="BM372" s="148" t="s">
        <v>2396</v>
      </c>
    </row>
    <row r="373" spans="2:65" s="1" customFormat="1" ht="29.25" x14ac:dyDescent="0.2">
      <c r="B373" s="30"/>
      <c r="D373" s="150" t="s">
        <v>216</v>
      </c>
      <c r="F373" s="151" t="s">
        <v>2183</v>
      </c>
      <c r="I373" s="152"/>
      <c r="L373" s="30"/>
      <c r="M373" s="153"/>
      <c r="T373" s="54"/>
      <c r="AT373" s="15" t="s">
        <v>216</v>
      </c>
      <c r="AU373" s="15" t="s">
        <v>91</v>
      </c>
    </row>
    <row r="374" spans="2:65" s="12" customFormat="1" x14ac:dyDescent="0.2">
      <c r="B374" s="154"/>
      <c r="D374" s="150" t="s">
        <v>292</v>
      </c>
      <c r="E374" s="155" t="s">
        <v>1</v>
      </c>
      <c r="F374" s="156" t="s">
        <v>91</v>
      </c>
      <c r="H374" s="157">
        <v>2</v>
      </c>
      <c r="I374" s="158"/>
      <c r="L374" s="154"/>
      <c r="M374" s="159"/>
      <c r="T374" s="160"/>
      <c r="AT374" s="155" t="s">
        <v>292</v>
      </c>
      <c r="AU374" s="155" t="s">
        <v>91</v>
      </c>
      <c r="AV374" s="12" t="s">
        <v>91</v>
      </c>
      <c r="AW374" s="12" t="s">
        <v>36</v>
      </c>
      <c r="AX374" s="12" t="s">
        <v>85</v>
      </c>
      <c r="AY374" s="155" t="s">
        <v>209</v>
      </c>
    </row>
    <row r="375" spans="2:65" s="1" customFormat="1" ht="24.2" customHeight="1" x14ac:dyDescent="0.2">
      <c r="B375" s="30"/>
      <c r="C375" s="171" t="s">
        <v>748</v>
      </c>
      <c r="D375" s="171" t="s">
        <v>449</v>
      </c>
      <c r="E375" s="172" t="s">
        <v>2184</v>
      </c>
      <c r="F375" s="173" t="s">
        <v>2185</v>
      </c>
      <c r="G375" s="174" t="s">
        <v>456</v>
      </c>
      <c r="H375" s="175">
        <v>2</v>
      </c>
      <c r="I375" s="176"/>
      <c r="J375" s="177">
        <f>ROUND(I375*H375,2)</f>
        <v>0</v>
      </c>
      <c r="K375" s="178"/>
      <c r="L375" s="179"/>
      <c r="M375" s="180" t="s">
        <v>1</v>
      </c>
      <c r="N375" s="181" t="s">
        <v>43</v>
      </c>
      <c r="P375" s="146">
        <f>O375*H375</f>
        <v>0</v>
      </c>
      <c r="Q375" s="146">
        <v>6.1999999999999998E-3</v>
      </c>
      <c r="R375" s="146">
        <f>Q375*H375</f>
        <v>1.24E-2</v>
      </c>
      <c r="S375" s="146">
        <v>0</v>
      </c>
      <c r="T375" s="147">
        <f>S375*H375</f>
        <v>0</v>
      </c>
      <c r="AR375" s="148" t="s">
        <v>244</v>
      </c>
      <c r="AT375" s="148" t="s">
        <v>449</v>
      </c>
      <c r="AU375" s="148" t="s">
        <v>91</v>
      </c>
      <c r="AY375" s="15" t="s">
        <v>209</v>
      </c>
      <c r="BE375" s="149">
        <f>IF(N375="základní",J375,0)</f>
        <v>0</v>
      </c>
      <c r="BF375" s="149">
        <f>IF(N375="snížená",J375,0)</f>
        <v>0</v>
      </c>
      <c r="BG375" s="149">
        <f>IF(N375="zákl. přenesená",J375,0)</f>
        <v>0</v>
      </c>
      <c r="BH375" s="149">
        <f>IF(N375="sníž. přenesená",J375,0)</f>
        <v>0</v>
      </c>
      <c r="BI375" s="149">
        <f>IF(N375="nulová",J375,0)</f>
        <v>0</v>
      </c>
      <c r="BJ375" s="15" t="s">
        <v>85</v>
      </c>
      <c r="BK375" s="149">
        <f>ROUND(I375*H375,2)</f>
        <v>0</v>
      </c>
      <c r="BL375" s="15" t="s">
        <v>156</v>
      </c>
      <c r="BM375" s="148" t="s">
        <v>2397</v>
      </c>
    </row>
    <row r="376" spans="2:65" s="1" customFormat="1" ht="19.5" x14ac:dyDescent="0.2">
      <c r="B376" s="30"/>
      <c r="D376" s="150" t="s">
        <v>216</v>
      </c>
      <c r="F376" s="151" t="s">
        <v>2185</v>
      </c>
      <c r="I376" s="152"/>
      <c r="L376" s="30"/>
      <c r="M376" s="153"/>
      <c r="T376" s="54"/>
      <c r="AT376" s="15" t="s">
        <v>216</v>
      </c>
      <c r="AU376" s="15" t="s">
        <v>91</v>
      </c>
    </row>
    <row r="377" spans="2:65" s="12" customFormat="1" x14ac:dyDescent="0.2">
      <c r="B377" s="154"/>
      <c r="D377" s="150" t="s">
        <v>292</v>
      </c>
      <c r="E377" s="155" t="s">
        <v>1</v>
      </c>
      <c r="F377" s="156" t="s">
        <v>91</v>
      </c>
      <c r="H377" s="157">
        <v>2</v>
      </c>
      <c r="I377" s="158"/>
      <c r="L377" s="154"/>
      <c r="M377" s="159"/>
      <c r="T377" s="160"/>
      <c r="AT377" s="155" t="s">
        <v>292</v>
      </c>
      <c r="AU377" s="155" t="s">
        <v>91</v>
      </c>
      <c r="AV377" s="12" t="s">
        <v>91</v>
      </c>
      <c r="AW377" s="12" t="s">
        <v>36</v>
      </c>
      <c r="AX377" s="12" t="s">
        <v>85</v>
      </c>
      <c r="AY377" s="155" t="s">
        <v>209</v>
      </c>
    </row>
    <row r="378" spans="2:65" s="1" customFormat="1" ht="24.2" customHeight="1" x14ac:dyDescent="0.2">
      <c r="B378" s="30"/>
      <c r="C378" s="171" t="s">
        <v>753</v>
      </c>
      <c r="D378" s="171" t="s">
        <v>449</v>
      </c>
      <c r="E378" s="172" t="s">
        <v>2221</v>
      </c>
      <c r="F378" s="173" t="s">
        <v>2222</v>
      </c>
      <c r="G378" s="174" t="s">
        <v>456</v>
      </c>
      <c r="H378" s="175">
        <v>2</v>
      </c>
      <c r="I378" s="176"/>
      <c r="J378" s="177">
        <f>ROUND(I378*H378,2)</f>
        <v>0</v>
      </c>
      <c r="K378" s="178"/>
      <c r="L378" s="179"/>
      <c r="M378" s="180" t="s">
        <v>1</v>
      </c>
      <c r="N378" s="181" t="s">
        <v>43</v>
      </c>
      <c r="P378" s="146">
        <f>O378*H378</f>
        <v>0</v>
      </c>
      <c r="Q378" s="146">
        <v>5.5100000000000001E-3</v>
      </c>
      <c r="R378" s="146">
        <f>Q378*H378</f>
        <v>1.102E-2</v>
      </c>
      <c r="S378" s="146">
        <v>0</v>
      </c>
      <c r="T378" s="147">
        <f>S378*H378</f>
        <v>0</v>
      </c>
      <c r="AR378" s="148" t="s">
        <v>244</v>
      </c>
      <c r="AT378" s="148" t="s">
        <v>449</v>
      </c>
      <c r="AU378" s="148" t="s">
        <v>91</v>
      </c>
      <c r="AY378" s="15" t="s">
        <v>209</v>
      </c>
      <c r="BE378" s="149">
        <f>IF(N378="základní",J378,0)</f>
        <v>0</v>
      </c>
      <c r="BF378" s="149">
        <f>IF(N378="snížená",J378,0)</f>
        <v>0</v>
      </c>
      <c r="BG378" s="149">
        <f>IF(N378="zákl. přenesená",J378,0)</f>
        <v>0</v>
      </c>
      <c r="BH378" s="149">
        <f>IF(N378="sníž. přenesená",J378,0)</f>
        <v>0</v>
      </c>
      <c r="BI378" s="149">
        <f>IF(N378="nulová",J378,0)</f>
        <v>0</v>
      </c>
      <c r="BJ378" s="15" t="s">
        <v>85</v>
      </c>
      <c r="BK378" s="149">
        <f>ROUND(I378*H378,2)</f>
        <v>0</v>
      </c>
      <c r="BL378" s="15" t="s">
        <v>156</v>
      </c>
      <c r="BM378" s="148" t="s">
        <v>2398</v>
      </c>
    </row>
    <row r="379" spans="2:65" s="1" customFormat="1" ht="19.5" x14ac:dyDescent="0.2">
      <c r="B379" s="30"/>
      <c r="D379" s="150" t="s">
        <v>216</v>
      </c>
      <c r="F379" s="151" t="s">
        <v>2222</v>
      </c>
      <c r="I379" s="152"/>
      <c r="L379" s="30"/>
      <c r="M379" s="153"/>
      <c r="T379" s="54"/>
      <c r="AT379" s="15" t="s">
        <v>216</v>
      </c>
      <c r="AU379" s="15" t="s">
        <v>91</v>
      </c>
    </row>
    <row r="380" spans="2:65" s="12" customFormat="1" x14ac:dyDescent="0.2">
      <c r="B380" s="154"/>
      <c r="D380" s="150" t="s">
        <v>292</v>
      </c>
      <c r="E380" s="155" t="s">
        <v>1</v>
      </c>
      <c r="F380" s="156" t="s">
        <v>91</v>
      </c>
      <c r="H380" s="157">
        <v>2</v>
      </c>
      <c r="I380" s="158"/>
      <c r="L380" s="154"/>
      <c r="M380" s="159"/>
      <c r="T380" s="160"/>
      <c r="AT380" s="155" t="s">
        <v>292</v>
      </c>
      <c r="AU380" s="155" t="s">
        <v>91</v>
      </c>
      <c r="AV380" s="12" t="s">
        <v>91</v>
      </c>
      <c r="AW380" s="12" t="s">
        <v>36</v>
      </c>
      <c r="AX380" s="12" t="s">
        <v>85</v>
      </c>
      <c r="AY380" s="155" t="s">
        <v>209</v>
      </c>
    </row>
    <row r="381" spans="2:65" s="1" customFormat="1" ht="21.75" customHeight="1" x14ac:dyDescent="0.2">
      <c r="B381" s="30"/>
      <c r="C381" s="136" t="s">
        <v>758</v>
      </c>
      <c r="D381" s="136" t="s">
        <v>210</v>
      </c>
      <c r="E381" s="137" t="s">
        <v>2399</v>
      </c>
      <c r="F381" s="138" t="s">
        <v>2400</v>
      </c>
      <c r="G381" s="139" t="s">
        <v>456</v>
      </c>
      <c r="H381" s="140">
        <v>1</v>
      </c>
      <c r="I381" s="141"/>
      <c r="J381" s="142">
        <f>ROUND(I381*H381,2)</f>
        <v>0</v>
      </c>
      <c r="K381" s="143"/>
      <c r="L381" s="30"/>
      <c r="M381" s="144" t="s">
        <v>1</v>
      </c>
      <c r="N381" s="145" t="s">
        <v>43</v>
      </c>
      <c r="P381" s="146">
        <f>O381*H381</f>
        <v>0</v>
      </c>
      <c r="Q381" s="146">
        <v>8.5999999999999998E-4</v>
      </c>
      <c r="R381" s="146">
        <f>Q381*H381</f>
        <v>8.5999999999999998E-4</v>
      </c>
      <c r="S381" s="146">
        <v>0</v>
      </c>
      <c r="T381" s="147">
        <f>S381*H381</f>
        <v>0</v>
      </c>
      <c r="AR381" s="148" t="s">
        <v>156</v>
      </c>
      <c r="AT381" s="148" t="s">
        <v>210</v>
      </c>
      <c r="AU381" s="148" t="s">
        <v>91</v>
      </c>
      <c r="AY381" s="15" t="s">
        <v>209</v>
      </c>
      <c r="BE381" s="149">
        <f>IF(N381="základní",J381,0)</f>
        <v>0</v>
      </c>
      <c r="BF381" s="149">
        <f>IF(N381="snížená",J381,0)</f>
        <v>0</v>
      </c>
      <c r="BG381" s="149">
        <f>IF(N381="zákl. přenesená",J381,0)</f>
        <v>0</v>
      </c>
      <c r="BH381" s="149">
        <f>IF(N381="sníž. přenesená",J381,0)</f>
        <v>0</v>
      </c>
      <c r="BI381" s="149">
        <f>IF(N381="nulová",J381,0)</f>
        <v>0</v>
      </c>
      <c r="BJ381" s="15" t="s">
        <v>85</v>
      </c>
      <c r="BK381" s="149">
        <f>ROUND(I381*H381,2)</f>
        <v>0</v>
      </c>
      <c r="BL381" s="15" t="s">
        <v>156</v>
      </c>
      <c r="BM381" s="148" t="s">
        <v>2401</v>
      </c>
    </row>
    <row r="382" spans="2:65" s="1" customFormat="1" ht="29.25" x14ac:dyDescent="0.2">
      <c r="B382" s="30"/>
      <c r="D382" s="150" t="s">
        <v>216</v>
      </c>
      <c r="F382" s="151" t="s">
        <v>2402</v>
      </c>
      <c r="I382" s="152"/>
      <c r="L382" s="30"/>
      <c r="M382" s="153"/>
      <c r="T382" s="54"/>
      <c r="AT382" s="15" t="s">
        <v>216</v>
      </c>
      <c r="AU382" s="15" t="s">
        <v>91</v>
      </c>
    </row>
    <row r="383" spans="2:65" s="1" customFormat="1" ht="24.2" customHeight="1" x14ac:dyDescent="0.2">
      <c r="B383" s="30"/>
      <c r="C383" s="171" t="s">
        <v>762</v>
      </c>
      <c r="D383" s="171" t="s">
        <v>449</v>
      </c>
      <c r="E383" s="172" t="s">
        <v>2403</v>
      </c>
      <c r="F383" s="173" t="s">
        <v>2404</v>
      </c>
      <c r="G383" s="174" t="s">
        <v>456</v>
      </c>
      <c r="H383" s="175">
        <v>1</v>
      </c>
      <c r="I383" s="176"/>
      <c r="J383" s="177">
        <f>ROUND(I383*H383,2)</f>
        <v>0</v>
      </c>
      <c r="K383" s="178"/>
      <c r="L383" s="179"/>
      <c r="M383" s="180" t="s">
        <v>1</v>
      </c>
      <c r="N383" s="181" t="s">
        <v>43</v>
      </c>
      <c r="P383" s="146">
        <f>O383*H383</f>
        <v>0</v>
      </c>
      <c r="Q383" s="146">
        <v>1.7999999999999999E-2</v>
      </c>
      <c r="R383" s="146">
        <f>Q383*H383</f>
        <v>1.7999999999999999E-2</v>
      </c>
      <c r="S383" s="146">
        <v>0</v>
      </c>
      <c r="T383" s="147">
        <f>S383*H383</f>
        <v>0</v>
      </c>
      <c r="AR383" s="148" t="s">
        <v>244</v>
      </c>
      <c r="AT383" s="148" t="s">
        <v>449</v>
      </c>
      <c r="AU383" s="148" t="s">
        <v>91</v>
      </c>
      <c r="AY383" s="15" t="s">
        <v>209</v>
      </c>
      <c r="BE383" s="149">
        <f>IF(N383="základní",J383,0)</f>
        <v>0</v>
      </c>
      <c r="BF383" s="149">
        <f>IF(N383="snížená",J383,0)</f>
        <v>0</v>
      </c>
      <c r="BG383" s="149">
        <f>IF(N383="zákl. přenesená",J383,0)</f>
        <v>0</v>
      </c>
      <c r="BH383" s="149">
        <f>IF(N383="sníž. přenesená",J383,0)</f>
        <v>0</v>
      </c>
      <c r="BI383" s="149">
        <f>IF(N383="nulová",J383,0)</f>
        <v>0</v>
      </c>
      <c r="BJ383" s="15" t="s">
        <v>85</v>
      </c>
      <c r="BK383" s="149">
        <f>ROUND(I383*H383,2)</f>
        <v>0</v>
      </c>
      <c r="BL383" s="15" t="s">
        <v>156</v>
      </c>
      <c r="BM383" s="148" t="s">
        <v>2405</v>
      </c>
    </row>
    <row r="384" spans="2:65" s="1" customFormat="1" ht="19.5" x14ac:dyDescent="0.2">
      <c r="B384" s="30"/>
      <c r="D384" s="150" t="s">
        <v>216</v>
      </c>
      <c r="F384" s="151" t="s">
        <v>2404</v>
      </c>
      <c r="I384" s="152"/>
      <c r="L384" s="30"/>
      <c r="M384" s="153"/>
      <c r="T384" s="54"/>
      <c r="AT384" s="15" t="s">
        <v>216</v>
      </c>
      <c r="AU384" s="15" t="s">
        <v>91</v>
      </c>
    </row>
    <row r="385" spans="2:65" s="1" customFormat="1" ht="24.2" customHeight="1" x14ac:dyDescent="0.2">
      <c r="B385" s="30"/>
      <c r="C385" s="171" t="s">
        <v>766</v>
      </c>
      <c r="D385" s="171" t="s">
        <v>449</v>
      </c>
      <c r="E385" s="172" t="s">
        <v>2214</v>
      </c>
      <c r="F385" s="173" t="s">
        <v>2215</v>
      </c>
      <c r="G385" s="174" t="s">
        <v>456</v>
      </c>
      <c r="H385" s="175">
        <v>1</v>
      </c>
      <c r="I385" s="176"/>
      <c r="J385" s="177">
        <f>ROUND(I385*H385,2)</f>
        <v>0</v>
      </c>
      <c r="K385" s="178"/>
      <c r="L385" s="179"/>
      <c r="M385" s="180" t="s">
        <v>1</v>
      </c>
      <c r="N385" s="181" t="s">
        <v>43</v>
      </c>
      <c r="P385" s="146">
        <f>O385*H385</f>
        <v>0</v>
      </c>
      <c r="Q385" s="146">
        <v>6.4999999999999997E-4</v>
      </c>
      <c r="R385" s="146">
        <f>Q385*H385</f>
        <v>6.4999999999999997E-4</v>
      </c>
      <c r="S385" s="146">
        <v>0</v>
      </c>
      <c r="T385" s="147">
        <f>S385*H385</f>
        <v>0</v>
      </c>
      <c r="AR385" s="148" t="s">
        <v>244</v>
      </c>
      <c r="AT385" s="148" t="s">
        <v>449</v>
      </c>
      <c r="AU385" s="148" t="s">
        <v>91</v>
      </c>
      <c r="AY385" s="15" t="s">
        <v>209</v>
      </c>
      <c r="BE385" s="149">
        <f>IF(N385="základní",J385,0)</f>
        <v>0</v>
      </c>
      <c r="BF385" s="149">
        <f>IF(N385="snížená",J385,0)</f>
        <v>0</v>
      </c>
      <c r="BG385" s="149">
        <f>IF(N385="zákl. přenesená",J385,0)</f>
        <v>0</v>
      </c>
      <c r="BH385" s="149">
        <f>IF(N385="sníž. přenesená",J385,0)</f>
        <v>0</v>
      </c>
      <c r="BI385" s="149">
        <f>IF(N385="nulová",J385,0)</f>
        <v>0</v>
      </c>
      <c r="BJ385" s="15" t="s">
        <v>85</v>
      </c>
      <c r="BK385" s="149">
        <f>ROUND(I385*H385,2)</f>
        <v>0</v>
      </c>
      <c r="BL385" s="15" t="s">
        <v>156</v>
      </c>
      <c r="BM385" s="148" t="s">
        <v>2406</v>
      </c>
    </row>
    <row r="386" spans="2:65" s="1" customFormat="1" x14ac:dyDescent="0.2">
      <c r="B386" s="30"/>
      <c r="D386" s="150" t="s">
        <v>216</v>
      </c>
      <c r="F386" s="151" t="s">
        <v>2215</v>
      </c>
      <c r="I386" s="152"/>
      <c r="L386" s="30"/>
      <c r="M386" s="153"/>
      <c r="T386" s="54"/>
      <c r="AT386" s="15" t="s">
        <v>216</v>
      </c>
      <c r="AU386" s="15" t="s">
        <v>91</v>
      </c>
    </row>
    <row r="387" spans="2:65" s="12" customFormat="1" x14ac:dyDescent="0.2">
      <c r="B387" s="154"/>
      <c r="D387" s="150" t="s">
        <v>292</v>
      </c>
      <c r="E387" s="155" t="s">
        <v>1</v>
      </c>
      <c r="F387" s="156" t="s">
        <v>85</v>
      </c>
      <c r="H387" s="157">
        <v>1</v>
      </c>
      <c r="I387" s="158"/>
      <c r="L387" s="154"/>
      <c r="M387" s="159"/>
      <c r="T387" s="160"/>
      <c r="AT387" s="155" t="s">
        <v>292</v>
      </c>
      <c r="AU387" s="155" t="s">
        <v>91</v>
      </c>
      <c r="AV387" s="12" t="s">
        <v>91</v>
      </c>
      <c r="AW387" s="12" t="s">
        <v>36</v>
      </c>
      <c r="AX387" s="12" t="s">
        <v>85</v>
      </c>
      <c r="AY387" s="155" t="s">
        <v>209</v>
      </c>
    </row>
    <row r="388" spans="2:65" s="1" customFormat="1" ht="24.2" customHeight="1" x14ac:dyDescent="0.2">
      <c r="B388" s="30"/>
      <c r="C388" s="171" t="s">
        <v>770</v>
      </c>
      <c r="D388" s="171" t="s">
        <v>449</v>
      </c>
      <c r="E388" s="172" t="s">
        <v>2217</v>
      </c>
      <c r="F388" s="173" t="s">
        <v>2218</v>
      </c>
      <c r="G388" s="174" t="s">
        <v>2219</v>
      </c>
      <c r="H388" s="175">
        <v>1</v>
      </c>
      <c r="I388" s="176"/>
      <c r="J388" s="177">
        <f>ROUND(I388*H388,2)</f>
        <v>0</v>
      </c>
      <c r="K388" s="178"/>
      <c r="L388" s="179"/>
      <c r="M388" s="180" t="s">
        <v>1</v>
      </c>
      <c r="N388" s="181" t="s">
        <v>43</v>
      </c>
      <c r="P388" s="146">
        <f>O388*H388</f>
        <v>0</v>
      </c>
      <c r="Q388" s="146">
        <v>1.0500000000000001E-2</v>
      </c>
      <c r="R388" s="146">
        <f>Q388*H388</f>
        <v>1.0500000000000001E-2</v>
      </c>
      <c r="S388" s="146">
        <v>0</v>
      </c>
      <c r="T388" s="147">
        <f>S388*H388</f>
        <v>0</v>
      </c>
      <c r="AR388" s="148" t="s">
        <v>244</v>
      </c>
      <c r="AT388" s="148" t="s">
        <v>449</v>
      </c>
      <c r="AU388" s="148" t="s">
        <v>91</v>
      </c>
      <c r="AY388" s="15" t="s">
        <v>209</v>
      </c>
      <c r="BE388" s="149">
        <f>IF(N388="základní",J388,0)</f>
        <v>0</v>
      </c>
      <c r="BF388" s="149">
        <f>IF(N388="snížená",J388,0)</f>
        <v>0</v>
      </c>
      <c r="BG388" s="149">
        <f>IF(N388="zákl. přenesená",J388,0)</f>
        <v>0</v>
      </c>
      <c r="BH388" s="149">
        <f>IF(N388="sníž. přenesená",J388,0)</f>
        <v>0</v>
      </c>
      <c r="BI388" s="149">
        <f>IF(N388="nulová",J388,0)</f>
        <v>0</v>
      </c>
      <c r="BJ388" s="15" t="s">
        <v>85</v>
      </c>
      <c r="BK388" s="149">
        <f>ROUND(I388*H388,2)</f>
        <v>0</v>
      </c>
      <c r="BL388" s="15" t="s">
        <v>156</v>
      </c>
      <c r="BM388" s="148" t="s">
        <v>2407</v>
      </c>
    </row>
    <row r="389" spans="2:65" s="1" customFormat="1" x14ac:dyDescent="0.2">
      <c r="B389" s="30"/>
      <c r="D389" s="150" t="s">
        <v>216</v>
      </c>
      <c r="F389" s="151" t="s">
        <v>2218</v>
      </c>
      <c r="I389" s="152"/>
      <c r="L389" s="30"/>
      <c r="M389" s="153"/>
      <c r="T389" s="54"/>
      <c r="AT389" s="15" t="s">
        <v>216</v>
      </c>
      <c r="AU389" s="15" t="s">
        <v>91</v>
      </c>
    </row>
    <row r="390" spans="2:65" s="12" customFormat="1" x14ac:dyDescent="0.2">
      <c r="B390" s="154"/>
      <c r="D390" s="150" t="s">
        <v>292</v>
      </c>
      <c r="E390" s="155" t="s">
        <v>1</v>
      </c>
      <c r="F390" s="156" t="s">
        <v>85</v>
      </c>
      <c r="H390" s="157">
        <v>1</v>
      </c>
      <c r="I390" s="158"/>
      <c r="L390" s="154"/>
      <c r="M390" s="159"/>
      <c r="T390" s="160"/>
      <c r="AT390" s="155" t="s">
        <v>292</v>
      </c>
      <c r="AU390" s="155" t="s">
        <v>91</v>
      </c>
      <c r="AV390" s="12" t="s">
        <v>91</v>
      </c>
      <c r="AW390" s="12" t="s">
        <v>36</v>
      </c>
      <c r="AX390" s="12" t="s">
        <v>85</v>
      </c>
      <c r="AY390" s="155" t="s">
        <v>209</v>
      </c>
    </row>
    <row r="391" spans="2:65" s="1" customFormat="1" ht="24.2" customHeight="1" x14ac:dyDescent="0.2">
      <c r="B391" s="30"/>
      <c r="C391" s="136" t="s">
        <v>774</v>
      </c>
      <c r="D391" s="136" t="s">
        <v>210</v>
      </c>
      <c r="E391" s="137" t="s">
        <v>2408</v>
      </c>
      <c r="F391" s="138" t="s">
        <v>2409</v>
      </c>
      <c r="G391" s="139" t="s">
        <v>456</v>
      </c>
      <c r="H391" s="140">
        <v>2</v>
      </c>
      <c r="I391" s="141"/>
      <c r="J391" s="142">
        <f>ROUND(I391*H391,2)</f>
        <v>0</v>
      </c>
      <c r="K391" s="143"/>
      <c r="L391" s="30"/>
      <c r="M391" s="144" t="s">
        <v>1</v>
      </c>
      <c r="N391" s="145" t="s">
        <v>43</v>
      </c>
      <c r="P391" s="146">
        <f>O391*H391</f>
        <v>0</v>
      </c>
      <c r="Q391" s="146">
        <v>0</v>
      </c>
      <c r="R391" s="146">
        <f>Q391*H391</f>
        <v>0</v>
      </c>
      <c r="S391" s="146">
        <v>0</v>
      </c>
      <c r="T391" s="147">
        <f>S391*H391</f>
        <v>0</v>
      </c>
      <c r="AR391" s="148" t="s">
        <v>156</v>
      </c>
      <c r="AT391" s="148" t="s">
        <v>210</v>
      </c>
      <c r="AU391" s="148" t="s">
        <v>91</v>
      </c>
      <c r="AY391" s="15" t="s">
        <v>209</v>
      </c>
      <c r="BE391" s="149">
        <f>IF(N391="základní",J391,0)</f>
        <v>0</v>
      </c>
      <c r="BF391" s="149">
        <f>IF(N391="snížená",J391,0)</f>
        <v>0</v>
      </c>
      <c r="BG391" s="149">
        <f>IF(N391="zákl. přenesená",J391,0)</f>
        <v>0</v>
      </c>
      <c r="BH391" s="149">
        <f>IF(N391="sníž. přenesená",J391,0)</f>
        <v>0</v>
      </c>
      <c r="BI391" s="149">
        <f>IF(N391="nulová",J391,0)</f>
        <v>0</v>
      </c>
      <c r="BJ391" s="15" t="s">
        <v>85</v>
      </c>
      <c r="BK391" s="149">
        <f>ROUND(I391*H391,2)</f>
        <v>0</v>
      </c>
      <c r="BL391" s="15" t="s">
        <v>156</v>
      </c>
      <c r="BM391" s="148" t="s">
        <v>2410</v>
      </c>
    </row>
    <row r="392" spans="2:65" s="1" customFormat="1" ht="29.25" x14ac:dyDescent="0.2">
      <c r="B392" s="30"/>
      <c r="D392" s="150" t="s">
        <v>216</v>
      </c>
      <c r="F392" s="151" t="s">
        <v>2411</v>
      </c>
      <c r="I392" s="152"/>
      <c r="L392" s="30"/>
      <c r="M392" s="153"/>
      <c r="T392" s="54"/>
      <c r="AT392" s="15" t="s">
        <v>216</v>
      </c>
      <c r="AU392" s="15" t="s">
        <v>91</v>
      </c>
    </row>
    <row r="393" spans="2:65" s="1" customFormat="1" ht="24.2" customHeight="1" x14ac:dyDescent="0.2">
      <c r="B393" s="30"/>
      <c r="C393" s="171" t="s">
        <v>779</v>
      </c>
      <c r="D393" s="171" t="s">
        <v>449</v>
      </c>
      <c r="E393" s="172" t="s">
        <v>2412</v>
      </c>
      <c r="F393" s="173" t="s">
        <v>2413</v>
      </c>
      <c r="G393" s="174" t="s">
        <v>456</v>
      </c>
      <c r="H393" s="175">
        <v>2</v>
      </c>
      <c r="I393" s="176"/>
      <c r="J393" s="177">
        <f>ROUND(I393*H393,2)</f>
        <v>0</v>
      </c>
      <c r="K393" s="178"/>
      <c r="L393" s="179"/>
      <c r="M393" s="180" t="s">
        <v>1</v>
      </c>
      <c r="N393" s="181" t="s">
        <v>43</v>
      </c>
      <c r="P393" s="146">
        <f>O393*H393</f>
        <v>0</v>
      </c>
      <c r="Q393" s="146">
        <v>1.9E-3</v>
      </c>
      <c r="R393" s="146">
        <f>Q393*H393</f>
        <v>3.8E-3</v>
      </c>
      <c r="S393" s="146">
        <v>0</v>
      </c>
      <c r="T393" s="147">
        <f>S393*H393</f>
        <v>0</v>
      </c>
      <c r="AR393" s="148" t="s">
        <v>244</v>
      </c>
      <c r="AT393" s="148" t="s">
        <v>449</v>
      </c>
      <c r="AU393" s="148" t="s">
        <v>91</v>
      </c>
      <c r="AY393" s="15" t="s">
        <v>209</v>
      </c>
      <c r="BE393" s="149">
        <f>IF(N393="základní",J393,0)</f>
        <v>0</v>
      </c>
      <c r="BF393" s="149">
        <f>IF(N393="snížená",J393,0)</f>
        <v>0</v>
      </c>
      <c r="BG393" s="149">
        <f>IF(N393="zákl. přenesená",J393,0)</f>
        <v>0</v>
      </c>
      <c r="BH393" s="149">
        <f>IF(N393="sníž. přenesená",J393,0)</f>
        <v>0</v>
      </c>
      <c r="BI393" s="149">
        <f>IF(N393="nulová",J393,0)</f>
        <v>0</v>
      </c>
      <c r="BJ393" s="15" t="s">
        <v>85</v>
      </c>
      <c r="BK393" s="149">
        <f>ROUND(I393*H393,2)</f>
        <v>0</v>
      </c>
      <c r="BL393" s="15" t="s">
        <v>156</v>
      </c>
      <c r="BM393" s="148" t="s">
        <v>2414</v>
      </c>
    </row>
    <row r="394" spans="2:65" s="1" customFormat="1" x14ac:dyDescent="0.2">
      <c r="B394" s="30"/>
      <c r="D394" s="150" t="s">
        <v>216</v>
      </c>
      <c r="F394" s="151" t="s">
        <v>2415</v>
      </c>
      <c r="I394" s="152"/>
      <c r="L394" s="30"/>
      <c r="M394" s="153"/>
      <c r="T394" s="54"/>
      <c r="AT394" s="15" t="s">
        <v>216</v>
      </c>
      <c r="AU394" s="15" t="s">
        <v>91</v>
      </c>
    </row>
    <row r="395" spans="2:65" s="1" customFormat="1" ht="16.5" customHeight="1" x14ac:dyDescent="0.2">
      <c r="B395" s="30"/>
      <c r="C395" s="136" t="s">
        <v>783</v>
      </c>
      <c r="D395" s="136" t="s">
        <v>210</v>
      </c>
      <c r="E395" s="137" t="s">
        <v>2224</v>
      </c>
      <c r="F395" s="138" t="s">
        <v>2225</v>
      </c>
      <c r="G395" s="139" t="s">
        <v>456</v>
      </c>
      <c r="H395" s="140">
        <v>1</v>
      </c>
      <c r="I395" s="141"/>
      <c r="J395" s="142">
        <f>ROUND(I395*H395,2)</f>
        <v>0</v>
      </c>
      <c r="K395" s="143"/>
      <c r="L395" s="30"/>
      <c r="M395" s="144" t="s">
        <v>1</v>
      </c>
      <c r="N395" s="145" t="s">
        <v>43</v>
      </c>
      <c r="P395" s="146">
        <f>O395*H395</f>
        <v>0</v>
      </c>
      <c r="Q395" s="146">
        <v>1.3600000000000001E-3</v>
      </c>
      <c r="R395" s="146">
        <f>Q395*H395</f>
        <v>1.3600000000000001E-3</v>
      </c>
      <c r="S395" s="146">
        <v>0</v>
      </c>
      <c r="T395" s="147">
        <f>S395*H395</f>
        <v>0</v>
      </c>
      <c r="AR395" s="148" t="s">
        <v>156</v>
      </c>
      <c r="AT395" s="148" t="s">
        <v>210</v>
      </c>
      <c r="AU395" s="148" t="s">
        <v>91</v>
      </c>
      <c r="AY395" s="15" t="s">
        <v>209</v>
      </c>
      <c r="BE395" s="149">
        <f>IF(N395="základní",J395,0)</f>
        <v>0</v>
      </c>
      <c r="BF395" s="149">
        <f>IF(N395="snížená",J395,0)</f>
        <v>0</v>
      </c>
      <c r="BG395" s="149">
        <f>IF(N395="zákl. přenesená",J395,0)</f>
        <v>0</v>
      </c>
      <c r="BH395" s="149">
        <f>IF(N395="sníž. přenesená",J395,0)</f>
        <v>0</v>
      </c>
      <c r="BI395" s="149">
        <f>IF(N395="nulová",J395,0)</f>
        <v>0</v>
      </c>
      <c r="BJ395" s="15" t="s">
        <v>85</v>
      </c>
      <c r="BK395" s="149">
        <f>ROUND(I395*H395,2)</f>
        <v>0</v>
      </c>
      <c r="BL395" s="15" t="s">
        <v>156</v>
      </c>
      <c r="BM395" s="148" t="s">
        <v>2416</v>
      </c>
    </row>
    <row r="396" spans="2:65" s="1" customFormat="1" ht="19.5" x14ac:dyDescent="0.2">
      <c r="B396" s="30"/>
      <c r="D396" s="150" t="s">
        <v>216</v>
      </c>
      <c r="F396" s="151" t="s">
        <v>2227</v>
      </c>
      <c r="I396" s="152"/>
      <c r="L396" s="30"/>
      <c r="M396" s="153"/>
      <c r="T396" s="54"/>
      <c r="AT396" s="15" t="s">
        <v>216</v>
      </c>
      <c r="AU396" s="15" t="s">
        <v>91</v>
      </c>
    </row>
    <row r="397" spans="2:65" s="1" customFormat="1" ht="24.2" customHeight="1" x14ac:dyDescent="0.2">
      <c r="B397" s="30"/>
      <c r="C397" s="171" t="s">
        <v>788</v>
      </c>
      <c r="D397" s="171" t="s">
        <v>449</v>
      </c>
      <c r="E397" s="172" t="s">
        <v>2417</v>
      </c>
      <c r="F397" s="173" t="s">
        <v>2418</v>
      </c>
      <c r="G397" s="174" t="s">
        <v>456</v>
      </c>
      <c r="H397" s="175">
        <v>1</v>
      </c>
      <c r="I397" s="176"/>
      <c r="J397" s="177">
        <f>ROUND(I397*H397,2)</f>
        <v>0</v>
      </c>
      <c r="K397" s="178"/>
      <c r="L397" s="179"/>
      <c r="M397" s="180" t="s">
        <v>1</v>
      </c>
      <c r="N397" s="181" t="s">
        <v>43</v>
      </c>
      <c r="P397" s="146">
        <f>O397*H397</f>
        <v>0</v>
      </c>
      <c r="Q397" s="146">
        <v>1.7899999999999999E-2</v>
      </c>
      <c r="R397" s="146">
        <f>Q397*H397</f>
        <v>1.7899999999999999E-2</v>
      </c>
      <c r="S397" s="146">
        <v>0</v>
      </c>
      <c r="T397" s="147">
        <f>S397*H397</f>
        <v>0</v>
      </c>
      <c r="AR397" s="148" t="s">
        <v>244</v>
      </c>
      <c r="AT397" s="148" t="s">
        <v>449</v>
      </c>
      <c r="AU397" s="148" t="s">
        <v>91</v>
      </c>
      <c r="AY397" s="15" t="s">
        <v>209</v>
      </c>
      <c r="BE397" s="149">
        <f>IF(N397="základní",J397,0)</f>
        <v>0</v>
      </c>
      <c r="BF397" s="149">
        <f>IF(N397="snížená",J397,0)</f>
        <v>0</v>
      </c>
      <c r="BG397" s="149">
        <f>IF(N397="zákl. přenesená",J397,0)</f>
        <v>0</v>
      </c>
      <c r="BH397" s="149">
        <f>IF(N397="sníž. přenesená",J397,0)</f>
        <v>0</v>
      </c>
      <c r="BI397" s="149">
        <f>IF(N397="nulová",J397,0)</f>
        <v>0</v>
      </c>
      <c r="BJ397" s="15" t="s">
        <v>85</v>
      </c>
      <c r="BK397" s="149">
        <f>ROUND(I397*H397,2)</f>
        <v>0</v>
      </c>
      <c r="BL397" s="15" t="s">
        <v>156</v>
      </c>
      <c r="BM397" s="148" t="s">
        <v>2419</v>
      </c>
    </row>
    <row r="398" spans="2:65" s="1" customFormat="1" x14ac:dyDescent="0.2">
      <c r="B398" s="30"/>
      <c r="D398" s="150" t="s">
        <v>216</v>
      </c>
      <c r="F398" s="151" t="s">
        <v>2418</v>
      </c>
      <c r="I398" s="152"/>
      <c r="L398" s="30"/>
      <c r="M398" s="153"/>
      <c r="T398" s="54"/>
      <c r="AT398" s="15" t="s">
        <v>216</v>
      </c>
      <c r="AU398" s="15" t="s">
        <v>91</v>
      </c>
    </row>
    <row r="399" spans="2:65" s="1" customFormat="1" ht="16.5" customHeight="1" x14ac:dyDescent="0.2">
      <c r="B399" s="30"/>
      <c r="C399" s="136" t="s">
        <v>792</v>
      </c>
      <c r="D399" s="136" t="s">
        <v>210</v>
      </c>
      <c r="E399" s="137" t="s">
        <v>2157</v>
      </c>
      <c r="F399" s="138" t="s">
        <v>2158</v>
      </c>
      <c r="G399" s="139" t="s">
        <v>359</v>
      </c>
      <c r="H399" s="140">
        <v>71.400000000000006</v>
      </c>
      <c r="I399" s="141"/>
      <c r="J399" s="142">
        <f>ROUND(I399*H399,2)</f>
        <v>0</v>
      </c>
      <c r="K399" s="143"/>
      <c r="L399" s="30"/>
      <c r="M399" s="144" t="s">
        <v>1</v>
      </c>
      <c r="N399" s="145" t="s">
        <v>43</v>
      </c>
      <c r="P399" s="146">
        <f>O399*H399</f>
        <v>0</v>
      </c>
      <c r="Q399" s="146">
        <v>0</v>
      </c>
      <c r="R399" s="146">
        <f>Q399*H399</f>
        <v>0</v>
      </c>
      <c r="S399" s="146">
        <v>0</v>
      </c>
      <c r="T399" s="147">
        <f>S399*H399</f>
        <v>0</v>
      </c>
      <c r="AR399" s="148" t="s">
        <v>156</v>
      </c>
      <c r="AT399" s="148" t="s">
        <v>210</v>
      </c>
      <c r="AU399" s="148" t="s">
        <v>91</v>
      </c>
      <c r="AY399" s="15" t="s">
        <v>209</v>
      </c>
      <c r="BE399" s="149">
        <f>IF(N399="základní",J399,0)</f>
        <v>0</v>
      </c>
      <c r="BF399" s="149">
        <f>IF(N399="snížená",J399,0)</f>
        <v>0</v>
      </c>
      <c r="BG399" s="149">
        <f>IF(N399="zákl. přenesená",J399,0)</f>
        <v>0</v>
      </c>
      <c r="BH399" s="149">
        <f>IF(N399="sníž. přenesená",J399,0)</f>
        <v>0</v>
      </c>
      <c r="BI399" s="149">
        <f>IF(N399="nulová",J399,0)</f>
        <v>0</v>
      </c>
      <c r="BJ399" s="15" t="s">
        <v>85</v>
      </c>
      <c r="BK399" s="149">
        <f>ROUND(I399*H399,2)</f>
        <v>0</v>
      </c>
      <c r="BL399" s="15" t="s">
        <v>156</v>
      </c>
      <c r="BM399" s="148" t="s">
        <v>2420</v>
      </c>
    </row>
    <row r="400" spans="2:65" s="1" customFormat="1" x14ac:dyDescent="0.2">
      <c r="B400" s="30"/>
      <c r="D400" s="150" t="s">
        <v>216</v>
      </c>
      <c r="F400" s="151" t="s">
        <v>2158</v>
      </c>
      <c r="I400" s="152"/>
      <c r="L400" s="30"/>
      <c r="M400" s="153"/>
      <c r="T400" s="54"/>
      <c r="AT400" s="15" t="s">
        <v>216</v>
      </c>
      <c r="AU400" s="15" t="s">
        <v>91</v>
      </c>
    </row>
    <row r="401" spans="2:65" s="12" customFormat="1" x14ac:dyDescent="0.2">
      <c r="B401" s="154"/>
      <c r="D401" s="150" t="s">
        <v>292</v>
      </c>
      <c r="E401" s="155" t="s">
        <v>1</v>
      </c>
      <c r="F401" s="156" t="s">
        <v>2421</v>
      </c>
      <c r="H401" s="157">
        <v>71.400000000000006</v>
      </c>
      <c r="I401" s="158"/>
      <c r="L401" s="154"/>
      <c r="M401" s="159"/>
      <c r="T401" s="160"/>
      <c r="AT401" s="155" t="s">
        <v>292</v>
      </c>
      <c r="AU401" s="155" t="s">
        <v>91</v>
      </c>
      <c r="AV401" s="12" t="s">
        <v>91</v>
      </c>
      <c r="AW401" s="12" t="s">
        <v>36</v>
      </c>
      <c r="AX401" s="12" t="s">
        <v>85</v>
      </c>
      <c r="AY401" s="155" t="s">
        <v>209</v>
      </c>
    </row>
    <row r="402" spans="2:65" s="1" customFormat="1" ht="16.5" customHeight="1" x14ac:dyDescent="0.2">
      <c r="B402" s="30"/>
      <c r="C402" s="171" t="s">
        <v>796</v>
      </c>
      <c r="D402" s="171" t="s">
        <v>449</v>
      </c>
      <c r="E402" s="172" t="s">
        <v>2160</v>
      </c>
      <c r="F402" s="173" t="s">
        <v>2161</v>
      </c>
      <c r="G402" s="174" t="s">
        <v>359</v>
      </c>
      <c r="H402" s="175">
        <v>71.400000000000006</v>
      </c>
      <c r="I402" s="176"/>
      <c r="J402" s="177">
        <f>ROUND(I402*H402,2)</f>
        <v>0</v>
      </c>
      <c r="K402" s="178"/>
      <c r="L402" s="179"/>
      <c r="M402" s="180" t="s">
        <v>1</v>
      </c>
      <c r="N402" s="181" t="s">
        <v>43</v>
      </c>
      <c r="P402" s="146">
        <f>O402*H402</f>
        <v>0</v>
      </c>
      <c r="Q402" s="146">
        <v>1.2E-4</v>
      </c>
      <c r="R402" s="146">
        <f>Q402*H402</f>
        <v>8.568000000000001E-3</v>
      </c>
      <c r="S402" s="146">
        <v>0</v>
      </c>
      <c r="T402" s="147">
        <f>S402*H402</f>
        <v>0</v>
      </c>
      <c r="AR402" s="148" t="s">
        <v>244</v>
      </c>
      <c r="AT402" s="148" t="s">
        <v>449</v>
      </c>
      <c r="AU402" s="148" t="s">
        <v>91</v>
      </c>
      <c r="AY402" s="15" t="s">
        <v>209</v>
      </c>
      <c r="BE402" s="149">
        <f>IF(N402="základní",J402,0)</f>
        <v>0</v>
      </c>
      <c r="BF402" s="149">
        <f>IF(N402="snížená",J402,0)</f>
        <v>0</v>
      </c>
      <c r="BG402" s="149">
        <f>IF(N402="zákl. přenesená",J402,0)</f>
        <v>0</v>
      </c>
      <c r="BH402" s="149">
        <f>IF(N402="sníž. přenesená",J402,0)</f>
        <v>0</v>
      </c>
      <c r="BI402" s="149">
        <f>IF(N402="nulová",J402,0)</f>
        <v>0</v>
      </c>
      <c r="BJ402" s="15" t="s">
        <v>85</v>
      </c>
      <c r="BK402" s="149">
        <f>ROUND(I402*H402,2)</f>
        <v>0</v>
      </c>
      <c r="BL402" s="15" t="s">
        <v>156</v>
      </c>
      <c r="BM402" s="148" t="s">
        <v>2422</v>
      </c>
    </row>
    <row r="403" spans="2:65" s="1" customFormat="1" ht="19.5" x14ac:dyDescent="0.2">
      <c r="B403" s="30"/>
      <c r="D403" s="150" t="s">
        <v>216</v>
      </c>
      <c r="F403" s="151" t="s">
        <v>2163</v>
      </c>
      <c r="I403" s="152"/>
      <c r="L403" s="30"/>
      <c r="M403" s="153"/>
      <c r="T403" s="54"/>
      <c r="AT403" s="15" t="s">
        <v>216</v>
      </c>
      <c r="AU403" s="15" t="s">
        <v>91</v>
      </c>
    </row>
    <row r="404" spans="2:65" s="12" customFormat="1" x14ac:dyDescent="0.2">
      <c r="B404" s="154"/>
      <c r="D404" s="150" t="s">
        <v>292</v>
      </c>
      <c r="E404" s="155" t="s">
        <v>1</v>
      </c>
      <c r="F404" s="156" t="s">
        <v>2421</v>
      </c>
      <c r="H404" s="157">
        <v>71.400000000000006</v>
      </c>
      <c r="I404" s="158"/>
      <c r="L404" s="154"/>
      <c r="M404" s="159"/>
      <c r="T404" s="160"/>
      <c r="AT404" s="155" t="s">
        <v>292</v>
      </c>
      <c r="AU404" s="155" t="s">
        <v>91</v>
      </c>
      <c r="AV404" s="12" t="s">
        <v>91</v>
      </c>
      <c r="AW404" s="12" t="s">
        <v>36</v>
      </c>
      <c r="AX404" s="12" t="s">
        <v>85</v>
      </c>
      <c r="AY404" s="155" t="s">
        <v>209</v>
      </c>
    </row>
    <row r="405" spans="2:65" s="1" customFormat="1" ht="24.2" customHeight="1" x14ac:dyDescent="0.2">
      <c r="B405" s="30"/>
      <c r="C405" s="136" t="s">
        <v>787</v>
      </c>
      <c r="D405" s="136" t="s">
        <v>210</v>
      </c>
      <c r="E405" s="137" t="s">
        <v>2197</v>
      </c>
      <c r="F405" s="138" t="s">
        <v>2198</v>
      </c>
      <c r="G405" s="139" t="s">
        <v>456</v>
      </c>
      <c r="H405" s="140">
        <v>2</v>
      </c>
      <c r="I405" s="141"/>
      <c r="J405" s="142">
        <f>ROUND(I405*H405,2)</f>
        <v>0</v>
      </c>
      <c r="K405" s="143"/>
      <c r="L405" s="30"/>
      <c r="M405" s="144" t="s">
        <v>1</v>
      </c>
      <c r="N405" s="145" t="s">
        <v>43</v>
      </c>
      <c r="P405" s="146">
        <f>O405*H405</f>
        <v>0</v>
      </c>
      <c r="Q405" s="146">
        <v>0.45937</v>
      </c>
      <c r="R405" s="146">
        <f>Q405*H405</f>
        <v>0.91874</v>
      </c>
      <c r="S405" s="146">
        <v>0</v>
      </c>
      <c r="T405" s="147">
        <f>S405*H405</f>
        <v>0</v>
      </c>
      <c r="AR405" s="148" t="s">
        <v>156</v>
      </c>
      <c r="AT405" s="148" t="s">
        <v>210</v>
      </c>
      <c r="AU405" s="148" t="s">
        <v>91</v>
      </c>
      <c r="AY405" s="15" t="s">
        <v>209</v>
      </c>
      <c r="BE405" s="149">
        <f>IF(N405="základní",J405,0)</f>
        <v>0</v>
      </c>
      <c r="BF405" s="149">
        <f>IF(N405="snížená",J405,0)</f>
        <v>0</v>
      </c>
      <c r="BG405" s="149">
        <f>IF(N405="zákl. přenesená",J405,0)</f>
        <v>0</v>
      </c>
      <c r="BH405" s="149">
        <f>IF(N405="sníž. přenesená",J405,0)</f>
        <v>0</v>
      </c>
      <c r="BI405" s="149">
        <f>IF(N405="nulová",J405,0)</f>
        <v>0</v>
      </c>
      <c r="BJ405" s="15" t="s">
        <v>85</v>
      </c>
      <c r="BK405" s="149">
        <f>ROUND(I405*H405,2)</f>
        <v>0</v>
      </c>
      <c r="BL405" s="15" t="s">
        <v>156</v>
      </c>
      <c r="BM405" s="148" t="s">
        <v>2423</v>
      </c>
    </row>
    <row r="406" spans="2:65" s="1" customFormat="1" ht="19.5" x14ac:dyDescent="0.2">
      <c r="B406" s="30"/>
      <c r="D406" s="150" t="s">
        <v>216</v>
      </c>
      <c r="F406" s="151" t="s">
        <v>2200</v>
      </c>
      <c r="I406" s="152"/>
      <c r="L406" s="30"/>
      <c r="M406" s="153"/>
      <c r="T406" s="54"/>
      <c r="AT406" s="15" t="s">
        <v>216</v>
      </c>
      <c r="AU406" s="15" t="s">
        <v>91</v>
      </c>
    </row>
    <row r="407" spans="2:65" s="12" customFormat="1" x14ac:dyDescent="0.2">
      <c r="B407" s="154"/>
      <c r="D407" s="150" t="s">
        <v>292</v>
      </c>
      <c r="E407" s="155" t="s">
        <v>1</v>
      </c>
      <c r="F407" s="156" t="s">
        <v>91</v>
      </c>
      <c r="H407" s="157">
        <v>2</v>
      </c>
      <c r="I407" s="158"/>
      <c r="L407" s="154"/>
      <c r="M407" s="159"/>
      <c r="T407" s="160"/>
      <c r="AT407" s="155" t="s">
        <v>292</v>
      </c>
      <c r="AU407" s="155" t="s">
        <v>91</v>
      </c>
      <c r="AV407" s="12" t="s">
        <v>91</v>
      </c>
      <c r="AW407" s="12" t="s">
        <v>36</v>
      </c>
      <c r="AX407" s="12" t="s">
        <v>85</v>
      </c>
      <c r="AY407" s="155" t="s">
        <v>209</v>
      </c>
    </row>
    <row r="408" spans="2:65" s="1" customFormat="1" ht="24.2" customHeight="1" x14ac:dyDescent="0.2">
      <c r="B408" s="30"/>
      <c r="C408" s="136" t="s">
        <v>803</v>
      </c>
      <c r="D408" s="136" t="s">
        <v>210</v>
      </c>
      <c r="E408" s="137" t="s">
        <v>851</v>
      </c>
      <c r="F408" s="138" t="s">
        <v>852</v>
      </c>
      <c r="G408" s="139" t="s">
        <v>456</v>
      </c>
      <c r="H408" s="140">
        <v>1</v>
      </c>
      <c r="I408" s="141"/>
      <c r="J408" s="142">
        <f>ROUND(I408*H408,2)</f>
        <v>0</v>
      </c>
      <c r="K408" s="143"/>
      <c r="L408" s="30"/>
      <c r="M408" s="144" t="s">
        <v>1</v>
      </c>
      <c r="N408" s="145" t="s">
        <v>43</v>
      </c>
      <c r="P408" s="146">
        <f>O408*H408</f>
        <v>0</v>
      </c>
      <c r="Q408" s="146">
        <v>0.42080000000000001</v>
      </c>
      <c r="R408" s="146">
        <f>Q408*H408</f>
        <v>0.42080000000000001</v>
      </c>
      <c r="S408" s="146">
        <v>0</v>
      </c>
      <c r="T408" s="147">
        <f>S408*H408</f>
        <v>0</v>
      </c>
      <c r="AR408" s="148" t="s">
        <v>156</v>
      </c>
      <c r="AT408" s="148" t="s">
        <v>210</v>
      </c>
      <c r="AU408" s="148" t="s">
        <v>91</v>
      </c>
      <c r="AY408" s="15" t="s">
        <v>209</v>
      </c>
      <c r="BE408" s="149">
        <f>IF(N408="základní",J408,0)</f>
        <v>0</v>
      </c>
      <c r="BF408" s="149">
        <f>IF(N408="snížená",J408,0)</f>
        <v>0</v>
      </c>
      <c r="BG408" s="149">
        <f>IF(N408="zákl. přenesená",J408,0)</f>
        <v>0</v>
      </c>
      <c r="BH408" s="149">
        <f>IF(N408="sníž. přenesená",J408,0)</f>
        <v>0</v>
      </c>
      <c r="BI408" s="149">
        <f>IF(N408="nulová",J408,0)</f>
        <v>0</v>
      </c>
      <c r="BJ408" s="15" t="s">
        <v>85</v>
      </c>
      <c r="BK408" s="149">
        <f>ROUND(I408*H408,2)</f>
        <v>0</v>
      </c>
      <c r="BL408" s="15" t="s">
        <v>156</v>
      </c>
      <c r="BM408" s="148" t="s">
        <v>2424</v>
      </c>
    </row>
    <row r="409" spans="2:65" s="1" customFormat="1" ht="19.5" x14ac:dyDescent="0.2">
      <c r="B409" s="30"/>
      <c r="D409" s="150" t="s">
        <v>216</v>
      </c>
      <c r="F409" s="151" t="s">
        <v>854</v>
      </c>
      <c r="I409" s="152"/>
      <c r="L409" s="30"/>
      <c r="M409" s="153"/>
      <c r="T409" s="54"/>
      <c r="AT409" s="15" t="s">
        <v>216</v>
      </c>
      <c r="AU409" s="15" t="s">
        <v>91</v>
      </c>
    </row>
    <row r="410" spans="2:65" s="12" customFormat="1" x14ac:dyDescent="0.2">
      <c r="B410" s="154"/>
      <c r="D410" s="150" t="s">
        <v>292</v>
      </c>
      <c r="E410" s="155" t="s">
        <v>1</v>
      </c>
      <c r="F410" s="156" t="s">
        <v>85</v>
      </c>
      <c r="H410" s="157">
        <v>1</v>
      </c>
      <c r="I410" s="158"/>
      <c r="L410" s="154"/>
      <c r="M410" s="159"/>
      <c r="T410" s="160"/>
      <c r="AT410" s="155" t="s">
        <v>292</v>
      </c>
      <c r="AU410" s="155" t="s">
        <v>91</v>
      </c>
      <c r="AV410" s="12" t="s">
        <v>91</v>
      </c>
      <c r="AW410" s="12" t="s">
        <v>36</v>
      </c>
      <c r="AX410" s="12" t="s">
        <v>85</v>
      </c>
      <c r="AY410" s="155" t="s">
        <v>209</v>
      </c>
    </row>
    <row r="411" spans="2:65" s="1" customFormat="1" ht="16.5" customHeight="1" x14ac:dyDescent="0.2">
      <c r="B411" s="30"/>
      <c r="C411" s="136" t="s">
        <v>807</v>
      </c>
      <c r="D411" s="136" t="s">
        <v>210</v>
      </c>
      <c r="E411" s="137" t="s">
        <v>2201</v>
      </c>
      <c r="F411" s="138" t="s">
        <v>2202</v>
      </c>
      <c r="G411" s="139" t="s">
        <v>456</v>
      </c>
      <c r="H411" s="140">
        <v>2</v>
      </c>
      <c r="I411" s="141"/>
      <c r="J411" s="142">
        <f>ROUND(I411*H411,2)</f>
        <v>0</v>
      </c>
      <c r="K411" s="143"/>
      <c r="L411" s="30"/>
      <c r="M411" s="144" t="s">
        <v>1</v>
      </c>
      <c r="N411" s="145" t="s">
        <v>43</v>
      </c>
      <c r="P411" s="146">
        <f>O411*H411</f>
        <v>0</v>
      </c>
      <c r="Q411" s="146">
        <v>0.04</v>
      </c>
      <c r="R411" s="146">
        <f>Q411*H411</f>
        <v>0.08</v>
      </c>
      <c r="S411" s="146">
        <v>0</v>
      </c>
      <c r="T411" s="147">
        <f>S411*H411</f>
        <v>0</v>
      </c>
      <c r="AR411" s="148" t="s">
        <v>156</v>
      </c>
      <c r="AT411" s="148" t="s">
        <v>210</v>
      </c>
      <c r="AU411" s="148" t="s">
        <v>91</v>
      </c>
      <c r="AY411" s="15" t="s">
        <v>209</v>
      </c>
      <c r="BE411" s="149">
        <f>IF(N411="základní",J411,0)</f>
        <v>0</v>
      </c>
      <c r="BF411" s="149">
        <f>IF(N411="snížená",J411,0)</f>
        <v>0</v>
      </c>
      <c r="BG411" s="149">
        <f>IF(N411="zákl. přenesená",J411,0)</f>
        <v>0</v>
      </c>
      <c r="BH411" s="149">
        <f>IF(N411="sníž. přenesená",J411,0)</f>
        <v>0</v>
      </c>
      <c r="BI411" s="149">
        <f>IF(N411="nulová",J411,0)</f>
        <v>0</v>
      </c>
      <c r="BJ411" s="15" t="s">
        <v>85</v>
      </c>
      <c r="BK411" s="149">
        <f>ROUND(I411*H411,2)</f>
        <v>0</v>
      </c>
      <c r="BL411" s="15" t="s">
        <v>156</v>
      </c>
      <c r="BM411" s="148" t="s">
        <v>2425</v>
      </c>
    </row>
    <row r="412" spans="2:65" s="1" customFormat="1" x14ac:dyDescent="0.2">
      <c r="B412" s="30"/>
      <c r="D412" s="150" t="s">
        <v>216</v>
      </c>
      <c r="F412" s="151" t="s">
        <v>2202</v>
      </c>
      <c r="I412" s="152"/>
      <c r="L412" s="30"/>
      <c r="M412" s="153"/>
      <c r="T412" s="54"/>
      <c r="AT412" s="15" t="s">
        <v>216</v>
      </c>
      <c r="AU412" s="15" t="s">
        <v>91</v>
      </c>
    </row>
    <row r="413" spans="2:65" s="12" customFormat="1" x14ac:dyDescent="0.2">
      <c r="B413" s="154"/>
      <c r="D413" s="150" t="s">
        <v>292</v>
      </c>
      <c r="E413" s="155" t="s">
        <v>1</v>
      </c>
      <c r="F413" s="156" t="s">
        <v>91</v>
      </c>
      <c r="H413" s="157">
        <v>2</v>
      </c>
      <c r="I413" s="158"/>
      <c r="L413" s="154"/>
      <c r="M413" s="159"/>
      <c r="T413" s="160"/>
      <c r="AT413" s="155" t="s">
        <v>292</v>
      </c>
      <c r="AU413" s="155" t="s">
        <v>91</v>
      </c>
      <c r="AV413" s="12" t="s">
        <v>91</v>
      </c>
      <c r="AW413" s="12" t="s">
        <v>36</v>
      </c>
      <c r="AX413" s="12" t="s">
        <v>85</v>
      </c>
      <c r="AY413" s="155" t="s">
        <v>209</v>
      </c>
    </row>
    <row r="414" spans="2:65" s="1" customFormat="1" ht="16.5" customHeight="1" x14ac:dyDescent="0.2">
      <c r="B414" s="30"/>
      <c r="C414" s="171" t="s">
        <v>811</v>
      </c>
      <c r="D414" s="171" t="s">
        <v>449</v>
      </c>
      <c r="E414" s="172" t="s">
        <v>2204</v>
      </c>
      <c r="F414" s="173" t="s">
        <v>2205</v>
      </c>
      <c r="G414" s="174" t="s">
        <v>456</v>
      </c>
      <c r="H414" s="175">
        <v>2</v>
      </c>
      <c r="I414" s="176"/>
      <c r="J414" s="177">
        <f>ROUND(I414*H414,2)</f>
        <v>0</v>
      </c>
      <c r="K414" s="178"/>
      <c r="L414" s="179"/>
      <c r="M414" s="180" t="s">
        <v>1</v>
      </c>
      <c r="N414" s="181" t="s">
        <v>43</v>
      </c>
      <c r="P414" s="146">
        <f>O414*H414</f>
        <v>0</v>
      </c>
      <c r="Q414" s="146">
        <v>7.3000000000000001E-3</v>
      </c>
      <c r="R414" s="146">
        <f>Q414*H414</f>
        <v>1.46E-2</v>
      </c>
      <c r="S414" s="146">
        <v>0</v>
      </c>
      <c r="T414" s="147">
        <f>S414*H414</f>
        <v>0</v>
      </c>
      <c r="AR414" s="148" t="s">
        <v>244</v>
      </c>
      <c r="AT414" s="148" t="s">
        <v>449</v>
      </c>
      <c r="AU414" s="148" t="s">
        <v>91</v>
      </c>
      <c r="AY414" s="15" t="s">
        <v>209</v>
      </c>
      <c r="BE414" s="149">
        <f>IF(N414="základní",J414,0)</f>
        <v>0</v>
      </c>
      <c r="BF414" s="149">
        <f>IF(N414="snížená",J414,0)</f>
        <v>0</v>
      </c>
      <c r="BG414" s="149">
        <f>IF(N414="zákl. přenesená",J414,0)</f>
        <v>0</v>
      </c>
      <c r="BH414" s="149">
        <f>IF(N414="sníž. přenesená",J414,0)</f>
        <v>0</v>
      </c>
      <c r="BI414" s="149">
        <f>IF(N414="nulová",J414,0)</f>
        <v>0</v>
      </c>
      <c r="BJ414" s="15" t="s">
        <v>85</v>
      </c>
      <c r="BK414" s="149">
        <f>ROUND(I414*H414,2)</f>
        <v>0</v>
      </c>
      <c r="BL414" s="15" t="s">
        <v>156</v>
      </c>
      <c r="BM414" s="148" t="s">
        <v>2426</v>
      </c>
    </row>
    <row r="415" spans="2:65" s="1" customFormat="1" x14ac:dyDescent="0.2">
      <c r="B415" s="30"/>
      <c r="D415" s="150" t="s">
        <v>216</v>
      </c>
      <c r="F415" s="151" t="s">
        <v>2205</v>
      </c>
      <c r="I415" s="152"/>
      <c r="L415" s="30"/>
      <c r="M415" s="153"/>
      <c r="T415" s="54"/>
      <c r="AT415" s="15" t="s">
        <v>216</v>
      </c>
      <c r="AU415" s="15" t="s">
        <v>91</v>
      </c>
    </row>
    <row r="416" spans="2:65" s="1" customFormat="1" ht="16.5" customHeight="1" x14ac:dyDescent="0.2">
      <c r="B416" s="30"/>
      <c r="C416" s="136" t="s">
        <v>815</v>
      </c>
      <c r="D416" s="136" t="s">
        <v>210</v>
      </c>
      <c r="E416" s="137" t="s">
        <v>2231</v>
      </c>
      <c r="F416" s="138" t="s">
        <v>2232</v>
      </c>
      <c r="G416" s="139" t="s">
        <v>456</v>
      </c>
      <c r="H416" s="140">
        <v>1</v>
      </c>
      <c r="I416" s="141"/>
      <c r="J416" s="142">
        <f>ROUND(I416*H416,2)</f>
        <v>0</v>
      </c>
      <c r="K416" s="143"/>
      <c r="L416" s="30"/>
      <c r="M416" s="144" t="s">
        <v>1</v>
      </c>
      <c r="N416" s="145" t="s">
        <v>43</v>
      </c>
      <c r="P416" s="146">
        <f>O416*H416</f>
        <v>0</v>
      </c>
      <c r="Q416" s="146">
        <v>0.04</v>
      </c>
      <c r="R416" s="146">
        <f>Q416*H416</f>
        <v>0.04</v>
      </c>
      <c r="S416" s="146">
        <v>0</v>
      </c>
      <c r="T416" s="147">
        <f>S416*H416</f>
        <v>0</v>
      </c>
      <c r="AR416" s="148" t="s">
        <v>156</v>
      </c>
      <c r="AT416" s="148" t="s">
        <v>210</v>
      </c>
      <c r="AU416" s="148" t="s">
        <v>91</v>
      </c>
      <c r="AY416" s="15" t="s">
        <v>209</v>
      </c>
      <c r="BE416" s="149">
        <f>IF(N416="základní",J416,0)</f>
        <v>0</v>
      </c>
      <c r="BF416" s="149">
        <f>IF(N416="snížená",J416,0)</f>
        <v>0</v>
      </c>
      <c r="BG416" s="149">
        <f>IF(N416="zákl. přenesená",J416,0)</f>
        <v>0</v>
      </c>
      <c r="BH416" s="149">
        <f>IF(N416="sníž. přenesená",J416,0)</f>
        <v>0</v>
      </c>
      <c r="BI416" s="149">
        <f>IF(N416="nulová",J416,0)</f>
        <v>0</v>
      </c>
      <c r="BJ416" s="15" t="s">
        <v>85</v>
      </c>
      <c r="BK416" s="149">
        <f>ROUND(I416*H416,2)</f>
        <v>0</v>
      </c>
      <c r="BL416" s="15" t="s">
        <v>156</v>
      </c>
      <c r="BM416" s="148" t="s">
        <v>2427</v>
      </c>
    </row>
    <row r="417" spans="2:65" s="1" customFormat="1" x14ac:dyDescent="0.2">
      <c r="B417" s="30"/>
      <c r="D417" s="150" t="s">
        <v>216</v>
      </c>
      <c r="F417" s="151" t="s">
        <v>2232</v>
      </c>
      <c r="I417" s="152"/>
      <c r="L417" s="30"/>
      <c r="M417" s="153"/>
      <c r="T417" s="54"/>
      <c r="AT417" s="15" t="s">
        <v>216</v>
      </c>
      <c r="AU417" s="15" t="s">
        <v>91</v>
      </c>
    </row>
    <row r="418" spans="2:65" s="12" customFormat="1" x14ac:dyDescent="0.2">
      <c r="B418" s="154"/>
      <c r="D418" s="150" t="s">
        <v>292</v>
      </c>
      <c r="E418" s="155" t="s">
        <v>1</v>
      </c>
      <c r="F418" s="156" t="s">
        <v>85</v>
      </c>
      <c r="H418" s="157">
        <v>1</v>
      </c>
      <c r="I418" s="158"/>
      <c r="L418" s="154"/>
      <c r="M418" s="159"/>
      <c r="T418" s="160"/>
      <c r="AT418" s="155" t="s">
        <v>292</v>
      </c>
      <c r="AU418" s="155" t="s">
        <v>91</v>
      </c>
      <c r="AV418" s="12" t="s">
        <v>91</v>
      </c>
      <c r="AW418" s="12" t="s">
        <v>36</v>
      </c>
      <c r="AX418" s="12" t="s">
        <v>85</v>
      </c>
      <c r="AY418" s="155" t="s">
        <v>209</v>
      </c>
    </row>
    <row r="419" spans="2:65" s="1" customFormat="1" ht="16.5" customHeight="1" x14ac:dyDescent="0.2">
      <c r="B419" s="30"/>
      <c r="C419" s="171" t="s">
        <v>819</v>
      </c>
      <c r="D419" s="171" t="s">
        <v>449</v>
      </c>
      <c r="E419" s="172" t="s">
        <v>2234</v>
      </c>
      <c r="F419" s="173" t="s">
        <v>2235</v>
      </c>
      <c r="G419" s="174" t="s">
        <v>456</v>
      </c>
      <c r="H419" s="175">
        <v>1</v>
      </c>
      <c r="I419" s="176"/>
      <c r="J419" s="177">
        <f>ROUND(I419*H419,2)</f>
        <v>0</v>
      </c>
      <c r="K419" s="178"/>
      <c r="L419" s="179"/>
      <c r="M419" s="180" t="s">
        <v>1</v>
      </c>
      <c r="N419" s="181" t="s">
        <v>43</v>
      </c>
      <c r="P419" s="146">
        <f>O419*H419</f>
        <v>0</v>
      </c>
      <c r="Q419" s="146">
        <v>1.3299999999999999E-2</v>
      </c>
      <c r="R419" s="146">
        <f>Q419*H419</f>
        <v>1.3299999999999999E-2</v>
      </c>
      <c r="S419" s="146">
        <v>0</v>
      </c>
      <c r="T419" s="147">
        <f>S419*H419</f>
        <v>0</v>
      </c>
      <c r="AR419" s="148" t="s">
        <v>244</v>
      </c>
      <c r="AT419" s="148" t="s">
        <v>449</v>
      </c>
      <c r="AU419" s="148" t="s">
        <v>91</v>
      </c>
      <c r="AY419" s="15" t="s">
        <v>209</v>
      </c>
      <c r="BE419" s="149">
        <f>IF(N419="základní",J419,0)</f>
        <v>0</v>
      </c>
      <c r="BF419" s="149">
        <f>IF(N419="snížená",J419,0)</f>
        <v>0</v>
      </c>
      <c r="BG419" s="149">
        <f>IF(N419="zákl. přenesená",J419,0)</f>
        <v>0</v>
      </c>
      <c r="BH419" s="149">
        <f>IF(N419="sníž. přenesená",J419,0)</f>
        <v>0</v>
      </c>
      <c r="BI419" s="149">
        <f>IF(N419="nulová",J419,0)</f>
        <v>0</v>
      </c>
      <c r="BJ419" s="15" t="s">
        <v>85</v>
      </c>
      <c r="BK419" s="149">
        <f>ROUND(I419*H419,2)</f>
        <v>0</v>
      </c>
      <c r="BL419" s="15" t="s">
        <v>156</v>
      </c>
      <c r="BM419" s="148" t="s">
        <v>2428</v>
      </c>
    </row>
    <row r="420" spans="2:65" s="1" customFormat="1" x14ac:dyDescent="0.2">
      <c r="B420" s="30"/>
      <c r="D420" s="150" t="s">
        <v>216</v>
      </c>
      <c r="F420" s="151" t="s">
        <v>2235</v>
      </c>
      <c r="I420" s="152"/>
      <c r="L420" s="30"/>
      <c r="M420" s="153"/>
      <c r="T420" s="54"/>
      <c r="AT420" s="15" t="s">
        <v>216</v>
      </c>
      <c r="AU420" s="15" t="s">
        <v>91</v>
      </c>
    </row>
    <row r="421" spans="2:65" s="12" customFormat="1" x14ac:dyDescent="0.2">
      <c r="B421" s="154"/>
      <c r="D421" s="150" t="s">
        <v>292</v>
      </c>
      <c r="E421" s="155" t="s">
        <v>1</v>
      </c>
      <c r="F421" s="156" t="s">
        <v>85</v>
      </c>
      <c r="H421" s="157">
        <v>1</v>
      </c>
      <c r="I421" s="158"/>
      <c r="L421" s="154"/>
      <c r="M421" s="159"/>
      <c r="T421" s="160"/>
      <c r="AT421" s="155" t="s">
        <v>292</v>
      </c>
      <c r="AU421" s="155" t="s">
        <v>91</v>
      </c>
      <c r="AV421" s="12" t="s">
        <v>91</v>
      </c>
      <c r="AW421" s="12" t="s">
        <v>36</v>
      </c>
      <c r="AX421" s="12" t="s">
        <v>85</v>
      </c>
      <c r="AY421" s="155" t="s">
        <v>209</v>
      </c>
    </row>
    <row r="422" spans="2:65" s="1" customFormat="1" ht="16.5" customHeight="1" x14ac:dyDescent="0.2">
      <c r="B422" s="30"/>
      <c r="C422" s="136" t="s">
        <v>823</v>
      </c>
      <c r="D422" s="136" t="s">
        <v>210</v>
      </c>
      <c r="E422" s="137" t="s">
        <v>2237</v>
      </c>
      <c r="F422" s="138" t="s">
        <v>2238</v>
      </c>
      <c r="G422" s="139" t="s">
        <v>456</v>
      </c>
      <c r="H422" s="140">
        <v>1</v>
      </c>
      <c r="I422" s="141"/>
      <c r="J422" s="142">
        <f>ROUND(I422*H422,2)</f>
        <v>0</v>
      </c>
      <c r="K422" s="143"/>
      <c r="L422" s="30"/>
      <c r="M422" s="144" t="s">
        <v>1</v>
      </c>
      <c r="N422" s="145" t="s">
        <v>43</v>
      </c>
      <c r="P422" s="146">
        <f>O422*H422</f>
        <v>0</v>
      </c>
      <c r="Q422" s="146">
        <v>0.05</v>
      </c>
      <c r="R422" s="146">
        <f>Q422*H422</f>
        <v>0.05</v>
      </c>
      <c r="S422" s="146">
        <v>0</v>
      </c>
      <c r="T422" s="147">
        <f>S422*H422</f>
        <v>0</v>
      </c>
      <c r="AR422" s="148" t="s">
        <v>156</v>
      </c>
      <c r="AT422" s="148" t="s">
        <v>210</v>
      </c>
      <c r="AU422" s="148" t="s">
        <v>91</v>
      </c>
      <c r="AY422" s="15" t="s">
        <v>209</v>
      </c>
      <c r="BE422" s="149">
        <f>IF(N422="základní",J422,0)</f>
        <v>0</v>
      </c>
      <c r="BF422" s="149">
        <f>IF(N422="snížená",J422,0)</f>
        <v>0</v>
      </c>
      <c r="BG422" s="149">
        <f>IF(N422="zákl. přenesená",J422,0)</f>
        <v>0</v>
      </c>
      <c r="BH422" s="149">
        <f>IF(N422="sníž. přenesená",J422,0)</f>
        <v>0</v>
      </c>
      <c r="BI422" s="149">
        <f>IF(N422="nulová",J422,0)</f>
        <v>0</v>
      </c>
      <c r="BJ422" s="15" t="s">
        <v>85</v>
      </c>
      <c r="BK422" s="149">
        <f>ROUND(I422*H422,2)</f>
        <v>0</v>
      </c>
      <c r="BL422" s="15" t="s">
        <v>156</v>
      </c>
      <c r="BM422" s="148" t="s">
        <v>2429</v>
      </c>
    </row>
    <row r="423" spans="2:65" s="1" customFormat="1" x14ac:dyDescent="0.2">
      <c r="B423" s="30"/>
      <c r="D423" s="150" t="s">
        <v>216</v>
      </c>
      <c r="F423" s="151" t="s">
        <v>2238</v>
      </c>
      <c r="I423" s="152"/>
      <c r="L423" s="30"/>
      <c r="M423" s="153"/>
      <c r="T423" s="54"/>
      <c r="AT423" s="15" t="s">
        <v>216</v>
      </c>
      <c r="AU423" s="15" t="s">
        <v>91</v>
      </c>
    </row>
    <row r="424" spans="2:65" s="1" customFormat="1" ht="16.5" customHeight="1" x14ac:dyDescent="0.2">
      <c r="B424" s="30"/>
      <c r="C424" s="171" t="s">
        <v>827</v>
      </c>
      <c r="D424" s="171" t="s">
        <v>449</v>
      </c>
      <c r="E424" s="172" t="s">
        <v>2240</v>
      </c>
      <c r="F424" s="173" t="s">
        <v>2241</v>
      </c>
      <c r="G424" s="174" t="s">
        <v>456</v>
      </c>
      <c r="H424" s="175">
        <v>1</v>
      </c>
      <c r="I424" s="176"/>
      <c r="J424" s="177">
        <f>ROUND(I424*H424,2)</f>
        <v>0</v>
      </c>
      <c r="K424" s="178"/>
      <c r="L424" s="179"/>
      <c r="M424" s="180" t="s">
        <v>1</v>
      </c>
      <c r="N424" s="181" t="s">
        <v>43</v>
      </c>
      <c r="P424" s="146">
        <f>O424*H424</f>
        <v>0</v>
      </c>
      <c r="Q424" s="146">
        <v>2.9499999999999998E-2</v>
      </c>
      <c r="R424" s="146">
        <f>Q424*H424</f>
        <v>2.9499999999999998E-2</v>
      </c>
      <c r="S424" s="146">
        <v>0</v>
      </c>
      <c r="T424" s="147">
        <f>S424*H424</f>
        <v>0</v>
      </c>
      <c r="AR424" s="148" t="s">
        <v>244</v>
      </c>
      <c r="AT424" s="148" t="s">
        <v>449</v>
      </c>
      <c r="AU424" s="148" t="s">
        <v>91</v>
      </c>
      <c r="AY424" s="15" t="s">
        <v>209</v>
      </c>
      <c r="BE424" s="149">
        <f>IF(N424="základní",J424,0)</f>
        <v>0</v>
      </c>
      <c r="BF424" s="149">
        <f>IF(N424="snížená",J424,0)</f>
        <v>0</v>
      </c>
      <c r="BG424" s="149">
        <f>IF(N424="zákl. přenesená",J424,0)</f>
        <v>0</v>
      </c>
      <c r="BH424" s="149">
        <f>IF(N424="sníž. přenesená",J424,0)</f>
        <v>0</v>
      </c>
      <c r="BI424" s="149">
        <f>IF(N424="nulová",J424,0)</f>
        <v>0</v>
      </c>
      <c r="BJ424" s="15" t="s">
        <v>85</v>
      </c>
      <c r="BK424" s="149">
        <f>ROUND(I424*H424,2)</f>
        <v>0</v>
      </c>
      <c r="BL424" s="15" t="s">
        <v>156</v>
      </c>
      <c r="BM424" s="148" t="s">
        <v>2430</v>
      </c>
    </row>
    <row r="425" spans="2:65" s="1" customFormat="1" x14ac:dyDescent="0.2">
      <c r="B425" s="30"/>
      <c r="D425" s="150" t="s">
        <v>216</v>
      </c>
      <c r="F425" s="151" t="s">
        <v>2241</v>
      </c>
      <c r="I425" s="152"/>
      <c r="L425" s="30"/>
      <c r="M425" s="153"/>
      <c r="T425" s="54"/>
      <c r="AT425" s="15" t="s">
        <v>216</v>
      </c>
      <c r="AU425" s="15" t="s">
        <v>91</v>
      </c>
    </row>
    <row r="426" spans="2:65" s="1" customFormat="1" ht="33" customHeight="1" x14ac:dyDescent="0.2">
      <c r="B426" s="30"/>
      <c r="C426" s="136" t="s">
        <v>831</v>
      </c>
      <c r="D426" s="136" t="s">
        <v>210</v>
      </c>
      <c r="E426" s="137" t="s">
        <v>2243</v>
      </c>
      <c r="F426" s="138" t="s">
        <v>2244</v>
      </c>
      <c r="G426" s="139" t="s">
        <v>456</v>
      </c>
      <c r="H426" s="140">
        <v>3</v>
      </c>
      <c r="I426" s="141"/>
      <c r="J426" s="142">
        <f>ROUND(I426*H426,2)</f>
        <v>0</v>
      </c>
      <c r="K426" s="143"/>
      <c r="L426" s="30"/>
      <c r="M426" s="144" t="s">
        <v>1</v>
      </c>
      <c r="N426" s="145" t="s">
        <v>43</v>
      </c>
      <c r="P426" s="146">
        <f>O426*H426</f>
        <v>0</v>
      </c>
      <c r="Q426" s="146">
        <v>0.31108000000000002</v>
      </c>
      <c r="R426" s="146">
        <f>Q426*H426</f>
        <v>0.93324000000000007</v>
      </c>
      <c r="S426" s="146">
        <v>0</v>
      </c>
      <c r="T426" s="147">
        <f>S426*H426</f>
        <v>0</v>
      </c>
      <c r="AR426" s="148" t="s">
        <v>156</v>
      </c>
      <c r="AT426" s="148" t="s">
        <v>210</v>
      </c>
      <c r="AU426" s="148" t="s">
        <v>91</v>
      </c>
      <c r="AY426" s="15" t="s">
        <v>209</v>
      </c>
      <c r="BE426" s="149">
        <f>IF(N426="základní",J426,0)</f>
        <v>0</v>
      </c>
      <c r="BF426" s="149">
        <f>IF(N426="snížená",J426,0)</f>
        <v>0</v>
      </c>
      <c r="BG426" s="149">
        <f>IF(N426="zákl. přenesená",J426,0)</f>
        <v>0</v>
      </c>
      <c r="BH426" s="149">
        <f>IF(N426="sníž. přenesená",J426,0)</f>
        <v>0</v>
      </c>
      <c r="BI426" s="149">
        <f>IF(N426="nulová",J426,0)</f>
        <v>0</v>
      </c>
      <c r="BJ426" s="15" t="s">
        <v>85</v>
      </c>
      <c r="BK426" s="149">
        <f>ROUND(I426*H426,2)</f>
        <v>0</v>
      </c>
      <c r="BL426" s="15" t="s">
        <v>156</v>
      </c>
      <c r="BM426" s="148" t="s">
        <v>2431</v>
      </c>
    </row>
    <row r="427" spans="2:65" s="1" customFormat="1" ht="19.5" x14ac:dyDescent="0.2">
      <c r="B427" s="30"/>
      <c r="D427" s="150" t="s">
        <v>216</v>
      </c>
      <c r="F427" s="151" t="s">
        <v>2246</v>
      </c>
      <c r="I427" s="152"/>
      <c r="L427" s="30"/>
      <c r="M427" s="153"/>
      <c r="T427" s="54"/>
      <c r="AT427" s="15" t="s">
        <v>216</v>
      </c>
      <c r="AU427" s="15" t="s">
        <v>91</v>
      </c>
    </row>
    <row r="428" spans="2:65" s="12" customFormat="1" x14ac:dyDescent="0.2">
      <c r="B428" s="154"/>
      <c r="D428" s="150" t="s">
        <v>292</v>
      </c>
      <c r="E428" s="155" t="s">
        <v>1</v>
      </c>
      <c r="F428" s="156" t="s">
        <v>2247</v>
      </c>
      <c r="H428" s="157">
        <v>3</v>
      </c>
      <c r="I428" s="158"/>
      <c r="L428" s="154"/>
      <c r="M428" s="159"/>
      <c r="T428" s="160"/>
      <c r="AT428" s="155" t="s">
        <v>292</v>
      </c>
      <c r="AU428" s="155" t="s">
        <v>91</v>
      </c>
      <c r="AV428" s="12" t="s">
        <v>91</v>
      </c>
      <c r="AW428" s="12" t="s">
        <v>36</v>
      </c>
      <c r="AX428" s="12" t="s">
        <v>85</v>
      </c>
      <c r="AY428" s="155" t="s">
        <v>209</v>
      </c>
    </row>
    <row r="429" spans="2:65" s="1" customFormat="1" ht="16.5" customHeight="1" x14ac:dyDescent="0.2">
      <c r="B429" s="30"/>
      <c r="C429" s="136" t="s">
        <v>836</v>
      </c>
      <c r="D429" s="136" t="s">
        <v>210</v>
      </c>
      <c r="E429" s="137" t="s">
        <v>2248</v>
      </c>
      <c r="F429" s="138" t="s">
        <v>2249</v>
      </c>
      <c r="G429" s="139" t="s">
        <v>456</v>
      </c>
      <c r="H429" s="140">
        <v>3</v>
      </c>
      <c r="I429" s="141"/>
      <c r="J429" s="142">
        <f>ROUND(I429*H429,2)</f>
        <v>0</v>
      </c>
      <c r="K429" s="143"/>
      <c r="L429" s="30"/>
      <c r="M429" s="144" t="s">
        <v>1</v>
      </c>
      <c r="N429" s="145" t="s">
        <v>43</v>
      </c>
      <c r="P429" s="146">
        <f>O429*H429</f>
        <v>0</v>
      </c>
      <c r="Q429" s="146">
        <v>3.3E-4</v>
      </c>
      <c r="R429" s="146">
        <f>Q429*H429</f>
        <v>9.8999999999999999E-4</v>
      </c>
      <c r="S429" s="146">
        <v>0</v>
      </c>
      <c r="T429" s="147">
        <f>S429*H429</f>
        <v>0</v>
      </c>
      <c r="AR429" s="148" t="s">
        <v>156</v>
      </c>
      <c r="AT429" s="148" t="s">
        <v>210</v>
      </c>
      <c r="AU429" s="148" t="s">
        <v>91</v>
      </c>
      <c r="AY429" s="15" t="s">
        <v>209</v>
      </c>
      <c r="BE429" s="149">
        <f>IF(N429="základní",J429,0)</f>
        <v>0</v>
      </c>
      <c r="BF429" s="149">
        <f>IF(N429="snížená",J429,0)</f>
        <v>0</v>
      </c>
      <c r="BG429" s="149">
        <f>IF(N429="zákl. přenesená",J429,0)</f>
        <v>0</v>
      </c>
      <c r="BH429" s="149">
        <f>IF(N429="sníž. přenesená",J429,0)</f>
        <v>0</v>
      </c>
      <c r="BI429" s="149">
        <f>IF(N429="nulová",J429,0)</f>
        <v>0</v>
      </c>
      <c r="BJ429" s="15" t="s">
        <v>85</v>
      </c>
      <c r="BK429" s="149">
        <f>ROUND(I429*H429,2)</f>
        <v>0</v>
      </c>
      <c r="BL429" s="15" t="s">
        <v>156</v>
      </c>
      <c r="BM429" s="148" t="s">
        <v>2432</v>
      </c>
    </row>
    <row r="430" spans="2:65" s="1" customFormat="1" x14ac:dyDescent="0.2">
      <c r="B430" s="30"/>
      <c r="D430" s="150" t="s">
        <v>216</v>
      </c>
      <c r="F430" s="151" t="s">
        <v>2251</v>
      </c>
      <c r="I430" s="152"/>
      <c r="L430" s="30"/>
      <c r="M430" s="153"/>
      <c r="T430" s="54"/>
      <c r="AT430" s="15" t="s">
        <v>216</v>
      </c>
      <c r="AU430" s="15" t="s">
        <v>91</v>
      </c>
    </row>
    <row r="431" spans="2:65" s="12" customFormat="1" x14ac:dyDescent="0.2">
      <c r="B431" s="154"/>
      <c r="D431" s="150" t="s">
        <v>292</v>
      </c>
      <c r="E431" s="155" t="s">
        <v>1</v>
      </c>
      <c r="F431" s="156" t="s">
        <v>2247</v>
      </c>
      <c r="H431" s="157">
        <v>3</v>
      </c>
      <c r="I431" s="158"/>
      <c r="L431" s="154"/>
      <c r="M431" s="159"/>
      <c r="T431" s="160"/>
      <c r="AT431" s="155" t="s">
        <v>292</v>
      </c>
      <c r="AU431" s="155" t="s">
        <v>91</v>
      </c>
      <c r="AV431" s="12" t="s">
        <v>91</v>
      </c>
      <c r="AW431" s="12" t="s">
        <v>36</v>
      </c>
      <c r="AX431" s="12" t="s">
        <v>85</v>
      </c>
      <c r="AY431" s="155" t="s">
        <v>209</v>
      </c>
    </row>
    <row r="432" spans="2:65" s="1" customFormat="1" ht="21.75" customHeight="1" x14ac:dyDescent="0.2">
      <c r="B432" s="30"/>
      <c r="C432" s="136" t="s">
        <v>840</v>
      </c>
      <c r="D432" s="136" t="s">
        <v>210</v>
      </c>
      <c r="E432" s="137" t="s">
        <v>861</v>
      </c>
      <c r="F432" s="138" t="s">
        <v>862</v>
      </c>
      <c r="G432" s="139" t="s">
        <v>359</v>
      </c>
      <c r="H432" s="140">
        <v>74.400000000000006</v>
      </c>
      <c r="I432" s="141"/>
      <c r="J432" s="142">
        <f>ROUND(I432*H432,2)</f>
        <v>0</v>
      </c>
      <c r="K432" s="143"/>
      <c r="L432" s="30"/>
      <c r="M432" s="144" t="s">
        <v>1</v>
      </c>
      <c r="N432" s="145" t="s">
        <v>43</v>
      </c>
      <c r="P432" s="146">
        <f>O432*H432</f>
        <v>0</v>
      </c>
      <c r="Q432" s="146">
        <v>1.2999999999999999E-4</v>
      </c>
      <c r="R432" s="146">
        <f>Q432*H432</f>
        <v>9.672E-3</v>
      </c>
      <c r="S432" s="146">
        <v>0</v>
      </c>
      <c r="T432" s="147">
        <f>S432*H432</f>
        <v>0</v>
      </c>
      <c r="AR432" s="148" t="s">
        <v>156</v>
      </c>
      <c r="AT432" s="148" t="s">
        <v>210</v>
      </c>
      <c r="AU432" s="148" t="s">
        <v>91</v>
      </c>
      <c r="AY432" s="15" t="s">
        <v>209</v>
      </c>
      <c r="BE432" s="149">
        <f>IF(N432="základní",J432,0)</f>
        <v>0</v>
      </c>
      <c r="BF432" s="149">
        <f>IF(N432="snížená",J432,0)</f>
        <v>0</v>
      </c>
      <c r="BG432" s="149">
        <f>IF(N432="zákl. přenesená",J432,0)</f>
        <v>0</v>
      </c>
      <c r="BH432" s="149">
        <f>IF(N432="sníž. přenesená",J432,0)</f>
        <v>0</v>
      </c>
      <c r="BI432" s="149">
        <f>IF(N432="nulová",J432,0)</f>
        <v>0</v>
      </c>
      <c r="BJ432" s="15" t="s">
        <v>85</v>
      </c>
      <c r="BK432" s="149">
        <f>ROUND(I432*H432,2)</f>
        <v>0</v>
      </c>
      <c r="BL432" s="15" t="s">
        <v>156</v>
      </c>
      <c r="BM432" s="148" t="s">
        <v>2433</v>
      </c>
    </row>
    <row r="433" spans="2:65" s="1" customFormat="1" x14ac:dyDescent="0.2">
      <c r="B433" s="30"/>
      <c r="D433" s="150" t="s">
        <v>216</v>
      </c>
      <c r="F433" s="151" t="s">
        <v>864</v>
      </c>
      <c r="I433" s="152"/>
      <c r="L433" s="30"/>
      <c r="M433" s="153"/>
      <c r="T433" s="54"/>
      <c r="AT433" s="15" t="s">
        <v>216</v>
      </c>
      <c r="AU433" s="15" t="s">
        <v>91</v>
      </c>
    </row>
    <row r="434" spans="2:65" s="12" customFormat="1" x14ac:dyDescent="0.2">
      <c r="B434" s="154"/>
      <c r="D434" s="150" t="s">
        <v>292</v>
      </c>
      <c r="E434" s="155" t="s">
        <v>1</v>
      </c>
      <c r="F434" s="156" t="s">
        <v>2434</v>
      </c>
      <c r="H434" s="157">
        <v>74.400000000000006</v>
      </c>
      <c r="I434" s="158"/>
      <c r="L434" s="154"/>
      <c r="M434" s="159"/>
      <c r="T434" s="160"/>
      <c r="AT434" s="155" t="s">
        <v>292</v>
      </c>
      <c r="AU434" s="155" t="s">
        <v>91</v>
      </c>
      <c r="AV434" s="12" t="s">
        <v>91</v>
      </c>
      <c r="AW434" s="12" t="s">
        <v>36</v>
      </c>
      <c r="AX434" s="12" t="s">
        <v>85</v>
      </c>
      <c r="AY434" s="155" t="s">
        <v>209</v>
      </c>
    </row>
    <row r="435" spans="2:65" s="11" customFormat="1" ht="22.9" customHeight="1" x14ac:dyDescent="0.2">
      <c r="B435" s="124"/>
      <c r="D435" s="125" t="s">
        <v>77</v>
      </c>
      <c r="E435" s="134" t="s">
        <v>249</v>
      </c>
      <c r="F435" s="134" t="s">
        <v>866</v>
      </c>
      <c r="I435" s="127"/>
      <c r="J435" s="135">
        <f>BK435</f>
        <v>0</v>
      </c>
      <c r="L435" s="124"/>
      <c r="M435" s="129"/>
      <c r="P435" s="130">
        <f>P436+SUM(P437:P448)</f>
        <v>0</v>
      </c>
      <c r="R435" s="130">
        <f>R436+SUM(R437:R448)</f>
        <v>6.1008000000000007E-2</v>
      </c>
      <c r="T435" s="131">
        <f>T436+SUM(T437:T448)</f>
        <v>2.9760000000000004</v>
      </c>
      <c r="AR435" s="125" t="s">
        <v>85</v>
      </c>
      <c r="AT435" s="132" t="s">
        <v>77</v>
      </c>
      <c r="AU435" s="132" t="s">
        <v>85</v>
      </c>
      <c r="AY435" s="125" t="s">
        <v>209</v>
      </c>
      <c r="BK435" s="133">
        <f>BK436+SUM(BK437:BK448)</f>
        <v>0</v>
      </c>
    </row>
    <row r="436" spans="2:65" s="1" customFormat="1" ht="24.2" customHeight="1" x14ac:dyDescent="0.2">
      <c r="B436" s="30"/>
      <c r="C436" s="136" t="s">
        <v>846</v>
      </c>
      <c r="D436" s="136" t="s">
        <v>210</v>
      </c>
      <c r="E436" s="137" t="s">
        <v>867</v>
      </c>
      <c r="F436" s="138" t="s">
        <v>868</v>
      </c>
      <c r="G436" s="139" t="s">
        <v>359</v>
      </c>
      <c r="H436" s="140">
        <v>148.80000000000001</v>
      </c>
      <c r="I436" s="141"/>
      <c r="J436" s="142">
        <f>ROUND(I436*H436,2)</f>
        <v>0</v>
      </c>
      <c r="K436" s="143"/>
      <c r="L436" s="30"/>
      <c r="M436" s="144" t="s">
        <v>1</v>
      </c>
      <c r="N436" s="145" t="s">
        <v>43</v>
      </c>
      <c r="P436" s="146">
        <f>O436*H436</f>
        <v>0</v>
      </c>
      <c r="Q436" s="146">
        <v>4.0999999999999999E-4</v>
      </c>
      <c r="R436" s="146">
        <f>Q436*H436</f>
        <v>6.1008000000000007E-2</v>
      </c>
      <c r="S436" s="146">
        <v>0</v>
      </c>
      <c r="T436" s="147">
        <f>S436*H436</f>
        <v>0</v>
      </c>
      <c r="AR436" s="148" t="s">
        <v>156</v>
      </c>
      <c r="AT436" s="148" t="s">
        <v>210</v>
      </c>
      <c r="AU436" s="148" t="s">
        <v>91</v>
      </c>
      <c r="AY436" s="15" t="s">
        <v>209</v>
      </c>
      <c r="BE436" s="149">
        <f>IF(N436="základní",J436,0)</f>
        <v>0</v>
      </c>
      <c r="BF436" s="149">
        <f>IF(N436="snížená",J436,0)</f>
        <v>0</v>
      </c>
      <c r="BG436" s="149">
        <f>IF(N436="zákl. přenesená",J436,0)</f>
        <v>0</v>
      </c>
      <c r="BH436" s="149">
        <f>IF(N436="sníž. přenesená",J436,0)</f>
        <v>0</v>
      </c>
      <c r="BI436" s="149">
        <f>IF(N436="nulová",J436,0)</f>
        <v>0</v>
      </c>
      <c r="BJ436" s="15" t="s">
        <v>85</v>
      </c>
      <c r="BK436" s="149">
        <f>ROUND(I436*H436,2)</f>
        <v>0</v>
      </c>
      <c r="BL436" s="15" t="s">
        <v>156</v>
      </c>
      <c r="BM436" s="148" t="s">
        <v>2435</v>
      </c>
    </row>
    <row r="437" spans="2:65" s="1" customFormat="1" ht="19.5" x14ac:dyDescent="0.2">
      <c r="B437" s="30"/>
      <c r="D437" s="150" t="s">
        <v>216</v>
      </c>
      <c r="F437" s="151" t="s">
        <v>870</v>
      </c>
      <c r="I437" s="152"/>
      <c r="L437" s="30"/>
      <c r="M437" s="153"/>
      <c r="T437" s="54"/>
      <c r="AT437" s="15" t="s">
        <v>216</v>
      </c>
      <c r="AU437" s="15" t="s">
        <v>91</v>
      </c>
    </row>
    <row r="438" spans="2:65" s="12" customFormat="1" x14ac:dyDescent="0.2">
      <c r="B438" s="154"/>
      <c r="D438" s="150" t="s">
        <v>292</v>
      </c>
      <c r="E438" s="155" t="s">
        <v>1</v>
      </c>
      <c r="F438" s="156" t="s">
        <v>2436</v>
      </c>
      <c r="H438" s="157">
        <v>148.80000000000001</v>
      </c>
      <c r="I438" s="158"/>
      <c r="L438" s="154"/>
      <c r="M438" s="159"/>
      <c r="T438" s="160"/>
      <c r="AT438" s="155" t="s">
        <v>292</v>
      </c>
      <c r="AU438" s="155" t="s">
        <v>91</v>
      </c>
      <c r="AV438" s="12" t="s">
        <v>91</v>
      </c>
      <c r="AW438" s="12" t="s">
        <v>36</v>
      </c>
      <c r="AX438" s="12" t="s">
        <v>85</v>
      </c>
      <c r="AY438" s="155" t="s">
        <v>209</v>
      </c>
    </row>
    <row r="439" spans="2:65" s="1" customFormat="1" ht="24.2" customHeight="1" x14ac:dyDescent="0.2">
      <c r="B439" s="30"/>
      <c r="C439" s="136" t="s">
        <v>850</v>
      </c>
      <c r="D439" s="136" t="s">
        <v>210</v>
      </c>
      <c r="E439" s="137" t="s">
        <v>873</v>
      </c>
      <c r="F439" s="138" t="s">
        <v>874</v>
      </c>
      <c r="G439" s="139" t="s">
        <v>359</v>
      </c>
      <c r="H439" s="140">
        <v>148.80000000000001</v>
      </c>
      <c r="I439" s="141"/>
      <c r="J439" s="142">
        <f>ROUND(I439*H439,2)</f>
        <v>0</v>
      </c>
      <c r="K439" s="143"/>
      <c r="L439" s="30"/>
      <c r="M439" s="144" t="s">
        <v>1</v>
      </c>
      <c r="N439" s="145" t="s">
        <v>43</v>
      </c>
      <c r="P439" s="146">
        <f>O439*H439</f>
        <v>0</v>
      </c>
      <c r="Q439" s="146">
        <v>0</v>
      </c>
      <c r="R439" s="146">
        <f>Q439*H439</f>
        <v>0</v>
      </c>
      <c r="S439" s="146">
        <v>0</v>
      </c>
      <c r="T439" s="147">
        <f>S439*H439</f>
        <v>0</v>
      </c>
      <c r="AR439" s="148" t="s">
        <v>156</v>
      </c>
      <c r="AT439" s="148" t="s">
        <v>210</v>
      </c>
      <c r="AU439" s="148" t="s">
        <v>91</v>
      </c>
      <c r="AY439" s="15" t="s">
        <v>209</v>
      </c>
      <c r="BE439" s="149">
        <f>IF(N439="základní",J439,0)</f>
        <v>0</v>
      </c>
      <c r="BF439" s="149">
        <f>IF(N439="snížená",J439,0)</f>
        <v>0</v>
      </c>
      <c r="BG439" s="149">
        <f>IF(N439="zákl. přenesená",J439,0)</f>
        <v>0</v>
      </c>
      <c r="BH439" s="149">
        <f>IF(N439="sníž. přenesená",J439,0)</f>
        <v>0</v>
      </c>
      <c r="BI439" s="149">
        <f>IF(N439="nulová",J439,0)</f>
        <v>0</v>
      </c>
      <c r="BJ439" s="15" t="s">
        <v>85</v>
      </c>
      <c r="BK439" s="149">
        <f>ROUND(I439*H439,2)</f>
        <v>0</v>
      </c>
      <c r="BL439" s="15" t="s">
        <v>156</v>
      </c>
      <c r="BM439" s="148" t="s">
        <v>2437</v>
      </c>
    </row>
    <row r="440" spans="2:65" s="1" customFormat="1" ht="19.5" x14ac:dyDescent="0.2">
      <c r="B440" s="30"/>
      <c r="D440" s="150" t="s">
        <v>216</v>
      </c>
      <c r="F440" s="151" t="s">
        <v>876</v>
      </c>
      <c r="I440" s="152"/>
      <c r="L440" s="30"/>
      <c r="M440" s="153"/>
      <c r="T440" s="54"/>
      <c r="AT440" s="15" t="s">
        <v>216</v>
      </c>
      <c r="AU440" s="15" t="s">
        <v>91</v>
      </c>
    </row>
    <row r="441" spans="2:65" s="12" customFormat="1" x14ac:dyDescent="0.2">
      <c r="B441" s="154"/>
      <c r="D441" s="150" t="s">
        <v>292</v>
      </c>
      <c r="E441" s="155" t="s">
        <v>1</v>
      </c>
      <c r="F441" s="156" t="s">
        <v>2436</v>
      </c>
      <c r="H441" s="157">
        <v>148.80000000000001</v>
      </c>
      <c r="I441" s="158"/>
      <c r="L441" s="154"/>
      <c r="M441" s="159"/>
      <c r="T441" s="160"/>
      <c r="AT441" s="155" t="s">
        <v>292</v>
      </c>
      <c r="AU441" s="155" t="s">
        <v>91</v>
      </c>
      <c r="AV441" s="12" t="s">
        <v>91</v>
      </c>
      <c r="AW441" s="12" t="s">
        <v>36</v>
      </c>
      <c r="AX441" s="12" t="s">
        <v>85</v>
      </c>
      <c r="AY441" s="155" t="s">
        <v>209</v>
      </c>
    </row>
    <row r="442" spans="2:65" s="1" customFormat="1" ht="16.5" customHeight="1" x14ac:dyDescent="0.2">
      <c r="B442" s="30"/>
      <c r="C442" s="136" t="s">
        <v>855</v>
      </c>
      <c r="D442" s="136" t="s">
        <v>210</v>
      </c>
      <c r="E442" s="137" t="s">
        <v>878</v>
      </c>
      <c r="F442" s="138" t="s">
        <v>879</v>
      </c>
      <c r="G442" s="139" t="s">
        <v>359</v>
      </c>
      <c r="H442" s="140">
        <v>23.2</v>
      </c>
      <c r="I442" s="141"/>
      <c r="J442" s="142">
        <f>ROUND(I442*H442,2)</f>
        <v>0</v>
      </c>
      <c r="K442" s="143"/>
      <c r="L442" s="30"/>
      <c r="M442" s="144" t="s">
        <v>1</v>
      </c>
      <c r="N442" s="145" t="s">
        <v>43</v>
      </c>
      <c r="P442" s="146">
        <f>O442*H442</f>
        <v>0</v>
      </c>
      <c r="Q442" s="146">
        <v>0</v>
      </c>
      <c r="R442" s="146">
        <f>Q442*H442</f>
        <v>0</v>
      </c>
      <c r="S442" s="146">
        <v>0</v>
      </c>
      <c r="T442" s="147">
        <f>S442*H442</f>
        <v>0</v>
      </c>
      <c r="AR442" s="148" t="s">
        <v>156</v>
      </c>
      <c r="AT442" s="148" t="s">
        <v>210</v>
      </c>
      <c r="AU442" s="148" t="s">
        <v>91</v>
      </c>
      <c r="AY442" s="15" t="s">
        <v>209</v>
      </c>
      <c r="BE442" s="149">
        <f>IF(N442="základní",J442,0)</f>
        <v>0</v>
      </c>
      <c r="BF442" s="149">
        <f>IF(N442="snížená",J442,0)</f>
        <v>0</v>
      </c>
      <c r="BG442" s="149">
        <f>IF(N442="zákl. přenesená",J442,0)</f>
        <v>0</v>
      </c>
      <c r="BH442" s="149">
        <f>IF(N442="sníž. přenesená",J442,0)</f>
        <v>0</v>
      </c>
      <c r="BI442" s="149">
        <f>IF(N442="nulová",J442,0)</f>
        <v>0</v>
      </c>
      <c r="BJ442" s="15" t="s">
        <v>85</v>
      </c>
      <c r="BK442" s="149">
        <f>ROUND(I442*H442,2)</f>
        <v>0</v>
      </c>
      <c r="BL442" s="15" t="s">
        <v>156</v>
      </c>
      <c r="BM442" s="148" t="s">
        <v>2438</v>
      </c>
    </row>
    <row r="443" spans="2:65" s="1" customFormat="1" ht="19.5" x14ac:dyDescent="0.2">
      <c r="B443" s="30"/>
      <c r="D443" s="150" t="s">
        <v>216</v>
      </c>
      <c r="F443" s="151" t="s">
        <v>881</v>
      </c>
      <c r="I443" s="152"/>
      <c r="L443" s="30"/>
      <c r="M443" s="153"/>
      <c r="T443" s="54"/>
      <c r="AT443" s="15" t="s">
        <v>216</v>
      </c>
      <c r="AU443" s="15" t="s">
        <v>91</v>
      </c>
    </row>
    <row r="444" spans="2:65" s="12" customFormat="1" x14ac:dyDescent="0.2">
      <c r="B444" s="154"/>
      <c r="D444" s="150" t="s">
        <v>292</v>
      </c>
      <c r="E444" s="155" t="s">
        <v>1</v>
      </c>
      <c r="F444" s="156" t="s">
        <v>2345</v>
      </c>
      <c r="H444" s="157">
        <v>23.2</v>
      </c>
      <c r="I444" s="158"/>
      <c r="L444" s="154"/>
      <c r="M444" s="159"/>
      <c r="T444" s="160"/>
      <c r="AT444" s="155" t="s">
        <v>292</v>
      </c>
      <c r="AU444" s="155" t="s">
        <v>91</v>
      </c>
      <c r="AV444" s="12" t="s">
        <v>91</v>
      </c>
      <c r="AW444" s="12" t="s">
        <v>36</v>
      </c>
      <c r="AX444" s="12" t="s">
        <v>85</v>
      </c>
      <c r="AY444" s="155" t="s">
        <v>209</v>
      </c>
    </row>
    <row r="445" spans="2:65" s="1" customFormat="1" ht="16.5" customHeight="1" x14ac:dyDescent="0.2">
      <c r="B445" s="30"/>
      <c r="C445" s="136" t="s">
        <v>860</v>
      </c>
      <c r="D445" s="136" t="s">
        <v>210</v>
      </c>
      <c r="E445" s="137" t="s">
        <v>888</v>
      </c>
      <c r="F445" s="138" t="s">
        <v>889</v>
      </c>
      <c r="G445" s="139" t="s">
        <v>342</v>
      </c>
      <c r="H445" s="140">
        <v>297.60000000000002</v>
      </c>
      <c r="I445" s="141"/>
      <c r="J445" s="142">
        <f>ROUND(I445*H445,2)</f>
        <v>0</v>
      </c>
      <c r="K445" s="143"/>
      <c r="L445" s="30"/>
      <c r="M445" s="144" t="s">
        <v>1</v>
      </c>
      <c r="N445" s="145" t="s">
        <v>43</v>
      </c>
      <c r="P445" s="146">
        <f>O445*H445</f>
        <v>0</v>
      </c>
      <c r="Q445" s="146">
        <v>0</v>
      </c>
      <c r="R445" s="146">
        <f>Q445*H445</f>
        <v>0</v>
      </c>
      <c r="S445" s="146">
        <v>0.01</v>
      </c>
      <c r="T445" s="147">
        <f>S445*H445</f>
        <v>2.9760000000000004</v>
      </c>
      <c r="AR445" s="148" t="s">
        <v>156</v>
      </c>
      <c r="AT445" s="148" t="s">
        <v>210</v>
      </c>
      <c r="AU445" s="148" t="s">
        <v>91</v>
      </c>
      <c r="AY445" s="15" t="s">
        <v>209</v>
      </c>
      <c r="BE445" s="149">
        <f>IF(N445="základní",J445,0)</f>
        <v>0</v>
      </c>
      <c r="BF445" s="149">
        <f>IF(N445="snížená",J445,0)</f>
        <v>0</v>
      </c>
      <c r="BG445" s="149">
        <f>IF(N445="zákl. přenesená",J445,0)</f>
        <v>0</v>
      </c>
      <c r="BH445" s="149">
        <f>IF(N445="sníž. přenesená",J445,0)</f>
        <v>0</v>
      </c>
      <c r="BI445" s="149">
        <f>IF(N445="nulová",J445,0)</f>
        <v>0</v>
      </c>
      <c r="BJ445" s="15" t="s">
        <v>85</v>
      </c>
      <c r="BK445" s="149">
        <f>ROUND(I445*H445,2)</f>
        <v>0</v>
      </c>
      <c r="BL445" s="15" t="s">
        <v>156</v>
      </c>
      <c r="BM445" s="148" t="s">
        <v>2439</v>
      </c>
    </row>
    <row r="446" spans="2:65" s="1" customFormat="1" ht="19.5" x14ac:dyDescent="0.2">
      <c r="B446" s="30"/>
      <c r="D446" s="150" t="s">
        <v>216</v>
      </c>
      <c r="F446" s="151" t="s">
        <v>891</v>
      </c>
      <c r="I446" s="152"/>
      <c r="L446" s="30"/>
      <c r="M446" s="153"/>
      <c r="T446" s="54"/>
      <c r="AT446" s="15" t="s">
        <v>216</v>
      </c>
      <c r="AU446" s="15" t="s">
        <v>91</v>
      </c>
    </row>
    <row r="447" spans="2:65" s="12" customFormat="1" x14ac:dyDescent="0.2">
      <c r="B447" s="154"/>
      <c r="D447" s="150" t="s">
        <v>292</v>
      </c>
      <c r="E447" s="155" t="s">
        <v>1</v>
      </c>
      <c r="F447" s="156" t="s">
        <v>2440</v>
      </c>
      <c r="H447" s="157">
        <v>297.60000000000002</v>
      </c>
      <c r="I447" s="158"/>
      <c r="L447" s="154"/>
      <c r="M447" s="159"/>
      <c r="T447" s="160"/>
      <c r="AT447" s="155" t="s">
        <v>292</v>
      </c>
      <c r="AU447" s="155" t="s">
        <v>91</v>
      </c>
      <c r="AV447" s="12" t="s">
        <v>91</v>
      </c>
      <c r="AW447" s="12" t="s">
        <v>36</v>
      </c>
      <c r="AX447" s="12" t="s">
        <v>85</v>
      </c>
      <c r="AY447" s="155" t="s">
        <v>209</v>
      </c>
    </row>
    <row r="448" spans="2:65" s="11" customFormat="1" ht="20.85" customHeight="1" x14ac:dyDescent="0.2">
      <c r="B448" s="124"/>
      <c r="D448" s="125" t="s">
        <v>77</v>
      </c>
      <c r="E448" s="134" t="s">
        <v>860</v>
      </c>
      <c r="F448" s="134" t="s">
        <v>893</v>
      </c>
      <c r="I448" s="127"/>
      <c r="J448" s="135">
        <f>BK448</f>
        <v>0</v>
      </c>
      <c r="L448" s="124"/>
      <c r="M448" s="129"/>
      <c r="P448" s="130">
        <f>SUM(P449:P476)</f>
        <v>0</v>
      </c>
      <c r="R448" s="130">
        <f>SUM(R449:R476)</f>
        <v>0</v>
      </c>
      <c r="T448" s="131">
        <f>SUM(T449:T476)</f>
        <v>0</v>
      </c>
      <c r="AR448" s="125" t="s">
        <v>85</v>
      </c>
      <c r="AT448" s="132" t="s">
        <v>77</v>
      </c>
      <c r="AU448" s="132" t="s">
        <v>91</v>
      </c>
      <c r="AY448" s="125" t="s">
        <v>209</v>
      </c>
      <c r="BK448" s="133">
        <f>SUM(BK449:BK476)</f>
        <v>0</v>
      </c>
    </row>
    <row r="449" spans="2:65" s="1" customFormat="1" ht="21.75" customHeight="1" x14ac:dyDescent="0.2">
      <c r="B449" s="30"/>
      <c r="C449" s="136" t="s">
        <v>379</v>
      </c>
      <c r="D449" s="136" t="s">
        <v>210</v>
      </c>
      <c r="E449" s="137" t="s">
        <v>895</v>
      </c>
      <c r="F449" s="138" t="s">
        <v>896</v>
      </c>
      <c r="G449" s="139" t="s">
        <v>359</v>
      </c>
      <c r="H449" s="140">
        <v>23.2</v>
      </c>
      <c r="I449" s="141"/>
      <c r="J449" s="142">
        <f>ROUND(I449*H449,2)</f>
        <v>0</v>
      </c>
      <c r="K449" s="143"/>
      <c r="L449" s="30"/>
      <c r="M449" s="144" t="s">
        <v>1</v>
      </c>
      <c r="N449" s="145" t="s">
        <v>43</v>
      </c>
      <c r="P449" s="146">
        <f>O449*H449</f>
        <v>0</v>
      </c>
      <c r="Q449" s="146">
        <v>0</v>
      </c>
      <c r="R449" s="146">
        <f>Q449*H449</f>
        <v>0</v>
      </c>
      <c r="S449" s="146">
        <v>0</v>
      </c>
      <c r="T449" s="147">
        <f>S449*H449</f>
        <v>0</v>
      </c>
      <c r="AR449" s="148" t="s">
        <v>156</v>
      </c>
      <c r="AT449" s="148" t="s">
        <v>210</v>
      </c>
      <c r="AU449" s="148" t="s">
        <v>148</v>
      </c>
      <c r="AY449" s="15" t="s">
        <v>209</v>
      </c>
      <c r="BE449" s="149">
        <f>IF(N449="základní",J449,0)</f>
        <v>0</v>
      </c>
      <c r="BF449" s="149">
        <f>IF(N449="snížená",J449,0)</f>
        <v>0</v>
      </c>
      <c r="BG449" s="149">
        <f>IF(N449="zákl. přenesená",J449,0)</f>
        <v>0</v>
      </c>
      <c r="BH449" s="149">
        <f>IF(N449="sníž. přenesená",J449,0)</f>
        <v>0</v>
      </c>
      <c r="BI449" s="149">
        <f>IF(N449="nulová",J449,0)</f>
        <v>0</v>
      </c>
      <c r="BJ449" s="15" t="s">
        <v>85</v>
      </c>
      <c r="BK449" s="149">
        <f>ROUND(I449*H449,2)</f>
        <v>0</v>
      </c>
      <c r="BL449" s="15" t="s">
        <v>156</v>
      </c>
      <c r="BM449" s="148" t="s">
        <v>2441</v>
      </c>
    </row>
    <row r="450" spans="2:65" s="1" customFormat="1" ht="19.5" x14ac:dyDescent="0.2">
      <c r="B450" s="30"/>
      <c r="D450" s="150" t="s">
        <v>216</v>
      </c>
      <c r="F450" s="151" t="s">
        <v>898</v>
      </c>
      <c r="I450" s="152"/>
      <c r="L450" s="30"/>
      <c r="M450" s="153"/>
      <c r="T450" s="54"/>
      <c r="AT450" s="15" t="s">
        <v>216</v>
      </c>
      <c r="AU450" s="15" t="s">
        <v>148</v>
      </c>
    </row>
    <row r="451" spans="2:65" s="12" customFormat="1" x14ac:dyDescent="0.2">
      <c r="B451" s="154"/>
      <c r="D451" s="150" t="s">
        <v>292</v>
      </c>
      <c r="E451" s="155" t="s">
        <v>1</v>
      </c>
      <c r="F451" s="156" t="s">
        <v>2345</v>
      </c>
      <c r="H451" s="157">
        <v>23.2</v>
      </c>
      <c r="I451" s="158"/>
      <c r="L451" s="154"/>
      <c r="M451" s="159"/>
      <c r="T451" s="160"/>
      <c r="AT451" s="155" t="s">
        <v>292</v>
      </c>
      <c r="AU451" s="155" t="s">
        <v>148</v>
      </c>
      <c r="AV451" s="12" t="s">
        <v>91</v>
      </c>
      <c r="AW451" s="12" t="s">
        <v>36</v>
      </c>
      <c r="AX451" s="12" t="s">
        <v>85</v>
      </c>
      <c r="AY451" s="155" t="s">
        <v>209</v>
      </c>
    </row>
    <row r="452" spans="2:65" s="1" customFormat="1" ht="24.2" customHeight="1" x14ac:dyDescent="0.2">
      <c r="B452" s="30"/>
      <c r="C452" s="136" t="s">
        <v>872</v>
      </c>
      <c r="D452" s="136" t="s">
        <v>210</v>
      </c>
      <c r="E452" s="137" t="s">
        <v>900</v>
      </c>
      <c r="F452" s="138" t="s">
        <v>901</v>
      </c>
      <c r="G452" s="139" t="s">
        <v>554</v>
      </c>
      <c r="H452" s="140">
        <v>27.882000000000001</v>
      </c>
      <c r="I452" s="141"/>
      <c r="J452" s="142">
        <f>ROUND(I452*H452,2)</f>
        <v>0</v>
      </c>
      <c r="K452" s="143"/>
      <c r="L452" s="30"/>
      <c r="M452" s="144" t="s">
        <v>1</v>
      </c>
      <c r="N452" s="145" t="s">
        <v>43</v>
      </c>
      <c r="P452" s="146">
        <f>O452*H452</f>
        <v>0</v>
      </c>
      <c r="Q452" s="146">
        <v>0</v>
      </c>
      <c r="R452" s="146">
        <f>Q452*H452</f>
        <v>0</v>
      </c>
      <c r="S452" s="146">
        <v>0</v>
      </c>
      <c r="T452" s="147">
        <f>S452*H452</f>
        <v>0</v>
      </c>
      <c r="AR452" s="148" t="s">
        <v>156</v>
      </c>
      <c r="AT452" s="148" t="s">
        <v>210</v>
      </c>
      <c r="AU452" s="148" t="s">
        <v>148</v>
      </c>
      <c r="AY452" s="15" t="s">
        <v>209</v>
      </c>
      <c r="BE452" s="149">
        <f>IF(N452="základní",J452,0)</f>
        <v>0</v>
      </c>
      <c r="BF452" s="149">
        <f>IF(N452="snížená",J452,0)</f>
        <v>0</v>
      </c>
      <c r="BG452" s="149">
        <f>IF(N452="zákl. přenesená",J452,0)</f>
        <v>0</v>
      </c>
      <c r="BH452" s="149">
        <f>IF(N452="sníž. přenesená",J452,0)</f>
        <v>0</v>
      </c>
      <c r="BI452" s="149">
        <f>IF(N452="nulová",J452,0)</f>
        <v>0</v>
      </c>
      <c r="BJ452" s="15" t="s">
        <v>85</v>
      </c>
      <c r="BK452" s="149">
        <f>ROUND(I452*H452,2)</f>
        <v>0</v>
      </c>
      <c r="BL452" s="15" t="s">
        <v>156</v>
      </c>
      <c r="BM452" s="148" t="s">
        <v>2442</v>
      </c>
    </row>
    <row r="453" spans="2:65" s="1" customFormat="1" ht="19.5" x14ac:dyDescent="0.2">
      <c r="B453" s="30"/>
      <c r="D453" s="150" t="s">
        <v>216</v>
      </c>
      <c r="F453" s="151" t="s">
        <v>903</v>
      </c>
      <c r="I453" s="152"/>
      <c r="L453" s="30"/>
      <c r="M453" s="153"/>
      <c r="T453" s="54"/>
      <c r="AT453" s="15" t="s">
        <v>216</v>
      </c>
      <c r="AU453" s="15" t="s">
        <v>148</v>
      </c>
    </row>
    <row r="454" spans="2:65" s="12" customFormat="1" x14ac:dyDescent="0.2">
      <c r="B454" s="154"/>
      <c r="D454" s="150" t="s">
        <v>292</v>
      </c>
      <c r="E454" s="155" t="s">
        <v>1</v>
      </c>
      <c r="F454" s="156" t="s">
        <v>2443</v>
      </c>
      <c r="H454" s="157">
        <v>3.5939999999999999</v>
      </c>
      <c r="I454" s="158"/>
      <c r="L454" s="154"/>
      <c r="M454" s="159"/>
      <c r="T454" s="160"/>
      <c r="AT454" s="155" t="s">
        <v>292</v>
      </c>
      <c r="AU454" s="155" t="s">
        <v>148</v>
      </c>
      <c r="AV454" s="12" t="s">
        <v>91</v>
      </c>
      <c r="AW454" s="12" t="s">
        <v>36</v>
      </c>
      <c r="AX454" s="12" t="s">
        <v>78</v>
      </c>
      <c r="AY454" s="155" t="s">
        <v>209</v>
      </c>
    </row>
    <row r="455" spans="2:65" s="12" customFormat="1" x14ac:dyDescent="0.2">
      <c r="B455" s="154"/>
      <c r="D455" s="150" t="s">
        <v>292</v>
      </c>
      <c r="E455" s="155" t="s">
        <v>1</v>
      </c>
      <c r="F455" s="156" t="s">
        <v>2444</v>
      </c>
      <c r="H455" s="157">
        <v>24.288000000000004</v>
      </c>
      <c r="I455" s="158"/>
      <c r="L455" s="154"/>
      <c r="M455" s="159"/>
      <c r="T455" s="160"/>
      <c r="AT455" s="155" t="s">
        <v>292</v>
      </c>
      <c r="AU455" s="155" t="s">
        <v>148</v>
      </c>
      <c r="AV455" s="12" t="s">
        <v>91</v>
      </c>
      <c r="AW455" s="12" t="s">
        <v>36</v>
      </c>
      <c r="AX455" s="12" t="s">
        <v>78</v>
      </c>
      <c r="AY455" s="155" t="s">
        <v>209</v>
      </c>
    </row>
    <row r="456" spans="2:65" s="13" customFormat="1" x14ac:dyDescent="0.2">
      <c r="B456" s="164"/>
      <c r="D456" s="150" t="s">
        <v>292</v>
      </c>
      <c r="E456" s="165" t="s">
        <v>1</v>
      </c>
      <c r="F456" s="166" t="s">
        <v>351</v>
      </c>
      <c r="H456" s="167">
        <v>27.882000000000005</v>
      </c>
      <c r="I456" s="168"/>
      <c r="L456" s="164"/>
      <c r="M456" s="169"/>
      <c r="T456" s="170"/>
      <c r="AT456" s="165" t="s">
        <v>292</v>
      </c>
      <c r="AU456" s="165" t="s">
        <v>148</v>
      </c>
      <c r="AV456" s="13" t="s">
        <v>156</v>
      </c>
      <c r="AW456" s="13" t="s">
        <v>4</v>
      </c>
      <c r="AX456" s="13" t="s">
        <v>85</v>
      </c>
      <c r="AY456" s="165" t="s">
        <v>209</v>
      </c>
    </row>
    <row r="457" spans="2:65" s="1" customFormat="1" ht="24.2" customHeight="1" x14ac:dyDescent="0.2">
      <c r="B457" s="30"/>
      <c r="C457" s="136" t="s">
        <v>877</v>
      </c>
      <c r="D457" s="136" t="s">
        <v>210</v>
      </c>
      <c r="E457" s="137" t="s">
        <v>907</v>
      </c>
      <c r="F457" s="138" t="s">
        <v>908</v>
      </c>
      <c r="G457" s="139" t="s">
        <v>554</v>
      </c>
      <c r="H457" s="140">
        <v>195.17400000000001</v>
      </c>
      <c r="I457" s="141"/>
      <c r="J457" s="142">
        <f>ROUND(I457*H457,2)</f>
        <v>0</v>
      </c>
      <c r="K457" s="143"/>
      <c r="L457" s="30"/>
      <c r="M457" s="144" t="s">
        <v>1</v>
      </c>
      <c r="N457" s="145" t="s">
        <v>43</v>
      </c>
      <c r="P457" s="146">
        <f>O457*H457</f>
        <v>0</v>
      </c>
      <c r="Q457" s="146">
        <v>0</v>
      </c>
      <c r="R457" s="146">
        <f>Q457*H457</f>
        <v>0</v>
      </c>
      <c r="S457" s="146">
        <v>0</v>
      </c>
      <c r="T457" s="147">
        <f>S457*H457</f>
        <v>0</v>
      </c>
      <c r="AR457" s="148" t="s">
        <v>156</v>
      </c>
      <c r="AT457" s="148" t="s">
        <v>210</v>
      </c>
      <c r="AU457" s="148" t="s">
        <v>148</v>
      </c>
      <c r="AY457" s="15" t="s">
        <v>209</v>
      </c>
      <c r="BE457" s="149">
        <f>IF(N457="základní",J457,0)</f>
        <v>0</v>
      </c>
      <c r="BF457" s="149">
        <f>IF(N457="snížená",J457,0)</f>
        <v>0</v>
      </c>
      <c r="BG457" s="149">
        <f>IF(N457="zákl. přenesená",J457,0)</f>
        <v>0</v>
      </c>
      <c r="BH457" s="149">
        <f>IF(N457="sníž. přenesená",J457,0)</f>
        <v>0</v>
      </c>
      <c r="BI457" s="149">
        <f>IF(N457="nulová",J457,0)</f>
        <v>0</v>
      </c>
      <c r="BJ457" s="15" t="s">
        <v>85</v>
      </c>
      <c r="BK457" s="149">
        <f>ROUND(I457*H457,2)</f>
        <v>0</v>
      </c>
      <c r="BL457" s="15" t="s">
        <v>156</v>
      </c>
      <c r="BM457" s="148" t="s">
        <v>2445</v>
      </c>
    </row>
    <row r="458" spans="2:65" s="1" customFormat="1" ht="19.5" x14ac:dyDescent="0.2">
      <c r="B458" s="30"/>
      <c r="D458" s="150" t="s">
        <v>216</v>
      </c>
      <c r="F458" s="151" t="s">
        <v>908</v>
      </c>
      <c r="I458" s="152"/>
      <c r="L458" s="30"/>
      <c r="M458" s="153"/>
      <c r="T458" s="54"/>
      <c r="AT458" s="15" t="s">
        <v>216</v>
      </c>
      <c r="AU458" s="15" t="s">
        <v>148</v>
      </c>
    </row>
    <row r="459" spans="2:65" s="12" customFormat="1" x14ac:dyDescent="0.2">
      <c r="B459" s="154"/>
      <c r="D459" s="150" t="s">
        <v>292</v>
      </c>
      <c r="E459" s="155" t="s">
        <v>1</v>
      </c>
      <c r="F459" s="156" t="s">
        <v>2446</v>
      </c>
      <c r="H459" s="157">
        <v>195.17400000000001</v>
      </c>
      <c r="I459" s="158"/>
      <c r="L459" s="154"/>
      <c r="M459" s="159"/>
      <c r="T459" s="160"/>
      <c r="AT459" s="155" t="s">
        <v>292</v>
      </c>
      <c r="AU459" s="155" t="s">
        <v>148</v>
      </c>
      <c r="AV459" s="12" t="s">
        <v>91</v>
      </c>
      <c r="AW459" s="12" t="s">
        <v>36</v>
      </c>
      <c r="AX459" s="12" t="s">
        <v>78</v>
      </c>
      <c r="AY459" s="155" t="s">
        <v>209</v>
      </c>
    </row>
    <row r="460" spans="2:65" s="13" customFormat="1" x14ac:dyDescent="0.2">
      <c r="B460" s="164"/>
      <c r="D460" s="150" t="s">
        <v>292</v>
      </c>
      <c r="E460" s="165" t="s">
        <v>1</v>
      </c>
      <c r="F460" s="166" t="s">
        <v>351</v>
      </c>
      <c r="H460" s="167">
        <v>195.17400000000001</v>
      </c>
      <c r="I460" s="168"/>
      <c r="L460" s="164"/>
      <c r="M460" s="169"/>
      <c r="T460" s="170"/>
      <c r="AT460" s="165" t="s">
        <v>292</v>
      </c>
      <c r="AU460" s="165" t="s">
        <v>148</v>
      </c>
      <c r="AV460" s="13" t="s">
        <v>156</v>
      </c>
      <c r="AW460" s="13" t="s">
        <v>4</v>
      </c>
      <c r="AX460" s="13" t="s">
        <v>85</v>
      </c>
      <c r="AY460" s="165" t="s">
        <v>209</v>
      </c>
    </row>
    <row r="461" spans="2:65" s="1" customFormat="1" ht="24.2" customHeight="1" x14ac:dyDescent="0.2">
      <c r="B461" s="30"/>
      <c r="C461" s="136" t="s">
        <v>882</v>
      </c>
      <c r="D461" s="136" t="s">
        <v>210</v>
      </c>
      <c r="E461" s="137" t="s">
        <v>912</v>
      </c>
      <c r="F461" s="138" t="s">
        <v>913</v>
      </c>
      <c r="G461" s="139" t="s">
        <v>554</v>
      </c>
      <c r="H461" s="140">
        <v>27.882000000000001</v>
      </c>
      <c r="I461" s="141"/>
      <c r="J461" s="142">
        <f>ROUND(I461*H461,2)</f>
        <v>0</v>
      </c>
      <c r="K461" s="143"/>
      <c r="L461" s="30"/>
      <c r="M461" s="144" t="s">
        <v>1</v>
      </c>
      <c r="N461" s="145" t="s">
        <v>43</v>
      </c>
      <c r="P461" s="146">
        <f>O461*H461</f>
        <v>0</v>
      </c>
      <c r="Q461" s="146">
        <v>0</v>
      </c>
      <c r="R461" s="146">
        <f>Q461*H461</f>
        <v>0</v>
      </c>
      <c r="S461" s="146">
        <v>0</v>
      </c>
      <c r="T461" s="147">
        <f>S461*H461</f>
        <v>0</v>
      </c>
      <c r="AR461" s="148" t="s">
        <v>156</v>
      </c>
      <c r="AT461" s="148" t="s">
        <v>210</v>
      </c>
      <c r="AU461" s="148" t="s">
        <v>148</v>
      </c>
      <c r="AY461" s="15" t="s">
        <v>209</v>
      </c>
      <c r="BE461" s="149">
        <f>IF(N461="základní",J461,0)</f>
        <v>0</v>
      </c>
      <c r="BF461" s="149">
        <f>IF(N461="snížená",J461,0)</f>
        <v>0</v>
      </c>
      <c r="BG461" s="149">
        <f>IF(N461="zákl. přenesená",J461,0)</f>
        <v>0</v>
      </c>
      <c r="BH461" s="149">
        <f>IF(N461="sníž. přenesená",J461,0)</f>
        <v>0</v>
      </c>
      <c r="BI461" s="149">
        <f>IF(N461="nulová",J461,0)</f>
        <v>0</v>
      </c>
      <c r="BJ461" s="15" t="s">
        <v>85</v>
      </c>
      <c r="BK461" s="149">
        <f>ROUND(I461*H461,2)</f>
        <v>0</v>
      </c>
      <c r="BL461" s="15" t="s">
        <v>156</v>
      </c>
      <c r="BM461" s="148" t="s">
        <v>2447</v>
      </c>
    </row>
    <row r="462" spans="2:65" s="1" customFormat="1" ht="19.5" x14ac:dyDescent="0.2">
      <c r="B462" s="30"/>
      <c r="D462" s="150" t="s">
        <v>216</v>
      </c>
      <c r="F462" s="151" t="s">
        <v>915</v>
      </c>
      <c r="I462" s="152"/>
      <c r="L462" s="30"/>
      <c r="M462" s="153"/>
      <c r="T462" s="54"/>
      <c r="AT462" s="15" t="s">
        <v>216</v>
      </c>
      <c r="AU462" s="15" t="s">
        <v>148</v>
      </c>
    </row>
    <row r="463" spans="2:65" s="12" customFormat="1" x14ac:dyDescent="0.2">
      <c r="B463" s="154"/>
      <c r="D463" s="150" t="s">
        <v>292</v>
      </c>
      <c r="E463" s="155" t="s">
        <v>1</v>
      </c>
      <c r="F463" s="156" t="s">
        <v>2443</v>
      </c>
      <c r="H463" s="157">
        <v>3.5939999999999999</v>
      </c>
      <c r="I463" s="158"/>
      <c r="L463" s="154"/>
      <c r="M463" s="159"/>
      <c r="T463" s="160"/>
      <c r="AT463" s="155" t="s">
        <v>292</v>
      </c>
      <c r="AU463" s="155" t="s">
        <v>148</v>
      </c>
      <c r="AV463" s="12" t="s">
        <v>91</v>
      </c>
      <c r="AW463" s="12" t="s">
        <v>36</v>
      </c>
      <c r="AX463" s="12" t="s">
        <v>78</v>
      </c>
      <c r="AY463" s="155" t="s">
        <v>209</v>
      </c>
    </row>
    <row r="464" spans="2:65" s="12" customFormat="1" x14ac:dyDescent="0.2">
      <c r="B464" s="154"/>
      <c r="D464" s="150" t="s">
        <v>292</v>
      </c>
      <c r="E464" s="155" t="s">
        <v>1</v>
      </c>
      <c r="F464" s="156" t="s">
        <v>2444</v>
      </c>
      <c r="H464" s="157">
        <v>24.288000000000004</v>
      </c>
      <c r="I464" s="158"/>
      <c r="L464" s="154"/>
      <c r="M464" s="159"/>
      <c r="T464" s="160"/>
      <c r="AT464" s="155" t="s">
        <v>292</v>
      </c>
      <c r="AU464" s="155" t="s">
        <v>148</v>
      </c>
      <c r="AV464" s="12" t="s">
        <v>91</v>
      </c>
      <c r="AW464" s="12" t="s">
        <v>36</v>
      </c>
      <c r="AX464" s="12" t="s">
        <v>78</v>
      </c>
      <c r="AY464" s="155" t="s">
        <v>209</v>
      </c>
    </row>
    <row r="465" spans="2:65" s="13" customFormat="1" x14ac:dyDescent="0.2">
      <c r="B465" s="164"/>
      <c r="D465" s="150" t="s">
        <v>292</v>
      </c>
      <c r="E465" s="165" t="s">
        <v>1</v>
      </c>
      <c r="F465" s="166" t="s">
        <v>351</v>
      </c>
      <c r="H465" s="167">
        <v>27.882000000000005</v>
      </c>
      <c r="I465" s="168"/>
      <c r="L465" s="164"/>
      <c r="M465" s="169"/>
      <c r="T465" s="170"/>
      <c r="AT465" s="165" t="s">
        <v>292</v>
      </c>
      <c r="AU465" s="165" t="s">
        <v>148</v>
      </c>
      <c r="AV465" s="13" t="s">
        <v>156</v>
      </c>
      <c r="AW465" s="13" t="s">
        <v>4</v>
      </c>
      <c r="AX465" s="13" t="s">
        <v>85</v>
      </c>
      <c r="AY465" s="165" t="s">
        <v>209</v>
      </c>
    </row>
    <row r="466" spans="2:65" s="1" customFormat="1" ht="33" customHeight="1" x14ac:dyDescent="0.2">
      <c r="B466" s="30"/>
      <c r="C466" s="136" t="s">
        <v>887</v>
      </c>
      <c r="D466" s="136" t="s">
        <v>210</v>
      </c>
      <c r="E466" s="137" t="s">
        <v>917</v>
      </c>
      <c r="F466" s="138" t="s">
        <v>918</v>
      </c>
      <c r="G466" s="139" t="s">
        <v>554</v>
      </c>
      <c r="H466" s="140">
        <v>52.17</v>
      </c>
      <c r="I466" s="141"/>
      <c r="J466" s="142">
        <f>ROUND(I466*H466,2)</f>
        <v>0</v>
      </c>
      <c r="K466" s="143"/>
      <c r="L466" s="30"/>
      <c r="M466" s="144" t="s">
        <v>1</v>
      </c>
      <c r="N466" s="145" t="s">
        <v>43</v>
      </c>
      <c r="P466" s="146">
        <f>O466*H466</f>
        <v>0</v>
      </c>
      <c r="Q466" s="146">
        <v>0</v>
      </c>
      <c r="R466" s="146">
        <f>Q466*H466</f>
        <v>0</v>
      </c>
      <c r="S466" s="146">
        <v>0</v>
      </c>
      <c r="T466" s="147">
        <f>S466*H466</f>
        <v>0</v>
      </c>
      <c r="AR466" s="148" t="s">
        <v>156</v>
      </c>
      <c r="AT466" s="148" t="s">
        <v>210</v>
      </c>
      <c r="AU466" s="148" t="s">
        <v>148</v>
      </c>
      <c r="AY466" s="15" t="s">
        <v>209</v>
      </c>
      <c r="BE466" s="149">
        <f>IF(N466="základní",J466,0)</f>
        <v>0</v>
      </c>
      <c r="BF466" s="149">
        <f>IF(N466="snížená",J466,0)</f>
        <v>0</v>
      </c>
      <c r="BG466" s="149">
        <f>IF(N466="zákl. přenesená",J466,0)</f>
        <v>0</v>
      </c>
      <c r="BH466" s="149">
        <f>IF(N466="sníž. přenesená",J466,0)</f>
        <v>0</v>
      </c>
      <c r="BI466" s="149">
        <f>IF(N466="nulová",J466,0)</f>
        <v>0</v>
      </c>
      <c r="BJ466" s="15" t="s">
        <v>85</v>
      </c>
      <c r="BK466" s="149">
        <f>ROUND(I466*H466,2)</f>
        <v>0</v>
      </c>
      <c r="BL466" s="15" t="s">
        <v>156</v>
      </c>
      <c r="BM466" s="148" t="s">
        <v>2448</v>
      </c>
    </row>
    <row r="467" spans="2:65" s="1" customFormat="1" ht="29.25" x14ac:dyDescent="0.2">
      <c r="B467" s="30"/>
      <c r="D467" s="150" t="s">
        <v>216</v>
      </c>
      <c r="F467" s="151" t="s">
        <v>920</v>
      </c>
      <c r="I467" s="152"/>
      <c r="L467" s="30"/>
      <c r="M467" s="153"/>
      <c r="T467" s="54"/>
      <c r="AT467" s="15" t="s">
        <v>216</v>
      </c>
      <c r="AU467" s="15" t="s">
        <v>148</v>
      </c>
    </row>
    <row r="468" spans="2:65" s="12" customFormat="1" x14ac:dyDescent="0.2">
      <c r="B468" s="154"/>
      <c r="D468" s="150" t="s">
        <v>292</v>
      </c>
      <c r="E468" s="155" t="s">
        <v>1</v>
      </c>
      <c r="F468" s="156" t="s">
        <v>2443</v>
      </c>
      <c r="H468" s="157">
        <v>3.5939999999999999</v>
      </c>
      <c r="I468" s="158"/>
      <c r="L468" s="154"/>
      <c r="M468" s="159"/>
      <c r="T468" s="160"/>
      <c r="AT468" s="155" t="s">
        <v>292</v>
      </c>
      <c r="AU468" s="155" t="s">
        <v>148</v>
      </c>
      <c r="AV468" s="12" t="s">
        <v>91</v>
      </c>
      <c r="AW468" s="12" t="s">
        <v>36</v>
      </c>
      <c r="AX468" s="12" t="s">
        <v>78</v>
      </c>
      <c r="AY468" s="155" t="s">
        <v>209</v>
      </c>
    </row>
    <row r="469" spans="2:65" s="12" customFormat="1" x14ac:dyDescent="0.2">
      <c r="B469" s="154"/>
      <c r="D469" s="150" t="s">
        <v>292</v>
      </c>
      <c r="E469" s="155" t="s">
        <v>1</v>
      </c>
      <c r="F469" s="156" t="s">
        <v>2449</v>
      </c>
      <c r="H469" s="157">
        <v>48.576000000000008</v>
      </c>
      <c r="I469" s="158"/>
      <c r="L469" s="154"/>
      <c r="M469" s="159"/>
      <c r="T469" s="160"/>
      <c r="AT469" s="155" t="s">
        <v>292</v>
      </c>
      <c r="AU469" s="155" t="s">
        <v>148</v>
      </c>
      <c r="AV469" s="12" t="s">
        <v>91</v>
      </c>
      <c r="AW469" s="12" t="s">
        <v>36</v>
      </c>
      <c r="AX469" s="12" t="s">
        <v>78</v>
      </c>
      <c r="AY469" s="155" t="s">
        <v>209</v>
      </c>
    </row>
    <row r="470" spans="2:65" s="13" customFormat="1" x14ac:dyDescent="0.2">
      <c r="B470" s="164"/>
      <c r="D470" s="150" t="s">
        <v>292</v>
      </c>
      <c r="E470" s="165" t="s">
        <v>1</v>
      </c>
      <c r="F470" s="166" t="s">
        <v>351</v>
      </c>
      <c r="H470" s="167">
        <v>52.170000000000009</v>
      </c>
      <c r="I470" s="168"/>
      <c r="L470" s="164"/>
      <c r="M470" s="169"/>
      <c r="T470" s="170"/>
      <c r="AT470" s="165" t="s">
        <v>292</v>
      </c>
      <c r="AU470" s="165" t="s">
        <v>148</v>
      </c>
      <c r="AV470" s="13" t="s">
        <v>156</v>
      </c>
      <c r="AW470" s="13" t="s">
        <v>4</v>
      </c>
      <c r="AX470" s="13" t="s">
        <v>85</v>
      </c>
      <c r="AY470" s="165" t="s">
        <v>209</v>
      </c>
    </row>
    <row r="471" spans="2:65" s="1" customFormat="1" ht="24.2" customHeight="1" x14ac:dyDescent="0.2">
      <c r="B471" s="30"/>
      <c r="C471" s="136" t="s">
        <v>894</v>
      </c>
      <c r="D471" s="136" t="s">
        <v>210</v>
      </c>
      <c r="E471" s="137" t="s">
        <v>923</v>
      </c>
      <c r="F471" s="138" t="s">
        <v>924</v>
      </c>
      <c r="G471" s="139" t="s">
        <v>554</v>
      </c>
      <c r="H471" s="140">
        <v>3</v>
      </c>
      <c r="I471" s="141"/>
      <c r="J471" s="142">
        <f>ROUND(I471*H471,2)</f>
        <v>0</v>
      </c>
      <c r="K471" s="143"/>
      <c r="L471" s="30"/>
      <c r="M471" s="144" t="s">
        <v>1</v>
      </c>
      <c r="N471" s="145" t="s">
        <v>43</v>
      </c>
      <c r="P471" s="146">
        <f>O471*H471</f>
        <v>0</v>
      </c>
      <c r="Q471" s="146">
        <v>0</v>
      </c>
      <c r="R471" s="146">
        <f>Q471*H471</f>
        <v>0</v>
      </c>
      <c r="S471" s="146">
        <v>0</v>
      </c>
      <c r="T471" s="147">
        <f>S471*H471</f>
        <v>0</v>
      </c>
      <c r="AR471" s="148" t="s">
        <v>156</v>
      </c>
      <c r="AT471" s="148" t="s">
        <v>210</v>
      </c>
      <c r="AU471" s="148" t="s">
        <v>148</v>
      </c>
      <c r="AY471" s="15" t="s">
        <v>209</v>
      </c>
      <c r="BE471" s="149">
        <f>IF(N471="základní",J471,0)</f>
        <v>0</v>
      </c>
      <c r="BF471" s="149">
        <f>IF(N471="snížená",J471,0)</f>
        <v>0</v>
      </c>
      <c r="BG471" s="149">
        <f>IF(N471="zákl. přenesená",J471,0)</f>
        <v>0</v>
      </c>
      <c r="BH471" s="149">
        <f>IF(N471="sníž. přenesená",J471,0)</f>
        <v>0</v>
      </c>
      <c r="BI471" s="149">
        <f>IF(N471="nulová",J471,0)</f>
        <v>0</v>
      </c>
      <c r="BJ471" s="15" t="s">
        <v>85</v>
      </c>
      <c r="BK471" s="149">
        <f>ROUND(I471*H471,2)</f>
        <v>0</v>
      </c>
      <c r="BL471" s="15" t="s">
        <v>156</v>
      </c>
      <c r="BM471" s="148" t="s">
        <v>2450</v>
      </c>
    </row>
    <row r="472" spans="2:65" s="1" customFormat="1" ht="29.25" x14ac:dyDescent="0.2">
      <c r="B472" s="30"/>
      <c r="D472" s="150" t="s">
        <v>216</v>
      </c>
      <c r="F472" s="151" t="s">
        <v>926</v>
      </c>
      <c r="I472" s="152"/>
      <c r="L472" s="30"/>
      <c r="M472" s="153"/>
      <c r="T472" s="54"/>
      <c r="AT472" s="15" t="s">
        <v>216</v>
      </c>
      <c r="AU472" s="15" t="s">
        <v>148</v>
      </c>
    </row>
    <row r="473" spans="2:65" s="12" customFormat="1" x14ac:dyDescent="0.2">
      <c r="B473" s="154"/>
      <c r="D473" s="150" t="s">
        <v>292</v>
      </c>
      <c r="E473" s="155" t="s">
        <v>1</v>
      </c>
      <c r="F473" s="156" t="s">
        <v>1389</v>
      </c>
      <c r="H473" s="157">
        <v>3</v>
      </c>
      <c r="I473" s="158"/>
      <c r="L473" s="154"/>
      <c r="M473" s="159"/>
      <c r="T473" s="160"/>
      <c r="AT473" s="155" t="s">
        <v>292</v>
      </c>
      <c r="AU473" s="155" t="s">
        <v>148</v>
      </c>
      <c r="AV473" s="12" t="s">
        <v>91</v>
      </c>
      <c r="AW473" s="12" t="s">
        <v>36</v>
      </c>
      <c r="AX473" s="12" t="s">
        <v>85</v>
      </c>
      <c r="AY473" s="155" t="s">
        <v>209</v>
      </c>
    </row>
    <row r="474" spans="2:65" s="1" customFormat="1" ht="24.2" customHeight="1" x14ac:dyDescent="0.2">
      <c r="B474" s="30"/>
      <c r="C474" s="136" t="s">
        <v>899</v>
      </c>
      <c r="D474" s="136" t="s">
        <v>210</v>
      </c>
      <c r="E474" s="137" t="s">
        <v>1795</v>
      </c>
      <c r="F474" s="138" t="s">
        <v>1796</v>
      </c>
      <c r="G474" s="139" t="s">
        <v>554</v>
      </c>
      <c r="H474" s="140">
        <v>4</v>
      </c>
      <c r="I474" s="141"/>
      <c r="J474" s="142">
        <f>ROUND(I474*H474,2)</f>
        <v>0</v>
      </c>
      <c r="K474" s="143"/>
      <c r="L474" s="30"/>
      <c r="M474" s="144" t="s">
        <v>1</v>
      </c>
      <c r="N474" s="145" t="s">
        <v>43</v>
      </c>
      <c r="P474" s="146">
        <f>O474*H474</f>
        <v>0</v>
      </c>
      <c r="Q474" s="146">
        <v>0</v>
      </c>
      <c r="R474" s="146">
        <f>Q474*H474</f>
        <v>0</v>
      </c>
      <c r="S474" s="146">
        <v>0</v>
      </c>
      <c r="T474" s="147">
        <f>S474*H474</f>
        <v>0</v>
      </c>
      <c r="AR474" s="148" t="s">
        <v>156</v>
      </c>
      <c r="AT474" s="148" t="s">
        <v>210</v>
      </c>
      <c r="AU474" s="148" t="s">
        <v>148</v>
      </c>
      <c r="AY474" s="15" t="s">
        <v>209</v>
      </c>
      <c r="BE474" s="149">
        <f>IF(N474="základní",J474,0)</f>
        <v>0</v>
      </c>
      <c r="BF474" s="149">
        <f>IF(N474="snížená",J474,0)</f>
        <v>0</v>
      </c>
      <c r="BG474" s="149">
        <f>IF(N474="zákl. přenesená",J474,0)</f>
        <v>0</v>
      </c>
      <c r="BH474" s="149">
        <f>IF(N474="sníž. přenesená",J474,0)</f>
        <v>0</v>
      </c>
      <c r="BI474" s="149">
        <f>IF(N474="nulová",J474,0)</f>
        <v>0</v>
      </c>
      <c r="BJ474" s="15" t="s">
        <v>85</v>
      </c>
      <c r="BK474" s="149">
        <f>ROUND(I474*H474,2)</f>
        <v>0</v>
      </c>
      <c r="BL474" s="15" t="s">
        <v>156</v>
      </c>
      <c r="BM474" s="148" t="s">
        <v>2451</v>
      </c>
    </row>
    <row r="475" spans="2:65" s="1" customFormat="1" ht="29.25" x14ac:dyDescent="0.2">
      <c r="B475" s="30"/>
      <c r="D475" s="150" t="s">
        <v>216</v>
      </c>
      <c r="F475" s="151" t="s">
        <v>1798</v>
      </c>
      <c r="I475" s="152"/>
      <c r="L475" s="30"/>
      <c r="M475" s="153"/>
      <c r="T475" s="54"/>
      <c r="AT475" s="15" t="s">
        <v>216</v>
      </c>
      <c r="AU475" s="15" t="s">
        <v>148</v>
      </c>
    </row>
    <row r="476" spans="2:65" s="12" customFormat="1" x14ac:dyDescent="0.2">
      <c r="B476" s="154"/>
      <c r="D476" s="150" t="s">
        <v>292</v>
      </c>
      <c r="E476" s="155" t="s">
        <v>1</v>
      </c>
      <c r="F476" s="156" t="s">
        <v>156</v>
      </c>
      <c r="H476" s="157">
        <v>4</v>
      </c>
      <c r="I476" s="158"/>
      <c r="L476" s="154"/>
      <c r="M476" s="159"/>
      <c r="T476" s="160"/>
      <c r="AT476" s="155" t="s">
        <v>292</v>
      </c>
      <c r="AU476" s="155" t="s">
        <v>148</v>
      </c>
      <c r="AV476" s="12" t="s">
        <v>91</v>
      </c>
      <c r="AW476" s="12" t="s">
        <v>36</v>
      </c>
      <c r="AX476" s="12" t="s">
        <v>85</v>
      </c>
      <c r="AY476" s="155" t="s">
        <v>209</v>
      </c>
    </row>
    <row r="477" spans="2:65" s="11" customFormat="1" ht="22.9" customHeight="1" x14ac:dyDescent="0.2">
      <c r="B477" s="124"/>
      <c r="D477" s="125" t="s">
        <v>77</v>
      </c>
      <c r="E477" s="134" t="s">
        <v>928</v>
      </c>
      <c r="F477" s="134" t="s">
        <v>929</v>
      </c>
      <c r="I477" s="127"/>
      <c r="J477" s="135">
        <f>BK477</f>
        <v>0</v>
      </c>
      <c r="L477" s="124"/>
      <c r="M477" s="129"/>
      <c r="P477" s="130">
        <f>SUM(P478:P483)</f>
        <v>0</v>
      </c>
      <c r="R477" s="130">
        <f>SUM(R478:R483)</f>
        <v>0</v>
      </c>
      <c r="T477" s="131">
        <f>SUM(T478:T483)</f>
        <v>0</v>
      </c>
      <c r="AR477" s="125" t="s">
        <v>85</v>
      </c>
      <c r="AT477" s="132" t="s">
        <v>77</v>
      </c>
      <c r="AU477" s="132" t="s">
        <v>85</v>
      </c>
      <c r="AY477" s="125" t="s">
        <v>209</v>
      </c>
      <c r="BK477" s="133">
        <f>SUM(BK478:BK483)</f>
        <v>0</v>
      </c>
    </row>
    <row r="478" spans="2:65" s="1" customFormat="1" ht="33" customHeight="1" x14ac:dyDescent="0.2">
      <c r="B478" s="30"/>
      <c r="C478" s="136" t="s">
        <v>906</v>
      </c>
      <c r="D478" s="136" t="s">
        <v>210</v>
      </c>
      <c r="E478" s="137" t="s">
        <v>931</v>
      </c>
      <c r="F478" s="138" t="s">
        <v>932</v>
      </c>
      <c r="G478" s="139" t="s">
        <v>554</v>
      </c>
      <c r="H478" s="140">
        <v>3.5939999999999999</v>
      </c>
      <c r="I478" s="141"/>
      <c r="J478" s="142">
        <f>ROUND(I478*H478,2)</f>
        <v>0</v>
      </c>
      <c r="K478" s="143"/>
      <c r="L478" s="30"/>
      <c r="M478" s="144" t="s">
        <v>1</v>
      </c>
      <c r="N478" s="145" t="s">
        <v>43</v>
      </c>
      <c r="P478" s="146">
        <f>O478*H478</f>
        <v>0</v>
      </c>
      <c r="Q478" s="146">
        <v>0</v>
      </c>
      <c r="R478" s="146">
        <f>Q478*H478</f>
        <v>0</v>
      </c>
      <c r="S478" s="146">
        <v>0</v>
      </c>
      <c r="T478" s="147">
        <f>S478*H478</f>
        <v>0</v>
      </c>
      <c r="AR478" s="148" t="s">
        <v>156</v>
      </c>
      <c r="AT478" s="148" t="s">
        <v>210</v>
      </c>
      <c r="AU478" s="148" t="s">
        <v>91</v>
      </c>
      <c r="AY478" s="15" t="s">
        <v>209</v>
      </c>
      <c r="BE478" s="149">
        <f>IF(N478="základní",J478,0)</f>
        <v>0</v>
      </c>
      <c r="BF478" s="149">
        <f>IF(N478="snížená",J478,0)</f>
        <v>0</v>
      </c>
      <c r="BG478" s="149">
        <f>IF(N478="zákl. přenesená",J478,0)</f>
        <v>0</v>
      </c>
      <c r="BH478" s="149">
        <f>IF(N478="sníž. přenesená",J478,0)</f>
        <v>0</v>
      </c>
      <c r="BI478" s="149">
        <f>IF(N478="nulová",J478,0)</f>
        <v>0</v>
      </c>
      <c r="BJ478" s="15" t="s">
        <v>85</v>
      </c>
      <c r="BK478" s="149">
        <f>ROUND(I478*H478,2)</f>
        <v>0</v>
      </c>
      <c r="BL478" s="15" t="s">
        <v>156</v>
      </c>
      <c r="BM478" s="148" t="s">
        <v>2452</v>
      </c>
    </row>
    <row r="479" spans="2:65" s="1" customFormat="1" ht="29.25" x14ac:dyDescent="0.2">
      <c r="B479" s="30"/>
      <c r="D479" s="150" t="s">
        <v>216</v>
      </c>
      <c r="F479" s="151" t="s">
        <v>934</v>
      </c>
      <c r="I479" s="152"/>
      <c r="L479" s="30"/>
      <c r="M479" s="153"/>
      <c r="T479" s="54"/>
      <c r="AT479" s="15" t="s">
        <v>216</v>
      </c>
      <c r="AU479" s="15" t="s">
        <v>91</v>
      </c>
    </row>
    <row r="480" spans="2:65" s="12" customFormat="1" x14ac:dyDescent="0.2">
      <c r="B480" s="154"/>
      <c r="D480" s="150" t="s">
        <v>292</v>
      </c>
      <c r="E480" s="155" t="s">
        <v>1</v>
      </c>
      <c r="F480" s="156" t="s">
        <v>2443</v>
      </c>
      <c r="H480" s="157">
        <v>3.5939999999999999</v>
      </c>
      <c r="I480" s="158"/>
      <c r="L480" s="154"/>
      <c r="M480" s="159"/>
      <c r="T480" s="160"/>
      <c r="AT480" s="155" t="s">
        <v>292</v>
      </c>
      <c r="AU480" s="155" t="s">
        <v>91</v>
      </c>
      <c r="AV480" s="12" t="s">
        <v>91</v>
      </c>
      <c r="AW480" s="12" t="s">
        <v>36</v>
      </c>
      <c r="AX480" s="12" t="s">
        <v>85</v>
      </c>
      <c r="AY480" s="155" t="s">
        <v>209</v>
      </c>
    </row>
    <row r="481" spans="2:65" s="1" customFormat="1" ht="44.25" customHeight="1" x14ac:dyDescent="0.2">
      <c r="B481" s="30"/>
      <c r="C481" s="136" t="s">
        <v>911</v>
      </c>
      <c r="D481" s="136" t="s">
        <v>210</v>
      </c>
      <c r="E481" s="137" t="s">
        <v>936</v>
      </c>
      <c r="F481" s="138" t="s">
        <v>937</v>
      </c>
      <c r="G481" s="139" t="s">
        <v>554</v>
      </c>
      <c r="H481" s="140">
        <v>24.288</v>
      </c>
      <c r="I481" s="141"/>
      <c r="J481" s="142">
        <f>ROUND(I481*H481,2)</f>
        <v>0</v>
      </c>
      <c r="K481" s="143"/>
      <c r="L481" s="30"/>
      <c r="M481" s="144" t="s">
        <v>1</v>
      </c>
      <c r="N481" s="145" t="s">
        <v>43</v>
      </c>
      <c r="P481" s="146">
        <f>O481*H481</f>
        <v>0</v>
      </c>
      <c r="Q481" s="146">
        <v>0</v>
      </c>
      <c r="R481" s="146">
        <f>Q481*H481</f>
        <v>0</v>
      </c>
      <c r="S481" s="146">
        <v>0</v>
      </c>
      <c r="T481" s="147">
        <f>S481*H481</f>
        <v>0</v>
      </c>
      <c r="AR481" s="148" t="s">
        <v>156</v>
      </c>
      <c r="AT481" s="148" t="s">
        <v>210</v>
      </c>
      <c r="AU481" s="148" t="s">
        <v>91</v>
      </c>
      <c r="AY481" s="15" t="s">
        <v>209</v>
      </c>
      <c r="BE481" s="149">
        <f>IF(N481="základní",J481,0)</f>
        <v>0</v>
      </c>
      <c r="BF481" s="149">
        <f>IF(N481="snížená",J481,0)</f>
        <v>0</v>
      </c>
      <c r="BG481" s="149">
        <f>IF(N481="zákl. přenesená",J481,0)</f>
        <v>0</v>
      </c>
      <c r="BH481" s="149">
        <f>IF(N481="sníž. přenesená",J481,0)</f>
        <v>0</v>
      </c>
      <c r="BI481" s="149">
        <f>IF(N481="nulová",J481,0)</f>
        <v>0</v>
      </c>
      <c r="BJ481" s="15" t="s">
        <v>85</v>
      </c>
      <c r="BK481" s="149">
        <f>ROUND(I481*H481,2)</f>
        <v>0</v>
      </c>
      <c r="BL481" s="15" t="s">
        <v>156</v>
      </c>
      <c r="BM481" s="148" t="s">
        <v>2453</v>
      </c>
    </row>
    <row r="482" spans="2:65" s="1" customFormat="1" ht="29.25" x14ac:dyDescent="0.2">
      <c r="B482" s="30"/>
      <c r="D482" s="150" t="s">
        <v>216</v>
      </c>
      <c r="F482" s="151" t="s">
        <v>937</v>
      </c>
      <c r="I482" s="152"/>
      <c r="L482" s="30"/>
      <c r="M482" s="153"/>
      <c r="T482" s="54"/>
      <c r="AT482" s="15" t="s">
        <v>216</v>
      </c>
      <c r="AU482" s="15" t="s">
        <v>91</v>
      </c>
    </row>
    <row r="483" spans="2:65" s="12" customFormat="1" x14ac:dyDescent="0.2">
      <c r="B483" s="154"/>
      <c r="D483" s="150" t="s">
        <v>292</v>
      </c>
      <c r="E483" s="155" t="s">
        <v>1</v>
      </c>
      <c r="F483" s="156" t="s">
        <v>2444</v>
      </c>
      <c r="H483" s="157">
        <v>24.288000000000004</v>
      </c>
      <c r="I483" s="158"/>
      <c r="L483" s="154"/>
      <c r="M483" s="159"/>
      <c r="T483" s="160"/>
      <c r="AT483" s="155" t="s">
        <v>292</v>
      </c>
      <c r="AU483" s="155" t="s">
        <v>91</v>
      </c>
      <c r="AV483" s="12" t="s">
        <v>91</v>
      </c>
      <c r="AW483" s="12" t="s">
        <v>36</v>
      </c>
      <c r="AX483" s="12" t="s">
        <v>85</v>
      </c>
      <c r="AY483" s="155" t="s">
        <v>209</v>
      </c>
    </row>
    <row r="484" spans="2:65" s="11" customFormat="1" ht="25.9" customHeight="1" x14ac:dyDescent="0.2">
      <c r="B484" s="124"/>
      <c r="D484" s="125" t="s">
        <v>77</v>
      </c>
      <c r="E484" s="126" t="s">
        <v>946</v>
      </c>
      <c r="F484" s="126" t="s">
        <v>947</v>
      </c>
      <c r="I484" s="127"/>
      <c r="J484" s="128">
        <f>BK484</f>
        <v>0</v>
      </c>
      <c r="L484" s="124"/>
      <c r="M484" s="129"/>
      <c r="P484" s="130">
        <f>P485</f>
        <v>0</v>
      </c>
      <c r="R484" s="130">
        <f>R485</f>
        <v>0</v>
      </c>
      <c r="T484" s="131">
        <f>T485</f>
        <v>0</v>
      </c>
      <c r="AR484" s="125" t="s">
        <v>91</v>
      </c>
      <c r="AT484" s="132" t="s">
        <v>77</v>
      </c>
      <c r="AU484" s="132" t="s">
        <v>78</v>
      </c>
      <c r="AY484" s="125" t="s">
        <v>209</v>
      </c>
      <c r="BK484" s="133">
        <f>BK485</f>
        <v>0</v>
      </c>
    </row>
    <row r="485" spans="2:65" s="11" customFormat="1" ht="22.9" customHeight="1" x14ac:dyDescent="0.2">
      <c r="B485" s="124"/>
      <c r="D485" s="125" t="s">
        <v>77</v>
      </c>
      <c r="E485" s="134" t="s">
        <v>948</v>
      </c>
      <c r="F485" s="134" t="s">
        <v>949</v>
      </c>
      <c r="I485" s="127"/>
      <c r="J485" s="135">
        <f>BK485</f>
        <v>0</v>
      </c>
      <c r="L485" s="124"/>
      <c r="M485" s="129"/>
      <c r="P485" s="130">
        <f>SUM(P486:P488)</f>
        <v>0</v>
      </c>
      <c r="R485" s="130">
        <f>SUM(R486:R488)</f>
        <v>0</v>
      </c>
      <c r="T485" s="131">
        <f>SUM(T486:T488)</f>
        <v>0</v>
      </c>
      <c r="AR485" s="125" t="s">
        <v>91</v>
      </c>
      <c r="AT485" s="132" t="s">
        <v>77</v>
      </c>
      <c r="AU485" s="132" t="s">
        <v>85</v>
      </c>
      <c r="AY485" s="125" t="s">
        <v>209</v>
      </c>
      <c r="BK485" s="133">
        <f>SUM(BK486:BK488)</f>
        <v>0</v>
      </c>
    </row>
    <row r="486" spans="2:65" s="1" customFormat="1" ht="24.2" customHeight="1" x14ac:dyDescent="0.2">
      <c r="B486" s="30"/>
      <c r="C486" s="136" t="s">
        <v>916</v>
      </c>
      <c r="D486" s="136" t="s">
        <v>210</v>
      </c>
      <c r="E486" s="137" t="s">
        <v>951</v>
      </c>
      <c r="F486" s="138" t="s">
        <v>952</v>
      </c>
      <c r="G486" s="139" t="s">
        <v>359</v>
      </c>
      <c r="H486" s="140">
        <v>3</v>
      </c>
      <c r="I486" s="141"/>
      <c r="J486" s="142">
        <f>ROUND(I486*H486,2)</f>
        <v>0</v>
      </c>
      <c r="K486" s="143"/>
      <c r="L486" s="30"/>
      <c r="M486" s="144" t="s">
        <v>1</v>
      </c>
      <c r="N486" s="145" t="s">
        <v>43</v>
      </c>
      <c r="P486" s="146">
        <f>O486*H486</f>
        <v>0</v>
      </c>
      <c r="Q486" s="146">
        <v>0</v>
      </c>
      <c r="R486" s="146">
        <f>Q486*H486</f>
        <v>0</v>
      </c>
      <c r="S486" s="146">
        <v>0</v>
      </c>
      <c r="T486" s="147">
        <f>S486*H486</f>
        <v>0</v>
      </c>
      <c r="AR486" s="148" t="s">
        <v>287</v>
      </c>
      <c r="AT486" s="148" t="s">
        <v>210</v>
      </c>
      <c r="AU486" s="148" t="s">
        <v>91</v>
      </c>
      <c r="AY486" s="15" t="s">
        <v>209</v>
      </c>
      <c r="BE486" s="149">
        <f>IF(N486="základní",J486,0)</f>
        <v>0</v>
      </c>
      <c r="BF486" s="149">
        <f>IF(N486="snížená",J486,0)</f>
        <v>0</v>
      </c>
      <c r="BG486" s="149">
        <f>IF(N486="zákl. přenesená",J486,0)</f>
        <v>0</v>
      </c>
      <c r="BH486" s="149">
        <f>IF(N486="sníž. přenesená",J486,0)</f>
        <v>0</v>
      </c>
      <c r="BI486" s="149">
        <f>IF(N486="nulová",J486,0)</f>
        <v>0</v>
      </c>
      <c r="BJ486" s="15" t="s">
        <v>85</v>
      </c>
      <c r="BK486" s="149">
        <f>ROUND(I486*H486,2)</f>
        <v>0</v>
      </c>
      <c r="BL486" s="15" t="s">
        <v>287</v>
      </c>
      <c r="BM486" s="148" t="s">
        <v>2454</v>
      </c>
    </row>
    <row r="487" spans="2:65" s="1" customFormat="1" ht="19.5" x14ac:dyDescent="0.2">
      <c r="B487" s="30"/>
      <c r="D487" s="150" t="s">
        <v>216</v>
      </c>
      <c r="F487" s="151" t="s">
        <v>952</v>
      </c>
      <c r="I487" s="152"/>
      <c r="L487" s="30"/>
      <c r="M487" s="153"/>
      <c r="T487" s="54"/>
      <c r="AT487" s="15" t="s">
        <v>216</v>
      </c>
      <c r="AU487" s="15" t="s">
        <v>91</v>
      </c>
    </row>
    <row r="488" spans="2:65" s="12" customFormat="1" x14ac:dyDescent="0.2">
      <c r="B488" s="154"/>
      <c r="D488" s="150" t="s">
        <v>292</v>
      </c>
      <c r="E488" s="155" t="s">
        <v>1</v>
      </c>
      <c r="F488" s="156" t="s">
        <v>148</v>
      </c>
      <c r="H488" s="157">
        <v>3</v>
      </c>
      <c r="I488" s="158"/>
      <c r="L488" s="154"/>
      <c r="M488" s="182"/>
      <c r="N488" s="183"/>
      <c r="O488" s="183"/>
      <c r="P488" s="183"/>
      <c r="Q488" s="183"/>
      <c r="R488" s="183"/>
      <c r="S488" s="183"/>
      <c r="T488" s="184"/>
      <c r="AT488" s="155" t="s">
        <v>292</v>
      </c>
      <c r="AU488" s="155" t="s">
        <v>91</v>
      </c>
      <c r="AV488" s="12" t="s">
        <v>91</v>
      </c>
      <c r="AW488" s="12" t="s">
        <v>36</v>
      </c>
      <c r="AX488" s="12" t="s">
        <v>85</v>
      </c>
      <c r="AY488" s="155" t="s">
        <v>209</v>
      </c>
    </row>
    <row r="489" spans="2:65" s="1" customFormat="1" ht="6.95" customHeight="1" x14ac:dyDescent="0.2">
      <c r="B489" s="42"/>
      <c r="C489" s="43"/>
      <c r="D489" s="43"/>
      <c r="E489" s="43"/>
      <c r="F489" s="43"/>
      <c r="G489" s="43"/>
      <c r="H489" s="43"/>
      <c r="I489" s="43"/>
      <c r="J489" s="43"/>
      <c r="K489" s="43"/>
      <c r="L489" s="30"/>
    </row>
  </sheetData>
  <sheetProtection algorithmName="SHA-512" hashValue="GcvGKvpEhF8L5xvT/eVkMg0GJVczkeAec8IPTug1MWeXUP5uR+YUilsF0TUKf1Ny5BMIm1+NBD5zQhSt7eHLkQ==" saltValue="x/rAupte6dZcRfMEkCTW9QYpCD+60ZpuKKay+9KyXU1WjBETxM2TEs0siQEzphEkIv7cuVSiuZ5/TjA295aepA==" spinCount="100000" sheet="1" objects="1" scenarios="1" formatColumns="0" formatRows="0" autoFilter="0"/>
  <autoFilter ref="C131:K488" xr:uid="{00000000-0009-0000-0000-00000C000000}"/>
  <mergeCells count="12">
    <mergeCell ref="E124:H124"/>
    <mergeCell ref="L2:V2"/>
    <mergeCell ref="E84:H84"/>
    <mergeCell ref="E86:H86"/>
    <mergeCell ref="E88:H88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503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5" t="s">
        <v>129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" customHeight="1" x14ac:dyDescent="0.2">
      <c r="B8" s="18"/>
      <c r="D8" s="25" t="s">
        <v>168</v>
      </c>
      <c r="L8" s="18"/>
    </row>
    <row r="9" spans="2:46" s="1" customFormat="1" ht="16.5" customHeight="1" x14ac:dyDescent="0.2">
      <c r="B9" s="30"/>
      <c r="E9" s="241" t="s">
        <v>169</v>
      </c>
      <c r="F9" s="240"/>
      <c r="G9" s="240"/>
      <c r="H9" s="240"/>
      <c r="L9" s="30"/>
    </row>
    <row r="10" spans="2:46" s="1" customFormat="1" ht="12" customHeight="1" x14ac:dyDescent="0.2">
      <c r="B10" s="30"/>
      <c r="D10" s="25" t="s">
        <v>170</v>
      </c>
      <c r="L10" s="30"/>
    </row>
    <row r="11" spans="2:46" s="1" customFormat="1" ht="16.5" customHeight="1" x14ac:dyDescent="0.2">
      <c r="B11" s="30"/>
      <c r="E11" s="207" t="s">
        <v>2455</v>
      </c>
      <c r="F11" s="240"/>
      <c r="G11" s="240"/>
      <c r="H11" s="240"/>
      <c r="L11" s="30"/>
    </row>
    <row r="12" spans="2:46" s="1" customFormat="1" x14ac:dyDescent="0.2">
      <c r="B12" s="30"/>
      <c r="L12" s="30"/>
    </row>
    <row r="13" spans="2:46" s="1" customFormat="1" ht="12" customHeight="1" x14ac:dyDescent="0.2">
      <c r="B13" s="30"/>
      <c r="D13" s="25" t="s">
        <v>18</v>
      </c>
      <c r="F13" s="23" t="s">
        <v>93</v>
      </c>
      <c r="I13" s="25" t="s">
        <v>19</v>
      </c>
      <c r="J13" s="23" t="s">
        <v>319</v>
      </c>
      <c r="L13" s="30"/>
    </row>
    <row r="14" spans="2:46" s="1" customFormat="1" ht="12" customHeight="1" x14ac:dyDescent="0.2">
      <c r="B14" s="30"/>
      <c r="D14" s="25" t="s">
        <v>20</v>
      </c>
      <c r="F14" s="23" t="s">
        <v>173</v>
      </c>
      <c r="I14" s="25" t="s">
        <v>22</v>
      </c>
      <c r="J14" s="50" t="str">
        <f>'Rekapitulace stavby'!AN8</f>
        <v>2. 4. 2025</v>
      </c>
      <c r="L14" s="30"/>
    </row>
    <row r="15" spans="2:46" s="1" customFormat="1" ht="21.75" customHeight="1" x14ac:dyDescent="0.2">
      <c r="B15" s="30"/>
      <c r="D15" s="22" t="s">
        <v>174</v>
      </c>
      <c r="F15" s="92" t="s">
        <v>175</v>
      </c>
      <c r="I15" s="22" t="s">
        <v>176</v>
      </c>
      <c r="J15" s="92" t="s">
        <v>177</v>
      </c>
      <c r="L15" s="30"/>
    </row>
    <row r="16" spans="2:46" s="1" customFormat="1" ht="12" customHeight="1" x14ac:dyDescent="0.2">
      <c r="B16" s="30"/>
      <c r="D16" s="25" t="s">
        <v>24</v>
      </c>
      <c r="I16" s="25" t="s">
        <v>25</v>
      </c>
      <c r="J16" s="23" t="s">
        <v>26</v>
      </c>
      <c r="L16" s="30"/>
    </row>
    <row r="17" spans="2:12" s="1" customFormat="1" ht="18" customHeight="1" x14ac:dyDescent="0.2">
      <c r="B17" s="30"/>
      <c r="E17" s="23" t="s">
        <v>27</v>
      </c>
      <c r="I17" s="25" t="s">
        <v>28</v>
      </c>
      <c r="J17" s="23" t="s">
        <v>1</v>
      </c>
      <c r="L17" s="30"/>
    </row>
    <row r="18" spans="2:12" s="1" customFormat="1" ht="6.95" customHeight="1" x14ac:dyDescent="0.2">
      <c r="B18" s="30"/>
      <c r="L18" s="30"/>
    </row>
    <row r="19" spans="2:12" s="1" customFormat="1" ht="12" customHeight="1" x14ac:dyDescent="0.2">
      <c r="B19" s="30"/>
      <c r="D19" s="25" t="s">
        <v>29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 x14ac:dyDescent="0.2">
      <c r="B20" s="30"/>
      <c r="E20" s="243" t="str">
        <f>'Rekapitulace stavby'!E14</f>
        <v>Vyplň údaj</v>
      </c>
      <c r="F20" s="232"/>
      <c r="G20" s="232"/>
      <c r="H20" s="232"/>
      <c r="I20" s="25" t="s">
        <v>28</v>
      </c>
      <c r="J20" s="26" t="str">
        <f>'Rekapitulace stavby'!AN14</f>
        <v>Vyplň údaj</v>
      </c>
      <c r="L20" s="30"/>
    </row>
    <row r="21" spans="2:12" s="1" customFormat="1" ht="6.95" customHeight="1" x14ac:dyDescent="0.2">
      <c r="B21" s="30"/>
      <c r="L21" s="30"/>
    </row>
    <row r="22" spans="2:12" s="1" customFormat="1" ht="12" customHeight="1" x14ac:dyDescent="0.2">
      <c r="B22" s="30"/>
      <c r="D22" s="25" t="s">
        <v>31</v>
      </c>
      <c r="I22" s="25" t="s">
        <v>25</v>
      </c>
      <c r="J22" s="23" t="s">
        <v>32</v>
      </c>
      <c r="L22" s="30"/>
    </row>
    <row r="23" spans="2:12" s="1" customFormat="1" ht="18" customHeight="1" x14ac:dyDescent="0.2">
      <c r="B23" s="30"/>
      <c r="E23" s="23" t="s">
        <v>320</v>
      </c>
      <c r="I23" s="25" t="s">
        <v>28</v>
      </c>
      <c r="J23" s="23" t="s">
        <v>180</v>
      </c>
      <c r="L23" s="30"/>
    </row>
    <row r="24" spans="2:12" s="1" customFormat="1" ht="6.95" customHeight="1" x14ac:dyDescent="0.2">
      <c r="B24" s="30"/>
      <c r="L24" s="30"/>
    </row>
    <row r="25" spans="2:12" s="1" customFormat="1" ht="12" customHeight="1" x14ac:dyDescent="0.2">
      <c r="B25" s="30"/>
      <c r="D25" s="25" t="s">
        <v>34</v>
      </c>
      <c r="I25" s="25" t="s">
        <v>25</v>
      </c>
      <c r="J25" s="23" t="s">
        <v>1</v>
      </c>
      <c r="L25" s="30"/>
    </row>
    <row r="26" spans="2:12" s="1" customFormat="1" ht="18" customHeight="1" x14ac:dyDescent="0.2">
      <c r="B26" s="30"/>
      <c r="E26" s="23" t="s">
        <v>181</v>
      </c>
      <c r="I26" s="25" t="s">
        <v>28</v>
      </c>
      <c r="J26" s="23" t="s">
        <v>1</v>
      </c>
      <c r="L26" s="30"/>
    </row>
    <row r="27" spans="2:12" s="1" customFormat="1" ht="6.95" customHeight="1" x14ac:dyDescent="0.2">
      <c r="B27" s="30"/>
      <c r="L27" s="30"/>
    </row>
    <row r="28" spans="2:12" s="1" customFormat="1" ht="12" customHeight="1" x14ac:dyDescent="0.2">
      <c r="B28" s="30"/>
      <c r="D28" s="25" t="s">
        <v>37</v>
      </c>
      <c r="L28" s="30"/>
    </row>
    <row r="29" spans="2:12" s="7" customFormat="1" ht="16.5" customHeight="1" x14ac:dyDescent="0.2">
      <c r="B29" s="93"/>
      <c r="E29" s="236" t="s">
        <v>1</v>
      </c>
      <c r="F29" s="236"/>
      <c r="G29" s="236"/>
      <c r="H29" s="236"/>
      <c r="L29" s="93"/>
    </row>
    <row r="30" spans="2:12" s="1" customFormat="1" ht="6.95" customHeight="1" x14ac:dyDescent="0.2">
      <c r="B30" s="30"/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 x14ac:dyDescent="0.2">
      <c r="B32" s="30"/>
      <c r="D32" s="94" t="s">
        <v>38</v>
      </c>
      <c r="J32" s="64">
        <f>ROUND(J132, 2)</f>
        <v>0</v>
      </c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 x14ac:dyDescent="0.2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 x14ac:dyDescent="0.2">
      <c r="B35" s="30"/>
      <c r="D35" s="53" t="s">
        <v>42</v>
      </c>
      <c r="E35" s="25" t="s">
        <v>43</v>
      </c>
      <c r="F35" s="84">
        <f>ROUND((SUM(BE132:BE502)),  2)</f>
        <v>0</v>
      </c>
      <c r="I35" s="95">
        <v>0.21</v>
      </c>
      <c r="J35" s="84">
        <f>ROUND(((SUM(BE132:BE502))*I35),  2)</f>
        <v>0</v>
      </c>
      <c r="L35" s="30"/>
    </row>
    <row r="36" spans="2:12" s="1" customFormat="1" ht="14.45" customHeight="1" x14ac:dyDescent="0.2">
      <c r="B36" s="30"/>
      <c r="E36" s="25" t="s">
        <v>44</v>
      </c>
      <c r="F36" s="84">
        <f>ROUND((SUM(BF132:BF502)),  2)</f>
        <v>0</v>
      </c>
      <c r="I36" s="95">
        <v>0.12</v>
      </c>
      <c r="J36" s="84">
        <f>ROUND(((SUM(BF132:BF502))*I36),  2)</f>
        <v>0</v>
      </c>
      <c r="L36" s="30"/>
    </row>
    <row r="37" spans="2:12" s="1" customFormat="1" ht="14.45" hidden="1" customHeight="1" x14ac:dyDescent="0.2">
      <c r="B37" s="30"/>
      <c r="E37" s="25" t="s">
        <v>45</v>
      </c>
      <c r="F37" s="84">
        <f>ROUND((SUM(BG132:BG502)),  2)</f>
        <v>0</v>
      </c>
      <c r="I37" s="95">
        <v>0.21</v>
      </c>
      <c r="J37" s="84">
        <f>0</f>
        <v>0</v>
      </c>
      <c r="L37" s="30"/>
    </row>
    <row r="38" spans="2:12" s="1" customFormat="1" ht="14.45" hidden="1" customHeight="1" x14ac:dyDescent="0.2">
      <c r="B38" s="30"/>
      <c r="E38" s="25" t="s">
        <v>46</v>
      </c>
      <c r="F38" s="84">
        <f>ROUND((SUM(BH132:BH502)),  2)</f>
        <v>0</v>
      </c>
      <c r="I38" s="95">
        <v>0.12</v>
      </c>
      <c r="J38" s="84">
        <f>0</f>
        <v>0</v>
      </c>
      <c r="L38" s="30"/>
    </row>
    <row r="39" spans="2:12" s="1" customFormat="1" ht="14.45" hidden="1" customHeight="1" x14ac:dyDescent="0.2">
      <c r="B39" s="30"/>
      <c r="E39" s="25" t="s">
        <v>47</v>
      </c>
      <c r="F39" s="84">
        <f>ROUND((SUM(BI132:BI502)),  2)</f>
        <v>0</v>
      </c>
      <c r="I39" s="95">
        <v>0</v>
      </c>
      <c r="J39" s="8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6"/>
      <c r="D41" s="97" t="s">
        <v>48</v>
      </c>
      <c r="E41" s="55"/>
      <c r="F41" s="55"/>
      <c r="G41" s="98" t="s">
        <v>49</v>
      </c>
      <c r="H41" s="99" t="s">
        <v>50</v>
      </c>
      <c r="I41" s="55"/>
      <c r="J41" s="100">
        <f>SUM(J32:J39)</f>
        <v>0</v>
      </c>
      <c r="K41" s="101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s="1" customFormat="1" ht="16.5" customHeight="1" x14ac:dyDescent="0.2">
      <c r="B86" s="30"/>
      <c r="E86" s="241" t="s">
        <v>169</v>
      </c>
      <c r="F86" s="240"/>
      <c r="G86" s="240"/>
      <c r="H86" s="240"/>
      <c r="L86" s="30"/>
    </row>
    <row r="87" spans="2:12" s="1" customFormat="1" ht="12" customHeight="1" x14ac:dyDescent="0.2">
      <c r="B87" s="30"/>
      <c r="C87" s="25" t="s">
        <v>170</v>
      </c>
      <c r="L87" s="30"/>
    </row>
    <row r="88" spans="2:12" s="1" customFormat="1" ht="16.5" customHeight="1" x14ac:dyDescent="0.2">
      <c r="B88" s="30"/>
      <c r="E88" s="207" t="str">
        <f>E11</f>
        <v>2022_4.12 - IO 07.2  Tlakový řad T2</v>
      </c>
      <c r="F88" s="240"/>
      <c r="G88" s="240"/>
      <c r="H88" s="240"/>
      <c r="L88" s="30"/>
    </row>
    <row r="89" spans="2:12" s="1" customFormat="1" ht="6.95" customHeight="1" x14ac:dyDescent="0.2">
      <c r="B89" s="30"/>
      <c r="L89" s="30"/>
    </row>
    <row r="90" spans="2:12" s="1" customFormat="1" ht="12" customHeight="1" x14ac:dyDescent="0.2">
      <c r="B90" s="30"/>
      <c r="C90" s="25" t="s">
        <v>20</v>
      </c>
      <c r="F90" s="23" t="str">
        <f>F14</f>
        <v>Česká Lípa</v>
      </c>
      <c r="I90" s="25" t="s">
        <v>22</v>
      </c>
      <c r="J90" s="50" t="str">
        <f>IF(J14="","",J14)</f>
        <v>2. 4. 2025</v>
      </c>
      <c r="L90" s="30"/>
    </row>
    <row r="91" spans="2:12" s="1" customFormat="1" ht="6.95" customHeight="1" x14ac:dyDescent="0.2">
      <c r="B91" s="30"/>
      <c r="L91" s="30"/>
    </row>
    <row r="92" spans="2:12" s="1" customFormat="1" ht="25.7" customHeight="1" x14ac:dyDescent="0.2">
      <c r="B92" s="30"/>
      <c r="C92" s="25" t="s">
        <v>24</v>
      </c>
      <c r="F92" s="23" t="str">
        <f>E17</f>
        <v>Město Česká Lípa</v>
      </c>
      <c r="I92" s="25" t="s">
        <v>31</v>
      </c>
      <c r="J92" s="28" t="str">
        <f>E23</f>
        <v>Vodohospodářský rozvoj a výstavba a.s.</v>
      </c>
      <c r="L92" s="30"/>
    </row>
    <row r="93" spans="2:12" s="1" customFormat="1" ht="15.2" customHeight="1" x14ac:dyDescent="0.2">
      <c r="B93" s="30"/>
      <c r="C93" s="25" t="s">
        <v>29</v>
      </c>
      <c r="F93" s="23" t="str">
        <f>IF(E20="","",E20)</f>
        <v>Vyplň údaj</v>
      </c>
      <c r="I93" s="25" t="s">
        <v>34</v>
      </c>
      <c r="J93" s="28" t="str">
        <f>E26</f>
        <v>Dvořák</v>
      </c>
      <c r="L93" s="30"/>
    </row>
    <row r="94" spans="2:12" s="1" customFormat="1" ht="10.35" customHeight="1" x14ac:dyDescent="0.2">
      <c r="B94" s="30"/>
      <c r="L94" s="30"/>
    </row>
    <row r="95" spans="2:12" s="1" customFormat="1" ht="29.25" customHeight="1" x14ac:dyDescent="0.2">
      <c r="B95" s="30"/>
      <c r="C95" s="104" t="s">
        <v>183</v>
      </c>
      <c r="D95" s="96"/>
      <c r="E95" s="96"/>
      <c r="F95" s="96"/>
      <c r="G95" s="96"/>
      <c r="H95" s="96"/>
      <c r="I95" s="96"/>
      <c r="J95" s="105" t="s">
        <v>184</v>
      </c>
      <c r="K95" s="96"/>
      <c r="L95" s="30"/>
    </row>
    <row r="96" spans="2:12" s="1" customFormat="1" ht="10.35" customHeight="1" x14ac:dyDescent="0.2">
      <c r="B96" s="30"/>
      <c r="L96" s="30"/>
    </row>
    <row r="97" spans="2:47" s="1" customFormat="1" ht="22.9" customHeight="1" x14ac:dyDescent="0.2">
      <c r="B97" s="30"/>
      <c r="C97" s="106" t="s">
        <v>185</v>
      </c>
      <c r="J97" s="64">
        <f>J132</f>
        <v>0</v>
      </c>
      <c r="L97" s="30"/>
      <c r="AU97" s="15" t="s">
        <v>186</v>
      </c>
    </row>
    <row r="98" spans="2:47" s="8" customFormat="1" ht="24.95" customHeight="1" x14ac:dyDescent="0.2">
      <c r="B98" s="107"/>
      <c r="D98" s="108" t="s">
        <v>321</v>
      </c>
      <c r="E98" s="109"/>
      <c r="F98" s="109"/>
      <c r="G98" s="109"/>
      <c r="H98" s="109"/>
      <c r="I98" s="109"/>
      <c r="J98" s="110">
        <f>J133</f>
        <v>0</v>
      </c>
      <c r="L98" s="107"/>
    </row>
    <row r="99" spans="2:47" s="9" customFormat="1" ht="19.899999999999999" customHeight="1" x14ac:dyDescent="0.2">
      <c r="B99" s="111"/>
      <c r="D99" s="112" t="s">
        <v>322</v>
      </c>
      <c r="E99" s="113"/>
      <c r="F99" s="113"/>
      <c r="G99" s="113"/>
      <c r="H99" s="113"/>
      <c r="I99" s="113"/>
      <c r="J99" s="114">
        <f>J134</f>
        <v>0</v>
      </c>
      <c r="L99" s="111"/>
    </row>
    <row r="100" spans="2:47" s="9" customFormat="1" ht="19.899999999999999" customHeight="1" x14ac:dyDescent="0.2">
      <c r="B100" s="111"/>
      <c r="D100" s="112" t="s">
        <v>323</v>
      </c>
      <c r="E100" s="113"/>
      <c r="F100" s="113"/>
      <c r="G100" s="113"/>
      <c r="H100" s="113"/>
      <c r="I100" s="113"/>
      <c r="J100" s="114">
        <f>J250</f>
        <v>0</v>
      </c>
      <c r="L100" s="111"/>
    </row>
    <row r="101" spans="2:47" s="9" customFormat="1" ht="19.899999999999999" customHeight="1" x14ac:dyDescent="0.2">
      <c r="B101" s="111"/>
      <c r="D101" s="112" t="s">
        <v>324</v>
      </c>
      <c r="E101" s="113"/>
      <c r="F101" s="113"/>
      <c r="G101" s="113"/>
      <c r="H101" s="113"/>
      <c r="I101" s="113"/>
      <c r="J101" s="114">
        <f>J254</f>
        <v>0</v>
      </c>
      <c r="L101" s="111"/>
    </row>
    <row r="102" spans="2:47" s="9" customFormat="1" ht="19.899999999999999" customHeight="1" x14ac:dyDescent="0.2">
      <c r="B102" s="111"/>
      <c r="D102" s="112" t="s">
        <v>325</v>
      </c>
      <c r="E102" s="113"/>
      <c r="F102" s="113"/>
      <c r="G102" s="113"/>
      <c r="H102" s="113"/>
      <c r="I102" s="113"/>
      <c r="J102" s="114">
        <f>J258</f>
        <v>0</v>
      </c>
      <c r="L102" s="111"/>
    </row>
    <row r="103" spans="2:47" s="9" customFormat="1" ht="19.899999999999999" customHeight="1" x14ac:dyDescent="0.2">
      <c r="B103" s="111"/>
      <c r="D103" s="112" t="s">
        <v>326</v>
      </c>
      <c r="E103" s="113"/>
      <c r="F103" s="113"/>
      <c r="G103" s="113"/>
      <c r="H103" s="113"/>
      <c r="I103" s="113"/>
      <c r="J103" s="114">
        <f>J268</f>
        <v>0</v>
      </c>
      <c r="L103" s="111"/>
    </row>
    <row r="104" spans="2:47" s="9" customFormat="1" ht="19.899999999999999" customHeight="1" x14ac:dyDescent="0.2">
      <c r="B104" s="111"/>
      <c r="D104" s="112" t="s">
        <v>327</v>
      </c>
      <c r="E104" s="113"/>
      <c r="F104" s="113"/>
      <c r="G104" s="113"/>
      <c r="H104" s="113"/>
      <c r="I104" s="113"/>
      <c r="J104" s="114">
        <f>J300</f>
        <v>0</v>
      </c>
      <c r="L104" s="111"/>
    </row>
    <row r="105" spans="2:47" s="9" customFormat="1" ht="19.899999999999999" customHeight="1" x14ac:dyDescent="0.2">
      <c r="B105" s="111"/>
      <c r="D105" s="112" t="s">
        <v>1142</v>
      </c>
      <c r="E105" s="113"/>
      <c r="F105" s="113"/>
      <c r="G105" s="113"/>
      <c r="H105" s="113"/>
      <c r="I105" s="113"/>
      <c r="J105" s="114">
        <f>J304</f>
        <v>0</v>
      </c>
      <c r="L105" s="111"/>
    </row>
    <row r="106" spans="2:47" s="9" customFormat="1" ht="19.899999999999999" customHeight="1" x14ac:dyDescent="0.2">
      <c r="B106" s="111"/>
      <c r="D106" s="112" t="s">
        <v>329</v>
      </c>
      <c r="E106" s="113"/>
      <c r="F106" s="113"/>
      <c r="G106" s="113"/>
      <c r="H106" s="113"/>
      <c r="I106" s="113"/>
      <c r="J106" s="114">
        <f>J449</f>
        <v>0</v>
      </c>
      <c r="L106" s="111"/>
    </row>
    <row r="107" spans="2:47" s="9" customFormat="1" ht="19.899999999999999" customHeight="1" x14ac:dyDescent="0.2">
      <c r="B107" s="111"/>
      <c r="D107" s="112" t="s">
        <v>331</v>
      </c>
      <c r="E107" s="113"/>
      <c r="F107" s="113"/>
      <c r="G107" s="113"/>
      <c r="H107" s="113"/>
      <c r="I107" s="113"/>
      <c r="J107" s="114">
        <f>J462</f>
        <v>0</v>
      </c>
      <c r="L107" s="111"/>
    </row>
    <row r="108" spans="2:47" s="8" customFormat="1" ht="24.95" customHeight="1" x14ac:dyDescent="0.2">
      <c r="B108" s="107"/>
      <c r="D108" s="108" t="s">
        <v>333</v>
      </c>
      <c r="E108" s="109"/>
      <c r="F108" s="109"/>
      <c r="G108" s="109"/>
      <c r="H108" s="109"/>
      <c r="I108" s="109"/>
      <c r="J108" s="110">
        <f>J469</f>
        <v>0</v>
      </c>
      <c r="L108" s="107"/>
    </row>
    <row r="109" spans="2:47" s="9" customFormat="1" ht="19.899999999999999" customHeight="1" x14ac:dyDescent="0.2">
      <c r="B109" s="111"/>
      <c r="D109" s="112" t="s">
        <v>334</v>
      </c>
      <c r="E109" s="113"/>
      <c r="F109" s="113"/>
      <c r="G109" s="113"/>
      <c r="H109" s="113"/>
      <c r="I109" s="113"/>
      <c r="J109" s="114">
        <f>J470</f>
        <v>0</v>
      </c>
      <c r="L109" s="111"/>
    </row>
    <row r="110" spans="2:47" s="9" customFormat="1" ht="14.85" customHeight="1" x14ac:dyDescent="0.2">
      <c r="B110" s="111"/>
      <c r="D110" s="112" t="s">
        <v>330</v>
      </c>
      <c r="E110" s="113"/>
      <c r="F110" s="113"/>
      <c r="G110" s="113"/>
      <c r="H110" s="113"/>
      <c r="I110" s="113"/>
      <c r="J110" s="114">
        <f>J474</f>
        <v>0</v>
      </c>
      <c r="L110" s="111"/>
    </row>
    <row r="111" spans="2:47" s="1" customFormat="1" ht="21.75" customHeight="1" x14ac:dyDescent="0.2">
      <c r="B111" s="30"/>
      <c r="L111" s="30"/>
    </row>
    <row r="112" spans="2:47" s="1" customFormat="1" ht="6.95" customHeight="1" x14ac:dyDescent="0.2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30"/>
    </row>
    <row r="116" spans="2:12" s="1" customFormat="1" ht="6.95" customHeight="1" x14ac:dyDescent="0.2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30"/>
    </row>
    <row r="117" spans="2:12" s="1" customFormat="1" ht="24.95" customHeight="1" x14ac:dyDescent="0.2">
      <c r="B117" s="30"/>
      <c r="C117" s="19" t="s">
        <v>193</v>
      </c>
      <c r="L117" s="30"/>
    </row>
    <row r="118" spans="2:12" s="1" customFormat="1" ht="6.95" customHeight="1" x14ac:dyDescent="0.2">
      <c r="B118" s="30"/>
      <c r="L118" s="30"/>
    </row>
    <row r="119" spans="2:12" s="1" customFormat="1" ht="12" customHeight="1" x14ac:dyDescent="0.2">
      <c r="B119" s="30"/>
      <c r="C119" s="25" t="s">
        <v>16</v>
      </c>
      <c r="L119" s="30"/>
    </row>
    <row r="120" spans="2:12" s="1" customFormat="1" ht="16.5" customHeight="1" x14ac:dyDescent="0.2">
      <c r="B120" s="30"/>
      <c r="E120" s="241" t="str">
        <f>E7</f>
        <v>Splašková kanalizace Lada</v>
      </c>
      <c r="F120" s="242"/>
      <c r="G120" s="242"/>
      <c r="H120" s="242"/>
      <c r="L120" s="30"/>
    </row>
    <row r="121" spans="2:12" ht="12" customHeight="1" x14ac:dyDescent="0.2">
      <c r="B121" s="18"/>
      <c r="C121" s="25" t="s">
        <v>168</v>
      </c>
      <c r="L121" s="18"/>
    </row>
    <row r="122" spans="2:12" s="1" customFormat="1" ht="16.5" customHeight="1" x14ac:dyDescent="0.2">
      <c r="B122" s="30"/>
      <c r="E122" s="241" t="s">
        <v>169</v>
      </c>
      <c r="F122" s="240"/>
      <c r="G122" s="240"/>
      <c r="H122" s="240"/>
      <c r="L122" s="30"/>
    </row>
    <row r="123" spans="2:12" s="1" customFormat="1" ht="12" customHeight="1" x14ac:dyDescent="0.2">
      <c r="B123" s="30"/>
      <c r="C123" s="25" t="s">
        <v>170</v>
      </c>
      <c r="L123" s="30"/>
    </row>
    <row r="124" spans="2:12" s="1" customFormat="1" ht="16.5" customHeight="1" x14ac:dyDescent="0.2">
      <c r="B124" s="30"/>
      <c r="E124" s="207" t="str">
        <f>E11</f>
        <v>2022_4.12 - IO 07.2  Tlakový řad T2</v>
      </c>
      <c r="F124" s="240"/>
      <c r="G124" s="240"/>
      <c r="H124" s="240"/>
      <c r="L124" s="30"/>
    </row>
    <row r="125" spans="2:12" s="1" customFormat="1" ht="6.95" customHeight="1" x14ac:dyDescent="0.2">
      <c r="B125" s="30"/>
      <c r="L125" s="30"/>
    </row>
    <row r="126" spans="2:12" s="1" customFormat="1" ht="12" customHeight="1" x14ac:dyDescent="0.2">
      <c r="B126" s="30"/>
      <c r="C126" s="25" t="s">
        <v>20</v>
      </c>
      <c r="F126" s="23" t="str">
        <f>F14</f>
        <v>Česká Lípa</v>
      </c>
      <c r="I126" s="25" t="s">
        <v>22</v>
      </c>
      <c r="J126" s="50" t="str">
        <f>IF(J14="","",J14)</f>
        <v>2. 4. 2025</v>
      </c>
      <c r="L126" s="30"/>
    </row>
    <row r="127" spans="2:12" s="1" customFormat="1" ht="6.95" customHeight="1" x14ac:dyDescent="0.2">
      <c r="B127" s="30"/>
      <c r="L127" s="30"/>
    </row>
    <row r="128" spans="2:12" s="1" customFormat="1" ht="25.7" customHeight="1" x14ac:dyDescent="0.2">
      <c r="B128" s="30"/>
      <c r="C128" s="25" t="s">
        <v>24</v>
      </c>
      <c r="F128" s="23" t="str">
        <f>E17</f>
        <v>Město Česká Lípa</v>
      </c>
      <c r="I128" s="25" t="s">
        <v>31</v>
      </c>
      <c r="J128" s="28" t="str">
        <f>E23</f>
        <v>Vodohospodářský rozvoj a výstavba a.s.</v>
      </c>
      <c r="L128" s="30"/>
    </row>
    <row r="129" spans="2:65" s="1" customFormat="1" ht="15.2" customHeight="1" x14ac:dyDescent="0.2">
      <c r="B129" s="30"/>
      <c r="C129" s="25" t="s">
        <v>29</v>
      </c>
      <c r="F129" s="23" t="str">
        <f>IF(E20="","",E20)</f>
        <v>Vyplň údaj</v>
      </c>
      <c r="I129" s="25" t="s">
        <v>34</v>
      </c>
      <c r="J129" s="28" t="str">
        <f>E26</f>
        <v>Dvořák</v>
      </c>
      <c r="L129" s="30"/>
    </row>
    <row r="130" spans="2:65" s="1" customFormat="1" ht="10.35" customHeight="1" x14ac:dyDescent="0.2">
      <c r="B130" s="30"/>
      <c r="L130" s="30"/>
    </row>
    <row r="131" spans="2:65" s="10" customFormat="1" ht="29.25" customHeight="1" x14ac:dyDescent="0.2">
      <c r="B131" s="115"/>
      <c r="C131" s="116" t="s">
        <v>194</v>
      </c>
      <c r="D131" s="117" t="s">
        <v>63</v>
      </c>
      <c r="E131" s="117" t="s">
        <v>59</v>
      </c>
      <c r="F131" s="117" t="s">
        <v>60</v>
      </c>
      <c r="G131" s="117" t="s">
        <v>195</v>
      </c>
      <c r="H131" s="117" t="s">
        <v>196</v>
      </c>
      <c r="I131" s="117" t="s">
        <v>197</v>
      </c>
      <c r="J131" s="118" t="s">
        <v>184</v>
      </c>
      <c r="K131" s="119" t="s">
        <v>198</v>
      </c>
      <c r="L131" s="115"/>
      <c r="M131" s="57" t="s">
        <v>1</v>
      </c>
      <c r="N131" s="58" t="s">
        <v>42</v>
      </c>
      <c r="O131" s="58" t="s">
        <v>199</v>
      </c>
      <c r="P131" s="58" t="s">
        <v>200</v>
      </c>
      <c r="Q131" s="58" t="s">
        <v>201</v>
      </c>
      <c r="R131" s="58" t="s">
        <v>202</v>
      </c>
      <c r="S131" s="58" t="s">
        <v>203</v>
      </c>
      <c r="T131" s="59" t="s">
        <v>204</v>
      </c>
    </row>
    <row r="132" spans="2:65" s="1" customFormat="1" ht="22.9" customHeight="1" x14ac:dyDescent="0.25">
      <c r="B132" s="30"/>
      <c r="C132" s="62" t="s">
        <v>205</v>
      </c>
      <c r="J132" s="120">
        <f>BK132</f>
        <v>0</v>
      </c>
      <c r="L132" s="30"/>
      <c r="M132" s="60"/>
      <c r="N132" s="51"/>
      <c r="O132" s="51"/>
      <c r="P132" s="121">
        <f>P133+P469</f>
        <v>0</v>
      </c>
      <c r="Q132" s="51"/>
      <c r="R132" s="121">
        <f>R133+R469</f>
        <v>102.07784522</v>
      </c>
      <c r="S132" s="51"/>
      <c r="T132" s="122">
        <f>T133+T469</f>
        <v>27.726659999999999</v>
      </c>
      <c r="AT132" s="15" t="s">
        <v>77</v>
      </c>
      <c r="AU132" s="15" t="s">
        <v>186</v>
      </c>
      <c r="BK132" s="123">
        <f>BK133+BK469</f>
        <v>0</v>
      </c>
    </row>
    <row r="133" spans="2:65" s="11" customFormat="1" ht="25.9" customHeight="1" x14ac:dyDescent="0.2">
      <c r="B133" s="124"/>
      <c r="D133" s="125" t="s">
        <v>77</v>
      </c>
      <c r="E133" s="126" t="s">
        <v>337</v>
      </c>
      <c r="F133" s="126" t="s">
        <v>338</v>
      </c>
      <c r="I133" s="127"/>
      <c r="J133" s="128">
        <f>BK133</f>
        <v>0</v>
      </c>
      <c r="L133" s="124"/>
      <c r="M133" s="129"/>
      <c r="P133" s="130">
        <f>P134+P250+P254+P258+P268+P300+P304+P449+P462</f>
        <v>0</v>
      </c>
      <c r="R133" s="130">
        <f>R134+R250+R254+R258+R268+R300+R304+R449+R462</f>
        <v>102.07784522</v>
      </c>
      <c r="T133" s="131">
        <f>T134+T250+T254+T258+T268+T300+T304+T449+T462</f>
        <v>27.726659999999999</v>
      </c>
      <c r="AR133" s="125" t="s">
        <v>85</v>
      </c>
      <c r="AT133" s="132" t="s">
        <v>77</v>
      </c>
      <c r="AU133" s="132" t="s">
        <v>78</v>
      </c>
      <c r="AY133" s="125" t="s">
        <v>209</v>
      </c>
      <c r="BK133" s="133">
        <f>BK134+BK250+BK254+BK258+BK268+BK300+BK304+BK449+BK462</f>
        <v>0</v>
      </c>
    </row>
    <row r="134" spans="2:65" s="11" customFormat="1" ht="22.9" customHeight="1" x14ac:dyDescent="0.2">
      <c r="B134" s="124"/>
      <c r="D134" s="125" t="s">
        <v>77</v>
      </c>
      <c r="E134" s="134" t="s">
        <v>85</v>
      </c>
      <c r="F134" s="134" t="s">
        <v>339</v>
      </c>
      <c r="I134" s="127"/>
      <c r="J134" s="135">
        <f>BK134</f>
        <v>0</v>
      </c>
      <c r="L134" s="124"/>
      <c r="M134" s="129"/>
      <c r="P134" s="130">
        <f>SUM(P135:P249)</f>
        <v>0</v>
      </c>
      <c r="R134" s="130">
        <f>SUM(R135:R249)</f>
        <v>57.933637000000004</v>
      </c>
      <c r="T134" s="131">
        <f>SUM(T135:T249)</f>
        <v>24.066659999999999</v>
      </c>
      <c r="AR134" s="125" t="s">
        <v>85</v>
      </c>
      <c r="AT134" s="132" t="s">
        <v>77</v>
      </c>
      <c r="AU134" s="132" t="s">
        <v>85</v>
      </c>
      <c r="AY134" s="125" t="s">
        <v>209</v>
      </c>
      <c r="BK134" s="133">
        <f>SUM(BK135:BK249)</f>
        <v>0</v>
      </c>
    </row>
    <row r="135" spans="2:65" s="1" customFormat="1" ht="24.2" customHeight="1" x14ac:dyDescent="0.2">
      <c r="B135" s="30"/>
      <c r="C135" s="136" t="s">
        <v>85</v>
      </c>
      <c r="D135" s="136" t="s">
        <v>210</v>
      </c>
      <c r="E135" s="137" t="s">
        <v>340</v>
      </c>
      <c r="F135" s="138" t="s">
        <v>341</v>
      </c>
      <c r="G135" s="139" t="s">
        <v>342</v>
      </c>
      <c r="H135" s="140">
        <v>74.52</v>
      </c>
      <c r="I135" s="141"/>
      <c r="J135" s="142">
        <f>ROUND(I135*H135,2)</f>
        <v>0</v>
      </c>
      <c r="K135" s="143"/>
      <c r="L135" s="30"/>
      <c r="M135" s="144" t="s">
        <v>1</v>
      </c>
      <c r="N135" s="145" t="s">
        <v>43</v>
      </c>
      <c r="P135" s="146">
        <f>O135*H135</f>
        <v>0</v>
      </c>
      <c r="Q135" s="146">
        <v>0</v>
      </c>
      <c r="R135" s="146">
        <f>Q135*H135</f>
        <v>0</v>
      </c>
      <c r="S135" s="146">
        <v>0.28999999999999998</v>
      </c>
      <c r="T135" s="147">
        <f>S135*H135</f>
        <v>21.610799999999998</v>
      </c>
      <c r="AR135" s="148" t="s">
        <v>156</v>
      </c>
      <c r="AT135" s="148" t="s">
        <v>210</v>
      </c>
      <c r="AU135" s="148" t="s">
        <v>91</v>
      </c>
      <c r="AY135" s="15" t="s">
        <v>209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5" t="s">
        <v>85</v>
      </c>
      <c r="BK135" s="149">
        <f>ROUND(I135*H135,2)</f>
        <v>0</v>
      </c>
      <c r="BL135" s="15" t="s">
        <v>156</v>
      </c>
      <c r="BM135" s="148" t="s">
        <v>2456</v>
      </c>
    </row>
    <row r="136" spans="2:65" s="1" customFormat="1" ht="39" x14ac:dyDescent="0.2">
      <c r="B136" s="30"/>
      <c r="D136" s="150" t="s">
        <v>216</v>
      </c>
      <c r="F136" s="151" t="s">
        <v>344</v>
      </c>
      <c r="I136" s="152"/>
      <c r="L136" s="30"/>
      <c r="M136" s="153"/>
      <c r="T136" s="54"/>
      <c r="AT136" s="15" t="s">
        <v>216</v>
      </c>
      <c r="AU136" s="15" t="s">
        <v>91</v>
      </c>
    </row>
    <row r="137" spans="2:65" s="12" customFormat="1" x14ac:dyDescent="0.2">
      <c r="B137" s="154"/>
      <c r="D137" s="150" t="s">
        <v>292</v>
      </c>
      <c r="E137" s="155" t="s">
        <v>1</v>
      </c>
      <c r="F137" s="156" t="s">
        <v>2457</v>
      </c>
      <c r="H137" s="157">
        <v>74.52</v>
      </c>
      <c r="I137" s="158"/>
      <c r="L137" s="154"/>
      <c r="M137" s="159"/>
      <c r="T137" s="160"/>
      <c r="AT137" s="155" t="s">
        <v>292</v>
      </c>
      <c r="AU137" s="155" t="s">
        <v>91</v>
      </c>
      <c r="AV137" s="12" t="s">
        <v>91</v>
      </c>
      <c r="AW137" s="12" t="s">
        <v>36</v>
      </c>
      <c r="AX137" s="12" t="s">
        <v>85</v>
      </c>
      <c r="AY137" s="155" t="s">
        <v>209</v>
      </c>
    </row>
    <row r="138" spans="2:65" s="1" customFormat="1" ht="24.2" customHeight="1" x14ac:dyDescent="0.2">
      <c r="B138" s="30"/>
      <c r="C138" s="136" t="s">
        <v>91</v>
      </c>
      <c r="D138" s="136" t="s">
        <v>210</v>
      </c>
      <c r="E138" s="137" t="s">
        <v>346</v>
      </c>
      <c r="F138" s="138" t="s">
        <v>347</v>
      </c>
      <c r="G138" s="139" t="s">
        <v>342</v>
      </c>
      <c r="H138" s="140">
        <v>5.61</v>
      </c>
      <c r="I138" s="141"/>
      <c r="J138" s="142">
        <f>ROUND(I138*H138,2)</f>
        <v>0</v>
      </c>
      <c r="K138" s="143"/>
      <c r="L138" s="30"/>
      <c r="M138" s="144" t="s">
        <v>1</v>
      </c>
      <c r="N138" s="145" t="s">
        <v>43</v>
      </c>
      <c r="P138" s="146">
        <f>O138*H138</f>
        <v>0</v>
      </c>
      <c r="Q138" s="146">
        <v>0</v>
      </c>
      <c r="R138" s="146">
        <f>Q138*H138</f>
        <v>0</v>
      </c>
      <c r="S138" s="146">
        <v>0.316</v>
      </c>
      <c r="T138" s="147">
        <f>S138*H138</f>
        <v>1.7727600000000001</v>
      </c>
      <c r="AR138" s="148" t="s">
        <v>156</v>
      </c>
      <c r="AT138" s="148" t="s">
        <v>210</v>
      </c>
      <c r="AU138" s="148" t="s">
        <v>91</v>
      </c>
      <c r="AY138" s="15" t="s">
        <v>209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5" t="s">
        <v>85</v>
      </c>
      <c r="BK138" s="149">
        <f>ROUND(I138*H138,2)</f>
        <v>0</v>
      </c>
      <c r="BL138" s="15" t="s">
        <v>156</v>
      </c>
      <c r="BM138" s="148" t="s">
        <v>2458</v>
      </c>
    </row>
    <row r="139" spans="2:65" s="1" customFormat="1" ht="39" x14ac:dyDescent="0.2">
      <c r="B139" s="30"/>
      <c r="D139" s="150" t="s">
        <v>216</v>
      </c>
      <c r="F139" s="151" t="s">
        <v>349</v>
      </c>
      <c r="I139" s="152"/>
      <c r="L139" s="30"/>
      <c r="M139" s="153"/>
      <c r="T139" s="54"/>
      <c r="AT139" s="15" t="s">
        <v>216</v>
      </c>
      <c r="AU139" s="15" t="s">
        <v>91</v>
      </c>
    </row>
    <row r="140" spans="2:65" s="12" customFormat="1" x14ac:dyDescent="0.2">
      <c r="B140" s="154"/>
      <c r="D140" s="150" t="s">
        <v>292</v>
      </c>
      <c r="E140" s="155" t="s">
        <v>1</v>
      </c>
      <c r="F140" s="156" t="s">
        <v>2459</v>
      </c>
      <c r="H140" s="157">
        <v>5.6099999999999994</v>
      </c>
      <c r="I140" s="158"/>
      <c r="L140" s="154"/>
      <c r="M140" s="159"/>
      <c r="T140" s="160"/>
      <c r="AT140" s="155" t="s">
        <v>292</v>
      </c>
      <c r="AU140" s="155" t="s">
        <v>91</v>
      </c>
      <c r="AV140" s="12" t="s">
        <v>91</v>
      </c>
      <c r="AW140" s="12" t="s">
        <v>36</v>
      </c>
      <c r="AX140" s="12" t="s">
        <v>78</v>
      </c>
      <c r="AY140" s="155" t="s">
        <v>209</v>
      </c>
    </row>
    <row r="141" spans="2:65" s="13" customFormat="1" x14ac:dyDescent="0.2">
      <c r="B141" s="164"/>
      <c r="D141" s="150" t="s">
        <v>292</v>
      </c>
      <c r="E141" s="165" t="s">
        <v>1</v>
      </c>
      <c r="F141" s="166" t="s">
        <v>351</v>
      </c>
      <c r="H141" s="167">
        <v>5.6099999999999994</v>
      </c>
      <c r="I141" s="168"/>
      <c r="L141" s="164"/>
      <c r="M141" s="169"/>
      <c r="T141" s="170"/>
      <c r="AT141" s="165" t="s">
        <v>292</v>
      </c>
      <c r="AU141" s="165" t="s">
        <v>91</v>
      </c>
      <c r="AV141" s="13" t="s">
        <v>156</v>
      </c>
      <c r="AW141" s="13" t="s">
        <v>4</v>
      </c>
      <c r="AX141" s="13" t="s">
        <v>85</v>
      </c>
      <c r="AY141" s="165" t="s">
        <v>209</v>
      </c>
    </row>
    <row r="142" spans="2:65" s="1" customFormat="1" ht="24.2" customHeight="1" x14ac:dyDescent="0.2">
      <c r="B142" s="30"/>
      <c r="C142" s="136" t="s">
        <v>148</v>
      </c>
      <c r="D142" s="136" t="s">
        <v>210</v>
      </c>
      <c r="E142" s="137" t="s">
        <v>352</v>
      </c>
      <c r="F142" s="138" t="s">
        <v>353</v>
      </c>
      <c r="G142" s="139" t="s">
        <v>342</v>
      </c>
      <c r="H142" s="140">
        <v>5.94</v>
      </c>
      <c r="I142" s="141"/>
      <c r="J142" s="142">
        <f>ROUND(I142*H142,2)</f>
        <v>0</v>
      </c>
      <c r="K142" s="143"/>
      <c r="L142" s="30"/>
      <c r="M142" s="144" t="s">
        <v>1</v>
      </c>
      <c r="N142" s="145" t="s">
        <v>43</v>
      </c>
      <c r="P142" s="146">
        <f>O142*H142</f>
        <v>0</v>
      </c>
      <c r="Q142" s="146">
        <v>1.0000000000000001E-5</v>
      </c>
      <c r="R142" s="146">
        <f>Q142*H142</f>
        <v>5.9400000000000007E-5</v>
      </c>
      <c r="S142" s="146">
        <v>0.115</v>
      </c>
      <c r="T142" s="147">
        <f>S142*H142</f>
        <v>0.68310000000000004</v>
      </c>
      <c r="AR142" s="148" t="s">
        <v>156</v>
      </c>
      <c r="AT142" s="148" t="s">
        <v>210</v>
      </c>
      <c r="AU142" s="148" t="s">
        <v>91</v>
      </c>
      <c r="AY142" s="15" t="s">
        <v>209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5" t="s">
        <v>85</v>
      </c>
      <c r="BK142" s="149">
        <f>ROUND(I142*H142,2)</f>
        <v>0</v>
      </c>
      <c r="BL142" s="15" t="s">
        <v>156</v>
      </c>
      <c r="BM142" s="148" t="s">
        <v>2460</v>
      </c>
    </row>
    <row r="143" spans="2:65" s="1" customFormat="1" ht="29.25" x14ac:dyDescent="0.2">
      <c r="B143" s="30"/>
      <c r="D143" s="150" t="s">
        <v>216</v>
      </c>
      <c r="F143" s="151" t="s">
        <v>355</v>
      </c>
      <c r="I143" s="152"/>
      <c r="L143" s="30"/>
      <c r="M143" s="153"/>
      <c r="T143" s="54"/>
      <c r="AT143" s="15" t="s">
        <v>216</v>
      </c>
      <c r="AU143" s="15" t="s">
        <v>91</v>
      </c>
    </row>
    <row r="144" spans="2:65" s="12" customFormat="1" x14ac:dyDescent="0.2">
      <c r="B144" s="154"/>
      <c r="D144" s="150" t="s">
        <v>292</v>
      </c>
      <c r="E144" s="155" t="s">
        <v>1</v>
      </c>
      <c r="F144" s="156" t="s">
        <v>2461</v>
      </c>
      <c r="H144" s="157">
        <v>5.9399999999999995</v>
      </c>
      <c r="I144" s="158"/>
      <c r="L144" s="154"/>
      <c r="M144" s="159"/>
      <c r="T144" s="160"/>
      <c r="AT144" s="155" t="s">
        <v>292</v>
      </c>
      <c r="AU144" s="155" t="s">
        <v>91</v>
      </c>
      <c r="AV144" s="12" t="s">
        <v>91</v>
      </c>
      <c r="AW144" s="12" t="s">
        <v>36</v>
      </c>
      <c r="AX144" s="12" t="s">
        <v>85</v>
      </c>
      <c r="AY144" s="155" t="s">
        <v>209</v>
      </c>
    </row>
    <row r="145" spans="2:65" s="1" customFormat="1" ht="16.5" customHeight="1" x14ac:dyDescent="0.2">
      <c r="B145" s="30"/>
      <c r="C145" s="136" t="s">
        <v>156</v>
      </c>
      <c r="D145" s="136" t="s">
        <v>210</v>
      </c>
      <c r="E145" s="137" t="s">
        <v>357</v>
      </c>
      <c r="F145" s="138" t="s">
        <v>358</v>
      </c>
      <c r="G145" s="139" t="s">
        <v>359</v>
      </c>
      <c r="H145" s="140">
        <v>10</v>
      </c>
      <c r="I145" s="141"/>
      <c r="J145" s="142">
        <f>ROUND(I145*H145,2)</f>
        <v>0</v>
      </c>
      <c r="K145" s="143"/>
      <c r="L145" s="30"/>
      <c r="M145" s="144" t="s">
        <v>1</v>
      </c>
      <c r="N145" s="145" t="s">
        <v>43</v>
      </c>
      <c r="P145" s="146">
        <f>O145*H145</f>
        <v>0</v>
      </c>
      <c r="Q145" s="146">
        <v>7.1900000000000002E-3</v>
      </c>
      <c r="R145" s="146">
        <f>Q145*H145</f>
        <v>7.1900000000000006E-2</v>
      </c>
      <c r="S145" s="146">
        <v>0</v>
      </c>
      <c r="T145" s="147">
        <f>S145*H145</f>
        <v>0</v>
      </c>
      <c r="AR145" s="148" t="s">
        <v>156</v>
      </c>
      <c r="AT145" s="148" t="s">
        <v>210</v>
      </c>
      <c r="AU145" s="148" t="s">
        <v>91</v>
      </c>
      <c r="AY145" s="15" t="s">
        <v>209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5" t="s">
        <v>85</v>
      </c>
      <c r="BK145" s="149">
        <f>ROUND(I145*H145,2)</f>
        <v>0</v>
      </c>
      <c r="BL145" s="15" t="s">
        <v>156</v>
      </c>
      <c r="BM145" s="148" t="s">
        <v>2462</v>
      </c>
    </row>
    <row r="146" spans="2:65" s="1" customFormat="1" x14ac:dyDescent="0.2">
      <c r="B146" s="30"/>
      <c r="D146" s="150" t="s">
        <v>216</v>
      </c>
      <c r="F146" s="151" t="s">
        <v>361</v>
      </c>
      <c r="I146" s="152"/>
      <c r="L146" s="30"/>
      <c r="M146" s="153"/>
      <c r="T146" s="54"/>
      <c r="AT146" s="15" t="s">
        <v>216</v>
      </c>
      <c r="AU146" s="15" t="s">
        <v>91</v>
      </c>
    </row>
    <row r="147" spans="2:65" s="12" customFormat="1" x14ac:dyDescent="0.2">
      <c r="B147" s="154"/>
      <c r="D147" s="150" t="s">
        <v>292</v>
      </c>
      <c r="E147" s="155" t="s">
        <v>1</v>
      </c>
      <c r="F147" s="156" t="s">
        <v>254</v>
      </c>
      <c r="H147" s="157">
        <v>10</v>
      </c>
      <c r="I147" s="158"/>
      <c r="L147" s="154"/>
      <c r="M147" s="159"/>
      <c r="T147" s="160"/>
      <c r="AT147" s="155" t="s">
        <v>292</v>
      </c>
      <c r="AU147" s="155" t="s">
        <v>91</v>
      </c>
      <c r="AV147" s="12" t="s">
        <v>91</v>
      </c>
      <c r="AW147" s="12" t="s">
        <v>36</v>
      </c>
      <c r="AX147" s="12" t="s">
        <v>85</v>
      </c>
      <c r="AY147" s="155" t="s">
        <v>209</v>
      </c>
    </row>
    <row r="148" spans="2:65" s="1" customFormat="1" ht="24.2" customHeight="1" x14ac:dyDescent="0.2">
      <c r="B148" s="30"/>
      <c r="C148" s="136" t="s">
        <v>208</v>
      </c>
      <c r="D148" s="136" t="s">
        <v>210</v>
      </c>
      <c r="E148" s="137" t="s">
        <v>363</v>
      </c>
      <c r="F148" s="138" t="s">
        <v>364</v>
      </c>
      <c r="G148" s="139" t="s">
        <v>365</v>
      </c>
      <c r="H148" s="140">
        <v>8</v>
      </c>
      <c r="I148" s="141"/>
      <c r="J148" s="142">
        <f>ROUND(I148*H148,2)</f>
        <v>0</v>
      </c>
      <c r="K148" s="143"/>
      <c r="L148" s="30"/>
      <c r="M148" s="144" t="s">
        <v>1</v>
      </c>
      <c r="N148" s="145" t="s">
        <v>43</v>
      </c>
      <c r="P148" s="146">
        <f>O148*H148</f>
        <v>0</v>
      </c>
      <c r="Q148" s="146">
        <v>4.0000000000000003E-5</v>
      </c>
      <c r="R148" s="146">
        <f>Q148*H148</f>
        <v>3.2000000000000003E-4</v>
      </c>
      <c r="S148" s="146">
        <v>0</v>
      </c>
      <c r="T148" s="147">
        <f>S148*H148</f>
        <v>0</v>
      </c>
      <c r="AR148" s="148" t="s">
        <v>156</v>
      </c>
      <c r="AT148" s="148" t="s">
        <v>210</v>
      </c>
      <c r="AU148" s="148" t="s">
        <v>91</v>
      </c>
      <c r="AY148" s="15" t="s">
        <v>209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5" t="s">
        <v>85</v>
      </c>
      <c r="BK148" s="149">
        <f>ROUND(I148*H148,2)</f>
        <v>0</v>
      </c>
      <c r="BL148" s="15" t="s">
        <v>156</v>
      </c>
      <c r="BM148" s="148" t="s">
        <v>2463</v>
      </c>
    </row>
    <row r="149" spans="2:65" s="1" customFormat="1" ht="19.5" x14ac:dyDescent="0.2">
      <c r="B149" s="30"/>
      <c r="D149" s="150" t="s">
        <v>216</v>
      </c>
      <c r="F149" s="151" t="s">
        <v>367</v>
      </c>
      <c r="I149" s="152"/>
      <c r="L149" s="30"/>
      <c r="M149" s="153"/>
      <c r="T149" s="54"/>
      <c r="AT149" s="15" t="s">
        <v>216</v>
      </c>
      <c r="AU149" s="15" t="s">
        <v>91</v>
      </c>
    </row>
    <row r="150" spans="2:65" s="12" customFormat="1" x14ac:dyDescent="0.2">
      <c r="B150" s="154"/>
      <c r="D150" s="150" t="s">
        <v>292</v>
      </c>
      <c r="E150" s="155" t="s">
        <v>1</v>
      </c>
      <c r="F150" s="156" t="s">
        <v>2043</v>
      </c>
      <c r="H150" s="157">
        <v>8</v>
      </c>
      <c r="I150" s="158"/>
      <c r="L150" s="154"/>
      <c r="M150" s="159"/>
      <c r="T150" s="160"/>
      <c r="AT150" s="155" t="s">
        <v>292</v>
      </c>
      <c r="AU150" s="155" t="s">
        <v>91</v>
      </c>
      <c r="AV150" s="12" t="s">
        <v>91</v>
      </c>
      <c r="AW150" s="12" t="s">
        <v>36</v>
      </c>
      <c r="AX150" s="12" t="s">
        <v>85</v>
      </c>
      <c r="AY150" s="155" t="s">
        <v>209</v>
      </c>
    </row>
    <row r="151" spans="2:65" s="1" customFormat="1" ht="24.2" customHeight="1" x14ac:dyDescent="0.2">
      <c r="B151" s="30"/>
      <c r="C151" s="136" t="s">
        <v>234</v>
      </c>
      <c r="D151" s="136" t="s">
        <v>210</v>
      </c>
      <c r="E151" s="137" t="s">
        <v>369</v>
      </c>
      <c r="F151" s="138" t="s">
        <v>370</v>
      </c>
      <c r="G151" s="139" t="s">
        <v>371</v>
      </c>
      <c r="H151" s="140">
        <v>2</v>
      </c>
      <c r="I151" s="141"/>
      <c r="J151" s="142">
        <f>ROUND(I151*H151,2)</f>
        <v>0</v>
      </c>
      <c r="K151" s="143"/>
      <c r="L151" s="30"/>
      <c r="M151" s="144" t="s">
        <v>1</v>
      </c>
      <c r="N151" s="145" t="s">
        <v>43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156</v>
      </c>
      <c r="AT151" s="148" t="s">
        <v>210</v>
      </c>
      <c r="AU151" s="148" t="s">
        <v>91</v>
      </c>
      <c r="AY151" s="15" t="s">
        <v>209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5" t="s">
        <v>85</v>
      </c>
      <c r="BK151" s="149">
        <f>ROUND(I151*H151,2)</f>
        <v>0</v>
      </c>
      <c r="BL151" s="15" t="s">
        <v>156</v>
      </c>
      <c r="BM151" s="148" t="s">
        <v>2464</v>
      </c>
    </row>
    <row r="152" spans="2:65" s="1" customFormat="1" ht="19.5" x14ac:dyDescent="0.2">
      <c r="B152" s="30"/>
      <c r="D152" s="150" t="s">
        <v>216</v>
      </c>
      <c r="F152" s="151" t="s">
        <v>373</v>
      </c>
      <c r="I152" s="152"/>
      <c r="L152" s="30"/>
      <c r="M152" s="153"/>
      <c r="T152" s="54"/>
      <c r="AT152" s="15" t="s">
        <v>216</v>
      </c>
      <c r="AU152" s="15" t="s">
        <v>91</v>
      </c>
    </row>
    <row r="153" spans="2:65" s="12" customFormat="1" x14ac:dyDescent="0.2">
      <c r="B153" s="154"/>
      <c r="D153" s="150" t="s">
        <v>292</v>
      </c>
      <c r="E153" s="155" t="s">
        <v>1</v>
      </c>
      <c r="F153" s="156" t="s">
        <v>91</v>
      </c>
      <c r="H153" s="157">
        <v>2</v>
      </c>
      <c r="I153" s="158"/>
      <c r="L153" s="154"/>
      <c r="M153" s="159"/>
      <c r="T153" s="160"/>
      <c r="AT153" s="155" t="s">
        <v>292</v>
      </c>
      <c r="AU153" s="155" t="s">
        <v>91</v>
      </c>
      <c r="AV153" s="12" t="s">
        <v>91</v>
      </c>
      <c r="AW153" s="12" t="s">
        <v>36</v>
      </c>
      <c r="AX153" s="12" t="s">
        <v>85</v>
      </c>
      <c r="AY153" s="155" t="s">
        <v>209</v>
      </c>
    </row>
    <row r="154" spans="2:65" s="1" customFormat="1" ht="24.2" customHeight="1" x14ac:dyDescent="0.2">
      <c r="B154" s="30"/>
      <c r="C154" s="136" t="s">
        <v>239</v>
      </c>
      <c r="D154" s="136" t="s">
        <v>210</v>
      </c>
      <c r="E154" s="137" t="s">
        <v>375</v>
      </c>
      <c r="F154" s="138" t="s">
        <v>376</v>
      </c>
      <c r="G154" s="139" t="s">
        <v>359</v>
      </c>
      <c r="H154" s="140">
        <v>2</v>
      </c>
      <c r="I154" s="141"/>
      <c r="J154" s="142">
        <f>ROUND(I154*H154,2)</f>
        <v>0</v>
      </c>
      <c r="K154" s="143"/>
      <c r="L154" s="30"/>
      <c r="M154" s="144" t="s">
        <v>1</v>
      </c>
      <c r="N154" s="145" t="s">
        <v>43</v>
      </c>
      <c r="P154" s="146">
        <f>O154*H154</f>
        <v>0</v>
      </c>
      <c r="Q154" s="146">
        <v>8.6800000000000002E-3</v>
      </c>
      <c r="R154" s="146">
        <f>Q154*H154</f>
        <v>1.736E-2</v>
      </c>
      <c r="S154" s="146">
        <v>0</v>
      </c>
      <c r="T154" s="147">
        <f>S154*H154</f>
        <v>0</v>
      </c>
      <c r="AR154" s="148" t="s">
        <v>156</v>
      </c>
      <c r="AT154" s="148" t="s">
        <v>210</v>
      </c>
      <c r="AU154" s="148" t="s">
        <v>91</v>
      </c>
      <c r="AY154" s="15" t="s">
        <v>209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5" t="s">
        <v>85</v>
      </c>
      <c r="BK154" s="149">
        <f>ROUND(I154*H154,2)</f>
        <v>0</v>
      </c>
      <c r="BL154" s="15" t="s">
        <v>156</v>
      </c>
      <c r="BM154" s="148" t="s">
        <v>2465</v>
      </c>
    </row>
    <row r="155" spans="2:65" s="1" customFormat="1" ht="58.5" x14ac:dyDescent="0.2">
      <c r="B155" s="30"/>
      <c r="D155" s="150" t="s">
        <v>216</v>
      </c>
      <c r="F155" s="151" t="s">
        <v>378</v>
      </c>
      <c r="I155" s="152"/>
      <c r="L155" s="30"/>
      <c r="M155" s="153"/>
      <c r="T155" s="54"/>
      <c r="AT155" s="15" t="s">
        <v>216</v>
      </c>
      <c r="AU155" s="15" t="s">
        <v>91</v>
      </c>
    </row>
    <row r="156" spans="2:65" s="12" customFormat="1" x14ac:dyDescent="0.2">
      <c r="B156" s="154"/>
      <c r="D156" s="150" t="s">
        <v>292</v>
      </c>
      <c r="E156" s="155" t="s">
        <v>1</v>
      </c>
      <c r="F156" s="156" t="s">
        <v>91</v>
      </c>
      <c r="H156" s="157">
        <v>2</v>
      </c>
      <c r="I156" s="158"/>
      <c r="L156" s="154"/>
      <c r="M156" s="159"/>
      <c r="T156" s="160"/>
      <c r="AT156" s="155" t="s">
        <v>292</v>
      </c>
      <c r="AU156" s="155" t="s">
        <v>91</v>
      </c>
      <c r="AV156" s="12" t="s">
        <v>91</v>
      </c>
      <c r="AW156" s="12" t="s">
        <v>36</v>
      </c>
      <c r="AX156" s="12" t="s">
        <v>85</v>
      </c>
      <c r="AY156" s="155" t="s">
        <v>209</v>
      </c>
    </row>
    <row r="157" spans="2:65" s="1" customFormat="1" ht="16.5" customHeight="1" x14ac:dyDescent="0.2">
      <c r="B157" s="30"/>
      <c r="C157" s="171" t="s">
        <v>244</v>
      </c>
      <c r="D157" s="171" t="s">
        <v>449</v>
      </c>
      <c r="E157" s="172" t="s">
        <v>577</v>
      </c>
      <c r="F157" s="173" t="s">
        <v>578</v>
      </c>
      <c r="G157" s="174" t="s">
        <v>554</v>
      </c>
      <c r="H157" s="175">
        <v>57.216999999999999</v>
      </c>
      <c r="I157" s="176"/>
      <c r="J157" s="177">
        <f>ROUND(I157*H157,2)</f>
        <v>0</v>
      </c>
      <c r="K157" s="178"/>
      <c r="L157" s="179"/>
      <c r="M157" s="180" t="s">
        <v>1</v>
      </c>
      <c r="N157" s="181" t="s">
        <v>43</v>
      </c>
      <c r="P157" s="146">
        <f>O157*H157</f>
        <v>0</v>
      </c>
      <c r="Q157" s="146">
        <v>1</v>
      </c>
      <c r="R157" s="146">
        <f>Q157*H157</f>
        <v>57.216999999999999</v>
      </c>
      <c r="S157" s="146">
        <v>0</v>
      </c>
      <c r="T157" s="147">
        <f>S157*H157</f>
        <v>0</v>
      </c>
      <c r="AR157" s="148" t="s">
        <v>244</v>
      </c>
      <c r="AT157" s="148" t="s">
        <v>449</v>
      </c>
      <c r="AU157" s="148" t="s">
        <v>91</v>
      </c>
      <c r="AY157" s="15" t="s">
        <v>209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5" t="s">
        <v>85</v>
      </c>
      <c r="BK157" s="149">
        <f>ROUND(I157*H157,2)</f>
        <v>0</v>
      </c>
      <c r="BL157" s="15" t="s">
        <v>156</v>
      </c>
      <c r="BM157" s="148" t="s">
        <v>2466</v>
      </c>
    </row>
    <row r="158" spans="2:65" s="1" customFormat="1" x14ac:dyDescent="0.2">
      <c r="B158" s="30"/>
      <c r="D158" s="150" t="s">
        <v>216</v>
      </c>
      <c r="F158" s="151" t="s">
        <v>578</v>
      </c>
      <c r="I158" s="152"/>
      <c r="L158" s="30"/>
      <c r="M158" s="153"/>
      <c r="T158" s="54"/>
      <c r="AT158" s="15" t="s">
        <v>216</v>
      </c>
      <c r="AU158" s="15" t="s">
        <v>91</v>
      </c>
    </row>
    <row r="159" spans="2:65" s="12" customFormat="1" x14ac:dyDescent="0.2">
      <c r="B159" s="154"/>
      <c r="D159" s="150" t="s">
        <v>292</v>
      </c>
      <c r="E159" s="155" t="s">
        <v>1</v>
      </c>
      <c r="F159" s="156" t="s">
        <v>2467</v>
      </c>
      <c r="H159" s="157">
        <v>-3.9825331999999998</v>
      </c>
      <c r="I159" s="158"/>
      <c r="L159" s="154"/>
      <c r="M159" s="159"/>
      <c r="T159" s="160"/>
      <c r="AT159" s="155" t="s">
        <v>292</v>
      </c>
      <c r="AU159" s="155" t="s">
        <v>91</v>
      </c>
      <c r="AV159" s="12" t="s">
        <v>91</v>
      </c>
      <c r="AW159" s="12" t="s">
        <v>36</v>
      </c>
      <c r="AX159" s="12" t="s">
        <v>78</v>
      </c>
      <c r="AY159" s="155" t="s">
        <v>209</v>
      </c>
    </row>
    <row r="160" spans="2:65" s="12" customFormat="1" x14ac:dyDescent="0.2">
      <c r="B160" s="154"/>
      <c r="D160" s="150" t="s">
        <v>292</v>
      </c>
      <c r="E160" s="155" t="s">
        <v>1</v>
      </c>
      <c r="F160" s="156" t="s">
        <v>2468</v>
      </c>
      <c r="H160" s="157">
        <v>61.2</v>
      </c>
      <c r="I160" s="158"/>
      <c r="L160" s="154"/>
      <c r="M160" s="159"/>
      <c r="T160" s="160"/>
      <c r="AT160" s="155" t="s">
        <v>292</v>
      </c>
      <c r="AU160" s="155" t="s">
        <v>91</v>
      </c>
      <c r="AV160" s="12" t="s">
        <v>91</v>
      </c>
      <c r="AW160" s="12" t="s">
        <v>36</v>
      </c>
      <c r="AX160" s="12" t="s">
        <v>78</v>
      </c>
      <c r="AY160" s="155" t="s">
        <v>209</v>
      </c>
    </row>
    <row r="161" spans="2:65" s="13" customFormat="1" x14ac:dyDescent="0.2">
      <c r="B161" s="164"/>
      <c r="D161" s="150" t="s">
        <v>292</v>
      </c>
      <c r="E161" s="165" t="s">
        <v>1</v>
      </c>
      <c r="F161" s="166" t="s">
        <v>351</v>
      </c>
      <c r="H161" s="167">
        <v>57.217466800000004</v>
      </c>
      <c r="I161" s="168"/>
      <c r="L161" s="164"/>
      <c r="M161" s="169"/>
      <c r="T161" s="170"/>
      <c r="AT161" s="165" t="s">
        <v>292</v>
      </c>
      <c r="AU161" s="165" t="s">
        <v>91</v>
      </c>
      <c r="AV161" s="13" t="s">
        <v>156</v>
      </c>
      <c r="AW161" s="13" t="s">
        <v>4</v>
      </c>
      <c r="AX161" s="13" t="s">
        <v>85</v>
      </c>
      <c r="AY161" s="165" t="s">
        <v>209</v>
      </c>
    </row>
    <row r="162" spans="2:65" s="1" customFormat="1" ht="24.2" customHeight="1" x14ac:dyDescent="0.2">
      <c r="B162" s="30"/>
      <c r="C162" s="136" t="s">
        <v>249</v>
      </c>
      <c r="D162" s="136" t="s">
        <v>210</v>
      </c>
      <c r="E162" s="137" t="s">
        <v>380</v>
      </c>
      <c r="F162" s="138" t="s">
        <v>381</v>
      </c>
      <c r="G162" s="139" t="s">
        <v>359</v>
      </c>
      <c r="H162" s="140">
        <v>10</v>
      </c>
      <c r="I162" s="141"/>
      <c r="J162" s="142">
        <f>ROUND(I162*H162,2)</f>
        <v>0</v>
      </c>
      <c r="K162" s="143"/>
      <c r="L162" s="30"/>
      <c r="M162" s="144" t="s">
        <v>1</v>
      </c>
      <c r="N162" s="145" t="s">
        <v>43</v>
      </c>
      <c r="P162" s="146">
        <f>O162*H162</f>
        <v>0</v>
      </c>
      <c r="Q162" s="146">
        <v>3.6900000000000002E-2</v>
      </c>
      <c r="R162" s="146">
        <f>Q162*H162</f>
        <v>0.36899999999999999</v>
      </c>
      <c r="S162" s="146">
        <v>0</v>
      </c>
      <c r="T162" s="147">
        <f>S162*H162</f>
        <v>0</v>
      </c>
      <c r="AR162" s="148" t="s">
        <v>156</v>
      </c>
      <c r="AT162" s="148" t="s">
        <v>210</v>
      </c>
      <c r="AU162" s="148" t="s">
        <v>91</v>
      </c>
      <c r="AY162" s="15" t="s">
        <v>209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5" t="s">
        <v>85</v>
      </c>
      <c r="BK162" s="149">
        <f>ROUND(I162*H162,2)</f>
        <v>0</v>
      </c>
      <c r="BL162" s="15" t="s">
        <v>156</v>
      </c>
      <c r="BM162" s="148" t="s">
        <v>2469</v>
      </c>
    </row>
    <row r="163" spans="2:65" s="1" customFormat="1" ht="58.5" x14ac:dyDescent="0.2">
      <c r="B163" s="30"/>
      <c r="D163" s="150" t="s">
        <v>216</v>
      </c>
      <c r="F163" s="151" t="s">
        <v>383</v>
      </c>
      <c r="I163" s="152"/>
      <c r="L163" s="30"/>
      <c r="M163" s="153"/>
      <c r="T163" s="54"/>
      <c r="AT163" s="15" t="s">
        <v>216</v>
      </c>
      <c r="AU163" s="15" t="s">
        <v>91</v>
      </c>
    </row>
    <row r="164" spans="2:65" s="12" customFormat="1" x14ac:dyDescent="0.2">
      <c r="B164" s="154"/>
      <c r="D164" s="150" t="s">
        <v>292</v>
      </c>
      <c r="E164" s="155" t="s">
        <v>1</v>
      </c>
      <c r="F164" s="156" t="s">
        <v>254</v>
      </c>
      <c r="H164" s="157">
        <v>10</v>
      </c>
      <c r="I164" s="158"/>
      <c r="L164" s="154"/>
      <c r="M164" s="159"/>
      <c r="T164" s="160"/>
      <c r="AT164" s="155" t="s">
        <v>292</v>
      </c>
      <c r="AU164" s="155" t="s">
        <v>91</v>
      </c>
      <c r="AV164" s="12" t="s">
        <v>91</v>
      </c>
      <c r="AW164" s="12" t="s">
        <v>36</v>
      </c>
      <c r="AX164" s="12" t="s">
        <v>85</v>
      </c>
      <c r="AY164" s="155" t="s">
        <v>209</v>
      </c>
    </row>
    <row r="165" spans="2:65" s="1" customFormat="1" ht="24.2" customHeight="1" x14ac:dyDescent="0.2">
      <c r="B165" s="30"/>
      <c r="C165" s="136" t="s">
        <v>254</v>
      </c>
      <c r="D165" s="136" t="s">
        <v>210</v>
      </c>
      <c r="E165" s="137" t="s">
        <v>385</v>
      </c>
      <c r="F165" s="138" t="s">
        <v>386</v>
      </c>
      <c r="G165" s="139" t="s">
        <v>387</v>
      </c>
      <c r="H165" s="140">
        <v>70.400000000000006</v>
      </c>
      <c r="I165" s="141"/>
      <c r="J165" s="142">
        <f>ROUND(I165*H165,2)</f>
        <v>0</v>
      </c>
      <c r="K165" s="143"/>
      <c r="L165" s="30"/>
      <c r="M165" s="144" t="s">
        <v>1</v>
      </c>
      <c r="N165" s="145" t="s">
        <v>43</v>
      </c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AR165" s="148" t="s">
        <v>156</v>
      </c>
      <c r="AT165" s="148" t="s">
        <v>210</v>
      </c>
      <c r="AU165" s="148" t="s">
        <v>91</v>
      </c>
      <c r="AY165" s="15" t="s">
        <v>209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5" t="s">
        <v>85</v>
      </c>
      <c r="BK165" s="149">
        <f>ROUND(I165*H165,2)</f>
        <v>0</v>
      </c>
      <c r="BL165" s="15" t="s">
        <v>156</v>
      </c>
      <c r="BM165" s="148" t="s">
        <v>2470</v>
      </c>
    </row>
    <row r="166" spans="2:65" s="1" customFormat="1" ht="19.5" x14ac:dyDescent="0.2">
      <c r="B166" s="30"/>
      <c r="D166" s="150" t="s">
        <v>216</v>
      </c>
      <c r="F166" s="151" t="s">
        <v>389</v>
      </c>
      <c r="I166" s="152"/>
      <c r="L166" s="30"/>
      <c r="M166" s="153"/>
      <c r="T166" s="54"/>
      <c r="AT166" s="15" t="s">
        <v>216</v>
      </c>
      <c r="AU166" s="15" t="s">
        <v>91</v>
      </c>
    </row>
    <row r="167" spans="2:65" s="12" customFormat="1" x14ac:dyDescent="0.2">
      <c r="B167" s="154"/>
      <c r="D167" s="150" t="s">
        <v>292</v>
      </c>
      <c r="E167" s="155" t="s">
        <v>1</v>
      </c>
      <c r="F167" s="156" t="s">
        <v>2471</v>
      </c>
      <c r="H167" s="157">
        <v>70.400000000000006</v>
      </c>
      <c r="I167" s="158"/>
      <c r="L167" s="154"/>
      <c r="M167" s="159"/>
      <c r="T167" s="160"/>
      <c r="AT167" s="155" t="s">
        <v>292</v>
      </c>
      <c r="AU167" s="155" t="s">
        <v>91</v>
      </c>
      <c r="AV167" s="12" t="s">
        <v>91</v>
      </c>
      <c r="AW167" s="12" t="s">
        <v>36</v>
      </c>
      <c r="AX167" s="12" t="s">
        <v>85</v>
      </c>
      <c r="AY167" s="155" t="s">
        <v>209</v>
      </c>
    </row>
    <row r="168" spans="2:65" s="1" customFormat="1" ht="33" customHeight="1" x14ac:dyDescent="0.2">
      <c r="B168" s="30"/>
      <c r="C168" s="136" t="s">
        <v>259</v>
      </c>
      <c r="D168" s="136" t="s">
        <v>210</v>
      </c>
      <c r="E168" s="137" t="s">
        <v>1157</v>
      </c>
      <c r="F168" s="138" t="s">
        <v>1158</v>
      </c>
      <c r="G168" s="139" t="s">
        <v>387</v>
      </c>
      <c r="H168" s="140">
        <v>45.267000000000003</v>
      </c>
      <c r="I168" s="141"/>
      <c r="J168" s="142">
        <f>ROUND(I168*H168,2)</f>
        <v>0</v>
      </c>
      <c r="K168" s="143"/>
      <c r="L168" s="30"/>
      <c r="M168" s="144" t="s">
        <v>1</v>
      </c>
      <c r="N168" s="145" t="s">
        <v>43</v>
      </c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AR168" s="148" t="s">
        <v>156</v>
      </c>
      <c r="AT168" s="148" t="s">
        <v>210</v>
      </c>
      <c r="AU168" s="148" t="s">
        <v>91</v>
      </c>
      <c r="AY168" s="15" t="s">
        <v>209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5" t="s">
        <v>85</v>
      </c>
      <c r="BK168" s="149">
        <f>ROUND(I168*H168,2)</f>
        <v>0</v>
      </c>
      <c r="BL168" s="15" t="s">
        <v>156</v>
      </c>
      <c r="BM168" s="148" t="s">
        <v>2472</v>
      </c>
    </row>
    <row r="169" spans="2:65" s="1" customFormat="1" ht="29.25" x14ac:dyDescent="0.2">
      <c r="B169" s="30"/>
      <c r="D169" s="150" t="s">
        <v>216</v>
      </c>
      <c r="F169" s="151" t="s">
        <v>1160</v>
      </c>
      <c r="I169" s="152"/>
      <c r="L169" s="30"/>
      <c r="M169" s="153"/>
      <c r="T169" s="54"/>
      <c r="AT169" s="15" t="s">
        <v>216</v>
      </c>
      <c r="AU169" s="15" t="s">
        <v>91</v>
      </c>
    </row>
    <row r="170" spans="2:65" s="1" customFormat="1" ht="37.9" customHeight="1" x14ac:dyDescent="0.2">
      <c r="B170" s="30"/>
      <c r="C170" s="136" t="s">
        <v>8</v>
      </c>
      <c r="D170" s="136" t="s">
        <v>210</v>
      </c>
      <c r="E170" s="137" t="s">
        <v>417</v>
      </c>
      <c r="F170" s="138" t="s">
        <v>418</v>
      </c>
      <c r="G170" s="139" t="s">
        <v>387</v>
      </c>
      <c r="H170" s="140">
        <v>10</v>
      </c>
      <c r="I170" s="141"/>
      <c r="J170" s="142">
        <f>ROUND(I170*H170,2)</f>
        <v>0</v>
      </c>
      <c r="K170" s="143"/>
      <c r="L170" s="30"/>
      <c r="M170" s="144" t="s">
        <v>1</v>
      </c>
      <c r="N170" s="145" t="s">
        <v>43</v>
      </c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AR170" s="148" t="s">
        <v>156</v>
      </c>
      <c r="AT170" s="148" t="s">
        <v>210</v>
      </c>
      <c r="AU170" s="148" t="s">
        <v>91</v>
      </c>
      <c r="AY170" s="15" t="s">
        <v>209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5" t="s">
        <v>85</v>
      </c>
      <c r="BK170" s="149">
        <f>ROUND(I170*H170,2)</f>
        <v>0</v>
      </c>
      <c r="BL170" s="15" t="s">
        <v>156</v>
      </c>
      <c r="BM170" s="148" t="s">
        <v>2473</v>
      </c>
    </row>
    <row r="171" spans="2:65" s="1" customFormat="1" ht="39" x14ac:dyDescent="0.2">
      <c r="B171" s="30"/>
      <c r="D171" s="150" t="s">
        <v>216</v>
      </c>
      <c r="F171" s="151" t="s">
        <v>420</v>
      </c>
      <c r="I171" s="152"/>
      <c r="L171" s="30"/>
      <c r="M171" s="153"/>
      <c r="T171" s="54"/>
      <c r="AT171" s="15" t="s">
        <v>216</v>
      </c>
      <c r="AU171" s="15" t="s">
        <v>91</v>
      </c>
    </row>
    <row r="172" spans="2:65" s="12" customFormat="1" x14ac:dyDescent="0.2">
      <c r="B172" s="154"/>
      <c r="D172" s="150" t="s">
        <v>292</v>
      </c>
      <c r="E172" s="155" t="s">
        <v>1</v>
      </c>
      <c r="F172" s="156" t="s">
        <v>254</v>
      </c>
      <c r="H172" s="157">
        <v>10</v>
      </c>
      <c r="I172" s="158"/>
      <c r="L172" s="154"/>
      <c r="M172" s="159"/>
      <c r="T172" s="160"/>
      <c r="AT172" s="155" t="s">
        <v>292</v>
      </c>
      <c r="AU172" s="155" t="s">
        <v>91</v>
      </c>
      <c r="AV172" s="12" t="s">
        <v>91</v>
      </c>
      <c r="AW172" s="12" t="s">
        <v>36</v>
      </c>
      <c r="AX172" s="12" t="s">
        <v>85</v>
      </c>
      <c r="AY172" s="155" t="s">
        <v>209</v>
      </c>
    </row>
    <row r="173" spans="2:65" s="1" customFormat="1" ht="33" customHeight="1" x14ac:dyDescent="0.2">
      <c r="B173" s="30"/>
      <c r="C173" s="136" t="s">
        <v>268</v>
      </c>
      <c r="D173" s="136" t="s">
        <v>210</v>
      </c>
      <c r="E173" s="137" t="s">
        <v>1164</v>
      </c>
      <c r="F173" s="138" t="s">
        <v>1165</v>
      </c>
      <c r="G173" s="139" t="s">
        <v>387</v>
      </c>
      <c r="H173" s="140">
        <v>46.582999999999998</v>
      </c>
      <c r="I173" s="141"/>
      <c r="J173" s="142">
        <f>ROUND(I173*H173,2)</f>
        <v>0</v>
      </c>
      <c r="K173" s="143"/>
      <c r="L173" s="30"/>
      <c r="M173" s="144" t="s">
        <v>1</v>
      </c>
      <c r="N173" s="145" t="s">
        <v>43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156</v>
      </c>
      <c r="AT173" s="148" t="s">
        <v>210</v>
      </c>
      <c r="AU173" s="148" t="s">
        <v>91</v>
      </c>
      <c r="AY173" s="15" t="s">
        <v>209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5" t="s">
        <v>85</v>
      </c>
      <c r="BK173" s="149">
        <f>ROUND(I173*H173,2)</f>
        <v>0</v>
      </c>
      <c r="BL173" s="15" t="s">
        <v>156</v>
      </c>
      <c r="BM173" s="148" t="s">
        <v>2474</v>
      </c>
    </row>
    <row r="174" spans="2:65" s="1" customFormat="1" ht="29.25" x14ac:dyDescent="0.2">
      <c r="B174" s="30"/>
      <c r="D174" s="150" t="s">
        <v>216</v>
      </c>
      <c r="F174" s="151" t="s">
        <v>1167</v>
      </c>
      <c r="I174" s="152"/>
      <c r="L174" s="30"/>
      <c r="M174" s="153"/>
      <c r="T174" s="54"/>
      <c r="AT174" s="15" t="s">
        <v>216</v>
      </c>
      <c r="AU174" s="15" t="s">
        <v>91</v>
      </c>
    </row>
    <row r="175" spans="2:65" s="12" customFormat="1" ht="22.5" x14ac:dyDescent="0.2">
      <c r="B175" s="154"/>
      <c r="D175" s="150" t="s">
        <v>292</v>
      </c>
      <c r="E175" s="155" t="s">
        <v>1</v>
      </c>
      <c r="F175" s="156" t="s">
        <v>2475</v>
      </c>
      <c r="H175" s="157">
        <v>54.331999999999994</v>
      </c>
      <c r="I175" s="158"/>
      <c r="L175" s="154"/>
      <c r="M175" s="159"/>
      <c r="T175" s="160"/>
      <c r="AT175" s="155" t="s">
        <v>292</v>
      </c>
      <c r="AU175" s="155" t="s">
        <v>91</v>
      </c>
      <c r="AV175" s="12" t="s">
        <v>91</v>
      </c>
      <c r="AW175" s="12" t="s">
        <v>36</v>
      </c>
      <c r="AX175" s="12" t="s">
        <v>78</v>
      </c>
      <c r="AY175" s="155" t="s">
        <v>209</v>
      </c>
    </row>
    <row r="176" spans="2:65" s="12" customFormat="1" x14ac:dyDescent="0.2">
      <c r="B176" s="154"/>
      <c r="D176" s="150" t="s">
        <v>292</v>
      </c>
      <c r="E176" s="155" t="s">
        <v>1</v>
      </c>
      <c r="F176" s="156" t="s">
        <v>2476</v>
      </c>
      <c r="H176" s="157">
        <v>-7.7490000000000006</v>
      </c>
      <c r="I176" s="158"/>
      <c r="L176" s="154"/>
      <c r="M176" s="159"/>
      <c r="T176" s="160"/>
      <c r="AT176" s="155" t="s">
        <v>292</v>
      </c>
      <c r="AU176" s="155" t="s">
        <v>91</v>
      </c>
      <c r="AV176" s="12" t="s">
        <v>91</v>
      </c>
      <c r="AW176" s="12" t="s">
        <v>36</v>
      </c>
      <c r="AX176" s="12" t="s">
        <v>78</v>
      </c>
      <c r="AY176" s="155" t="s">
        <v>209</v>
      </c>
    </row>
    <row r="177" spans="2:65" s="13" customFormat="1" x14ac:dyDescent="0.2">
      <c r="B177" s="164"/>
      <c r="D177" s="150" t="s">
        <v>292</v>
      </c>
      <c r="E177" s="165" t="s">
        <v>1</v>
      </c>
      <c r="F177" s="166" t="s">
        <v>351</v>
      </c>
      <c r="H177" s="167">
        <v>46.582999999999991</v>
      </c>
      <c r="I177" s="168"/>
      <c r="L177" s="164"/>
      <c r="M177" s="169"/>
      <c r="T177" s="170"/>
      <c r="AT177" s="165" t="s">
        <v>292</v>
      </c>
      <c r="AU177" s="165" t="s">
        <v>91</v>
      </c>
      <c r="AV177" s="13" t="s">
        <v>156</v>
      </c>
      <c r="AW177" s="13" t="s">
        <v>4</v>
      </c>
      <c r="AX177" s="13" t="s">
        <v>85</v>
      </c>
      <c r="AY177" s="165" t="s">
        <v>209</v>
      </c>
    </row>
    <row r="178" spans="2:65" s="1" customFormat="1" ht="33" customHeight="1" x14ac:dyDescent="0.2">
      <c r="B178" s="30"/>
      <c r="C178" s="136" t="s">
        <v>273</v>
      </c>
      <c r="D178" s="136" t="s">
        <v>210</v>
      </c>
      <c r="E178" s="137" t="s">
        <v>433</v>
      </c>
      <c r="F178" s="138" t="s">
        <v>434</v>
      </c>
      <c r="G178" s="139" t="s">
        <v>387</v>
      </c>
      <c r="H178" s="140">
        <v>5.6580000000000004</v>
      </c>
      <c r="I178" s="141"/>
      <c r="J178" s="142">
        <f>ROUND(I178*H178,2)</f>
        <v>0</v>
      </c>
      <c r="K178" s="143"/>
      <c r="L178" s="30"/>
      <c r="M178" s="144" t="s">
        <v>1</v>
      </c>
      <c r="N178" s="145" t="s">
        <v>43</v>
      </c>
      <c r="P178" s="146">
        <f>O178*H178</f>
        <v>0</v>
      </c>
      <c r="Q178" s="146">
        <v>0</v>
      </c>
      <c r="R178" s="146">
        <f>Q178*H178</f>
        <v>0</v>
      </c>
      <c r="S178" s="146">
        <v>0</v>
      </c>
      <c r="T178" s="147">
        <f>S178*H178</f>
        <v>0</v>
      </c>
      <c r="AR178" s="148" t="s">
        <v>156</v>
      </c>
      <c r="AT178" s="148" t="s">
        <v>210</v>
      </c>
      <c r="AU178" s="148" t="s">
        <v>91</v>
      </c>
      <c r="AY178" s="15" t="s">
        <v>209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5" t="s">
        <v>85</v>
      </c>
      <c r="BK178" s="149">
        <f>ROUND(I178*H178,2)</f>
        <v>0</v>
      </c>
      <c r="BL178" s="15" t="s">
        <v>156</v>
      </c>
      <c r="BM178" s="148" t="s">
        <v>2477</v>
      </c>
    </row>
    <row r="179" spans="2:65" s="1" customFormat="1" ht="29.25" x14ac:dyDescent="0.2">
      <c r="B179" s="30"/>
      <c r="D179" s="150" t="s">
        <v>216</v>
      </c>
      <c r="F179" s="151" t="s">
        <v>436</v>
      </c>
      <c r="I179" s="152"/>
      <c r="L179" s="30"/>
      <c r="M179" s="153"/>
      <c r="T179" s="54"/>
      <c r="AT179" s="15" t="s">
        <v>216</v>
      </c>
      <c r="AU179" s="15" t="s">
        <v>91</v>
      </c>
    </row>
    <row r="180" spans="2:65" s="12" customFormat="1" ht="22.5" x14ac:dyDescent="0.2">
      <c r="B180" s="154"/>
      <c r="D180" s="150" t="s">
        <v>292</v>
      </c>
      <c r="E180" s="155" t="s">
        <v>1</v>
      </c>
      <c r="F180" s="156" t="s">
        <v>2478</v>
      </c>
      <c r="H180" s="157">
        <v>6.4332000000000003</v>
      </c>
      <c r="I180" s="158"/>
      <c r="L180" s="154"/>
      <c r="M180" s="159"/>
      <c r="T180" s="160"/>
      <c r="AT180" s="155" t="s">
        <v>292</v>
      </c>
      <c r="AU180" s="155" t="s">
        <v>91</v>
      </c>
      <c r="AV180" s="12" t="s">
        <v>91</v>
      </c>
      <c r="AW180" s="12" t="s">
        <v>36</v>
      </c>
      <c r="AX180" s="12" t="s">
        <v>78</v>
      </c>
      <c r="AY180" s="155" t="s">
        <v>209</v>
      </c>
    </row>
    <row r="181" spans="2:65" s="12" customFormat="1" x14ac:dyDescent="0.2">
      <c r="B181" s="154"/>
      <c r="D181" s="150" t="s">
        <v>292</v>
      </c>
      <c r="E181" s="155" t="s">
        <v>1</v>
      </c>
      <c r="F181" s="156" t="s">
        <v>2479</v>
      </c>
      <c r="H181" s="157">
        <v>-0.77490000000000014</v>
      </c>
      <c r="I181" s="158"/>
      <c r="L181" s="154"/>
      <c r="M181" s="159"/>
      <c r="T181" s="160"/>
      <c r="AT181" s="155" t="s">
        <v>292</v>
      </c>
      <c r="AU181" s="155" t="s">
        <v>91</v>
      </c>
      <c r="AV181" s="12" t="s">
        <v>91</v>
      </c>
      <c r="AW181" s="12" t="s">
        <v>36</v>
      </c>
      <c r="AX181" s="12" t="s">
        <v>78</v>
      </c>
      <c r="AY181" s="155" t="s">
        <v>209</v>
      </c>
    </row>
    <row r="182" spans="2:65" s="13" customFormat="1" x14ac:dyDescent="0.2">
      <c r="B182" s="164"/>
      <c r="D182" s="150" t="s">
        <v>292</v>
      </c>
      <c r="E182" s="165" t="s">
        <v>1</v>
      </c>
      <c r="F182" s="166" t="s">
        <v>351</v>
      </c>
      <c r="H182" s="167">
        <v>5.6583000000000006</v>
      </c>
      <c r="I182" s="168"/>
      <c r="L182" s="164"/>
      <c r="M182" s="169"/>
      <c r="T182" s="170"/>
      <c r="AT182" s="165" t="s">
        <v>292</v>
      </c>
      <c r="AU182" s="165" t="s">
        <v>91</v>
      </c>
      <c r="AV182" s="13" t="s">
        <v>156</v>
      </c>
      <c r="AW182" s="13" t="s">
        <v>4</v>
      </c>
      <c r="AX182" s="13" t="s">
        <v>85</v>
      </c>
      <c r="AY182" s="165" t="s">
        <v>209</v>
      </c>
    </row>
    <row r="183" spans="2:65" s="1" customFormat="1" ht="33" customHeight="1" x14ac:dyDescent="0.2">
      <c r="B183" s="30"/>
      <c r="C183" s="136" t="s">
        <v>280</v>
      </c>
      <c r="D183" s="136" t="s">
        <v>210</v>
      </c>
      <c r="E183" s="137" t="s">
        <v>439</v>
      </c>
      <c r="F183" s="138" t="s">
        <v>440</v>
      </c>
      <c r="G183" s="139" t="s">
        <v>387</v>
      </c>
      <c r="H183" s="140">
        <v>5.6580000000000004</v>
      </c>
      <c r="I183" s="141"/>
      <c r="J183" s="142">
        <f>ROUND(I183*H183,2)</f>
        <v>0</v>
      </c>
      <c r="K183" s="143"/>
      <c r="L183" s="30"/>
      <c r="M183" s="144" t="s">
        <v>1</v>
      </c>
      <c r="N183" s="145" t="s">
        <v>43</v>
      </c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AR183" s="148" t="s">
        <v>156</v>
      </c>
      <c r="AT183" s="148" t="s">
        <v>210</v>
      </c>
      <c r="AU183" s="148" t="s">
        <v>91</v>
      </c>
      <c r="AY183" s="15" t="s">
        <v>209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5" t="s">
        <v>85</v>
      </c>
      <c r="BK183" s="149">
        <f>ROUND(I183*H183,2)</f>
        <v>0</v>
      </c>
      <c r="BL183" s="15" t="s">
        <v>156</v>
      </c>
      <c r="BM183" s="148" t="s">
        <v>2480</v>
      </c>
    </row>
    <row r="184" spans="2:65" s="1" customFormat="1" ht="29.25" x14ac:dyDescent="0.2">
      <c r="B184" s="30"/>
      <c r="D184" s="150" t="s">
        <v>216</v>
      </c>
      <c r="F184" s="151" t="s">
        <v>442</v>
      </c>
      <c r="I184" s="152"/>
      <c r="L184" s="30"/>
      <c r="M184" s="153"/>
      <c r="T184" s="54"/>
      <c r="AT184" s="15" t="s">
        <v>216</v>
      </c>
      <c r="AU184" s="15" t="s">
        <v>91</v>
      </c>
    </row>
    <row r="185" spans="2:65" s="12" customFormat="1" ht="22.5" x14ac:dyDescent="0.2">
      <c r="B185" s="154"/>
      <c r="D185" s="150" t="s">
        <v>292</v>
      </c>
      <c r="E185" s="155" t="s">
        <v>1</v>
      </c>
      <c r="F185" s="156" t="s">
        <v>2478</v>
      </c>
      <c r="H185" s="157">
        <v>6.4332000000000003</v>
      </c>
      <c r="I185" s="158"/>
      <c r="L185" s="154"/>
      <c r="M185" s="159"/>
      <c r="T185" s="160"/>
      <c r="AT185" s="155" t="s">
        <v>292</v>
      </c>
      <c r="AU185" s="155" t="s">
        <v>91</v>
      </c>
      <c r="AV185" s="12" t="s">
        <v>91</v>
      </c>
      <c r="AW185" s="12" t="s">
        <v>36</v>
      </c>
      <c r="AX185" s="12" t="s">
        <v>78</v>
      </c>
      <c r="AY185" s="155" t="s">
        <v>209</v>
      </c>
    </row>
    <row r="186" spans="2:65" s="12" customFormat="1" x14ac:dyDescent="0.2">
      <c r="B186" s="154"/>
      <c r="D186" s="150" t="s">
        <v>292</v>
      </c>
      <c r="E186" s="155" t="s">
        <v>1</v>
      </c>
      <c r="F186" s="156" t="s">
        <v>2479</v>
      </c>
      <c r="H186" s="157">
        <v>-0.77490000000000014</v>
      </c>
      <c r="I186" s="158"/>
      <c r="L186" s="154"/>
      <c r="M186" s="159"/>
      <c r="T186" s="160"/>
      <c r="AT186" s="155" t="s">
        <v>292</v>
      </c>
      <c r="AU186" s="155" t="s">
        <v>91</v>
      </c>
      <c r="AV186" s="12" t="s">
        <v>91</v>
      </c>
      <c r="AW186" s="12" t="s">
        <v>36</v>
      </c>
      <c r="AX186" s="12" t="s">
        <v>78</v>
      </c>
      <c r="AY186" s="155" t="s">
        <v>209</v>
      </c>
    </row>
    <row r="187" spans="2:65" s="13" customFormat="1" x14ac:dyDescent="0.2">
      <c r="B187" s="164"/>
      <c r="D187" s="150" t="s">
        <v>292</v>
      </c>
      <c r="E187" s="165" t="s">
        <v>1</v>
      </c>
      <c r="F187" s="166" t="s">
        <v>351</v>
      </c>
      <c r="H187" s="167">
        <v>5.6583000000000006</v>
      </c>
      <c r="I187" s="168"/>
      <c r="L187" s="164"/>
      <c r="M187" s="169"/>
      <c r="T187" s="170"/>
      <c r="AT187" s="165" t="s">
        <v>292</v>
      </c>
      <c r="AU187" s="165" t="s">
        <v>91</v>
      </c>
      <c r="AV187" s="13" t="s">
        <v>156</v>
      </c>
      <c r="AW187" s="13" t="s">
        <v>4</v>
      </c>
      <c r="AX187" s="13" t="s">
        <v>85</v>
      </c>
      <c r="AY187" s="165" t="s">
        <v>209</v>
      </c>
    </row>
    <row r="188" spans="2:65" s="1" customFormat="1" ht="21.75" customHeight="1" x14ac:dyDescent="0.2">
      <c r="B188" s="30"/>
      <c r="C188" s="136" t="s">
        <v>287</v>
      </c>
      <c r="D188" s="136" t="s">
        <v>210</v>
      </c>
      <c r="E188" s="137" t="s">
        <v>2063</v>
      </c>
      <c r="F188" s="138" t="s">
        <v>2064</v>
      </c>
      <c r="G188" s="139" t="s">
        <v>342</v>
      </c>
      <c r="H188" s="140">
        <v>307.14</v>
      </c>
      <c r="I188" s="141"/>
      <c r="J188" s="142">
        <f>ROUND(I188*H188,2)</f>
        <v>0</v>
      </c>
      <c r="K188" s="143"/>
      <c r="L188" s="30"/>
      <c r="M188" s="144" t="s">
        <v>1</v>
      </c>
      <c r="N188" s="145" t="s">
        <v>43</v>
      </c>
      <c r="P188" s="146">
        <f>O188*H188</f>
        <v>0</v>
      </c>
      <c r="Q188" s="146">
        <v>8.4000000000000003E-4</v>
      </c>
      <c r="R188" s="146">
        <f>Q188*H188</f>
        <v>0.25799759999999999</v>
      </c>
      <c r="S188" s="146">
        <v>0</v>
      </c>
      <c r="T188" s="147">
        <f>S188*H188</f>
        <v>0</v>
      </c>
      <c r="AR188" s="148" t="s">
        <v>156</v>
      </c>
      <c r="AT188" s="148" t="s">
        <v>210</v>
      </c>
      <c r="AU188" s="148" t="s">
        <v>91</v>
      </c>
      <c r="AY188" s="15" t="s">
        <v>209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5" t="s">
        <v>85</v>
      </c>
      <c r="BK188" s="149">
        <f>ROUND(I188*H188,2)</f>
        <v>0</v>
      </c>
      <c r="BL188" s="15" t="s">
        <v>156</v>
      </c>
      <c r="BM188" s="148" t="s">
        <v>2481</v>
      </c>
    </row>
    <row r="189" spans="2:65" s="1" customFormat="1" ht="19.5" x14ac:dyDescent="0.2">
      <c r="B189" s="30"/>
      <c r="D189" s="150" t="s">
        <v>216</v>
      </c>
      <c r="F189" s="151" t="s">
        <v>2066</v>
      </c>
      <c r="I189" s="152"/>
      <c r="L189" s="30"/>
      <c r="M189" s="153"/>
      <c r="T189" s="54"/>
      <c r="AT189" s="15" t="s">
        <v>216</v>
      </c>
      <c r="AU189" s="15" t="s">
        <v>91</v>
      </c>
    </row>
    <row r="190" spans="2:65" s="12" customFormat="1" x14ac:dyDescent="0.2">
      <c r="B190" s="154"/>
      <c r="D190" s="150" t="s">
        <v>292</v>
      </c>
      <c r="E190" s="155" t="s">
        <v>1</v>
      </c>
      <c r="F190" s="156" t="s">
        <v>2482</v>
      </c>
      <c r="H190" s="157">
        <v>307.14</v>
      </c>
      <c r="I190" s="158"/>
      <c r="L190" s="154"/>
      <c r="M190" s="159"/>
      <c r="T190" s="160"/>
      <c r="AT190" s="155" t="s">
        <v>292</v>
      </c>
      <c r="AU190" s="155" t="s">
        <v>91</v>
      </c>
      <c r="AV190" s="12" t="s">
        <v>91</v>
      </c>
      <c r="AW190" s="12" t="s">
        <v>36</v>
      </c>
      <c r="AX190" s="12" t="s">
        <v>85</v>
      </c>
      <c r="AY190" s="155" t="s">
        <v>209</v>
      </c>
    </row>
    <row r="191" spans="2:65" s="1" customFormat="1" ht="24.2" customHeight="1" x14ac:dyDescent="0.2">
      <c r="B191" s="30"/>
      <c r="C191" s="136" t="s">
        <v>295</v>
      </c>
      <c r="D191" s="136" t="s">
        <v>210</v>
      </c>
      <c r="E191" s="137" t="s">
        <v>2068</v>
      </c>
      <c r="F191" s="138" t="s">
        <v>2069</v>
      </c>
      <c r="G191" s="139" t="s">
        <v>342</v>
      </c>
      <c r="H191" s="140">
        <v>307.14</v>
      </c>
      <c r="I191" s="141"/>
      <c r="J191" s="142">
        <f>ROUND(I191*H191,2)</f>
        <v>0</v>
      </c>
      <c r="K191" s="143"/>
      <c r="L191" s="30"/>
      <c r="M191" s="144" t="s">
        <v>1</v>
      </c>
      <c r="N191" s="145" t="s">
        <v>43</v>
      </c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AR191" s="148" t="s">
        <v>156</v>
      </c>
      <c r="AT191" s="148" t="s">
        <v>210</v>
      </c>
      <c r="AU191" s="148" t="s">
        <v>91</v>
      </c>
      <c r="AY191" s="15" t="s">
        <v>209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5" t="s">
        <v>85</v>
      </c>
      <c r="BK191" s="149">
        <f>ROUND(I191*H191,2)</f>
        <v>0</v>
      </c>
      <c r="BL191" s="15" t="s">
        <v>156</v>
      </c>
      <c r="BM191" s="148" t="s">
        <v>2483</v>
      </c>
    </row>
    <row r="192" spans="2:65" s="1" customFormat="1" ht="29.25" x14ac:dyDescent="0.2">
      <c r="B192" s="30"/>
      <c r="D192" s="150" t="s">
        <v>216</v>
      </c>
      <c r="F192" s="151" t="s">
        <v>2071</v>
      </c>
      <c r="I192" s="152"/>
      <c r="L192" s="30"/>
      <c r="M192" s="153"/>
      <c r="T192" s="54"/>
      <c r="AT192" s="15" t="s">
        <v>216</v>
      </c>
      <c r="AU192" s="15" t="s">
        <v>91</v>
      </c>
    </row>
    <row r="193" spans="2:65" s="12" customFormat="1" x14ac:dyDescent="0.2">
      <c r="B193" s="154"/>
      <c r="D193" s="150" t="s">
        <v>292</v>
      </c>
      <c r="E193" s="155" t="s">
        <v>1</v>
      </c>
      <c r="F193" s="156" t="s">
        <v>2482</v>
      </c>
      <c r="H193" s="157">
        <v>307.14</v>
      </c>
      <c r="I193" s="158"/>
      <c r="L193" s="154"/>
      <c r="M193" s="159"/>
      <c r="T193" s="160"/>
      <c r="AT193" s="155" t="s">
        <v>292</v>
      </c>
      <c r="AU193" s="155" t="s">
        <v>91</v>
      </c>
      <c r="AV193" s="12" t="s">
        <v>91</v>
      </c>
      <c r="AW193" s="12" t="s">
        <v>36</v>
      </c>
      <c r="AX193" s="12" t="s">
        <v>85</v>
      </c>
      <c r="AY193" s="155" t="s">
        <v>209</v>
      </c>
    </row>
    <row r="194" spans="2:65" s="1" customFormat="1" ht="24.2" customHeight="1" x14ac:dyDescent="0.2">
      <c r="B194" s="30"/>
      <c r="C194" s="136" t="s">
        <v>302</v>
      </c>
      <c r="D194" s="136" t="s">
        <v>210</v>
      </c>
      <c r="E194" s="137" t="s">
        <v>502</v>
      </c>
      <c r="F194" s="138" t="s">
        <v>503</v>
      </c>
      <c r="G194" s="139" t="s">
        <v>387</v>
      </c>
      <c r="H194" s="140">
        <v>203.69900000000001</v>
      </c>
      <c r="I194" s="141"/>
      <c r="J194" s="142">
        <f>ROUND(I194*H194,2)</f>
        <v>0</v>
      </c>
      <c r="K194" s="143"/>
      <c r="L194" s="30"/>
      <c r="M194" s="144" t="s">
        <v>1</v>
      </c>
      <c r="N194" s="145" t="s">
        <v>43</v>
      </c>
      <c r="P194" s="146">
        <f>O194*H194</f>
        <v>0</v>
      </c>
      <c r="Q194" s="146">
        <v>0</v>
      </c>
      <c r="R194" s="146">
        <f>Q194*H194</f>
        <v>0</v>
      </c>
      <c r="S194" s="146">
        <v>0</v>
      </c>
      <c r="T194" s="147">
        <f>S194*H194</f>
        <v>0</v>
      </c>
      <c r="AR194" s="148" t="s">
        <v>156</v>
      </c>
      <c r="AT194" s="148" t="s">
        <v>210</v>
      </c>
      <c r="AU194" s="148" t="s">
        <v>91</v>
      </c>
      <c r="AY194" s="15" t="s">
        <v>209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5" t="s">
        <v>85</v>
      </c>
      <c r="BK194" s="149">
        <f>ROUND(I194*H194,2)</f>
        <v>0</v>
      </c>
      <c r="BL194" s="15" t="s">
        <v>156</v>
      </c>
      <c r="BM194" s="148" t="s">
        <v>2484</v>
      </c>
    </row>
    <row r="195" spans="2:65" s="1" customFormat="1" ht="39" x14ac:dyDescent="0.2">
      <c r="B195" s="30"/>
      <c r="D195" s="150" t="s">
        <v>216</v>
      </c>
      <c r="F195" s="151" t="s">
        <v>505</v>
      </c>
      <c r="I195" s="152"/>
      <c r="L195" s="30"/>
      <c r="M195" s="153"/>
      <c r="T195" s="54"/>
      <c r="AT195" s="15" t="s">
        <v>216</v>
      </c>
      <c r="AU195" s="15" t="s">
        <v>91</v>
      </c>
    </row>
    <row r="196" spans="2:65" s="12" customFormat="1" ht="22.5" x14ac:dyDescent="0.2">
      <c r="B196" s="154"/>
      <c r="D196" s="150" t="s">
        <v>292</v>
      </c>
      <c r="E196" s="155" t="s">
        <v>1</v>
      </c>
      <c r="F196" s="156" t="s">
        <v>2485</v>
      </c>
      <c r="H196" s="157">
        <v>231.59520000000001</v>
      </c>
      <c r="I196" s="158"/>
      <c r="L196" s="154"/>
      <c r="M196" s="159"/>
      <c r="T196" s="160"/>
      <c r="AT196" s="155" t="s">
        <v>292</v>
      </c>
      <c r="AU196" s="155" t="s">
        <v>91</v>
      </c>
      <c r="AV196" s="12" t="s">
        <v>91</v>
      </c>
      <c r="AW196" s="12" t="s">
        <v>36</v>
      </c>
      <c r="AX196" s="12" t="s">
        <v>78</v>
      </c>
      <c r="AY196" s="155" t="s">
        <v>209</v>
      </c>
    </row>
    <row r="197" spans="2:65" s="12" customFormat="1" x14ac:dyDescent="0.2">
      <c r="B197" s="154"/>
      <c r="D197" s="150" t="s">
        <v>292</v>
      </c>
      <c r="E197" s="155" t="s">
        <v>1</v>
      </c>
      <c r="F197" s="156" t="s">
        <v>2486</v>
      </c>
      <c r="H197" s="157">
        <v>-27.896400000000003</v>
      </c>
      <c r="I197" s="158"/>
      <c r="L197" s="154"/>
      <c r="M197" s="159"/>
      <c r="T197" s="160"/>
      <c r="AT197" s="155" t="s">
        <v>292</v>
      </c>
      <c r="AU197" s="155" t="s">
        <v>91</v>
      </c>
      <c r="AV197" s="12" t="s">
        <v>91</v>
      </c>
      <c r="AW197" s="12" t="s">
        <v>36</v>
      </c>
      <c r="AX197" s="12" t="s">
        <v>78</v>
      </c>
      <c r="AY197" s="155" t="s">
        <v>209</v>
      </c>
    </row>
    <row r="198" spans="2:65" s="13" customFormat="1" x14ac:dyDescent="0.2">
      <c r="B198" s="164"/>
      <c r="D198" s="150" t="s">
        <v>292</v>
      </c>
      <c r="E198" s="165" t="s">
        <v>1</v>
      </c>
      <c r="F198" s="166" t="s">
        <v>351</v>
      </c>
      <c r="H198" s="167">
        <v>203.69880000000001</v>
      </c>
      <c r="I198" s="168"/>
      <c r="L198" s="164"/>
      <c r="M198" s="169"/>
      <c r="T198" s="170"/>
      <c r="AT198" s="165" t="s">
        <v>292</v>
      </c>
      <c r="AU198" s="165" t="s">
        <v>91</v>
      </c>
      <c r="AV198" s="13" t="s">
        <v>156</v>
      </c>
      <c r="AW198" s="13" t="s">
        <v>4</v>
      </c>
      <c r="AX198" s="13" t="s">
        <v>85</v>
      </c>
      <c r="AY198" s="165" t="s">
        <v>209</v>
      </c>
    </row>
    <row r="199" spans="2:65" s="1" customFormat="1" ht="24.2" customHeight="1" x14ac:dyDescent="0.2">
      <c r="B199" s="30"/>
      <c r="C199" s="136" t="s">
        <v>307</v>
      </c>
      <c r="D199" s="136" t="s">
        <v>210</v>
      </c>
      <c r="E199" s="137" t="s">
        <v>510</v>
      </c>
      <c r="F199" s="138" t="s">
        <v>511</v>
      </c>
      <c r="G199" s="139" t="s">
        <v>387</v>
      </c>
      <c r="H199" s="140">
        <v>22.632999999999999</v>
      </c>
      <c r="I199" s="141"/>
      <c r="J199" s="142">
        <f>ROUND(I199*H199,2)</f>
        <v>0</v>
      </c>
      <c r="K199" s="143"/>
      <c r="L199" s="30"/>
      <c r="M199" s="144" t="s">
        <v>1</v>
      </c>
      <c r="N199" s="145" t="s">
        <v>43</v>
      </c>
      <c r="P199" s="146">
        <f>O199*H199</f>
        <v>0</v>
      </c>
      <c r="Q199" s="146">
        <v>0</v>
      </c>
      <c r="R199" s="146">
        <f>Q199*H199</f>
        <v>0</v>
      </c>
      <c r="S199" s="146">
        <v>0</v>
      </c>
      <c r="T199" s="147">
        <f>S199*H199</f>
        <v>0</v>
      </c>
      <c r="AR199" s="148" t="s">
        <v>156</v>
      </c>
      <c r="AT199" s="148" t="s">
        <v>210</v>
      </c>
      <c r="AU199" s="148" t="s">
        <v>91</v>
      </c>
      <c r="AY199" s="15" t="s">
        <v>209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5" t="s">
        <v>85</v>
      </c>
      <c r="BK199" s="149">
        <f>ROUND(I199*H199,2)</f>
        <v>0</v>
      </c>
      <c r="BL199" s="15" t="s">
        <v>156</v>
      </c>
      <c r="BM199" s="148" t="s">
        <v>2487</v>
      </c>
    </row>
    <row r="200" spans="2:65" s="1" customFormat="1" ht="39" x14ac:dyDescent="0.2">
      <c r="B200" s="30"/>
      <c r="D200" s="150" t="s">
        <v>216</v>
      </c>
      <c r="F200" s="151" t="s">
        <v>513</v>
      </c>
      <c r="I200" s="152"/>
      <c r="L200" s="30"/>
      <c r="M200" s="153"/>
      <c r="T200" s="54"/>
      <c r="AT200" s="15" t="s">
        <v>216</v>
      </c>
      <c r="AU200" s="15" t="s">
        <v>91</v>
      </c>
    </row>
    <row r="201" spans="2:65" s="12" customFormat="1" ht="22.5" x14ac:dyDescent="0.2">
      <c r="B201" s="154"/>
      <c r="D201" s="150" t="s">
        <v>292</v>
      </c>
      <c r="E201" s="155" t="s">
        <v>1</v>
      </c>
      <c r="F201" s="156" t="s">
        <v>2488</v>
      </c>
      <c r="H201" s="157">
        <v>25.732800000000001</v>
      </c>
      <c r="I201" s="158"/>
      <c r="L201" s="154"/>
      <c r="M201" s="159"/>
      <c r="T201" s="160"/>
      <c r="AT201" s="155" t="s">
        <v>292</v>
      </c>
      <c r="AU201" s="155" t="s">
        <v>91</v>
      </c>
      <c r="AV201" s="12" t="s">
        <v>91</v>
      </c>
      <c r="AW201" s="12" t="s">
        <v>36</v>
      </c>
      <c r="AX201" s="12" t="s">
        <v>78</v>
      </c>
      <c r="AY201" s="155" t="s">
        <v>209</v>
      </c>
    </row>
    <row r="202" spans="2:65" s="12" customFormat="1" x14ac:dyDescent="0.2">
      <c r="B202" s="154"/>
      <c r="D202" s="150" t="s">
        <v>292</v>
      </c>
      <c r="E202" s="155" t="s">
        <v>1</v>
      </c>
      <c r="F202" s="156" t="s">
        <v>2489</v>
      </c>
      <c r="H202" s="157">
        <v>-3.0996000000000006</v>
      </c>
      <c r="I202" s="158"/>
      <c r="L202" s="154"/>
      <c r="M202" s="159"/>
      <c r="T202" s="160"/>
      <c r="AT202" s="155" t="s">
        <v>292</v>
      </c>
      <c r="AU202" s="155" t="s">
        <v>91</v>
      </c>
      <c r="AV202" s="12" t="s">
        <v>91</v>
      </c>
      <c r="AW202" s="12" t="s">
        <v>36</v>
      </c>
      <c r="AX202" s="12" t="s">
        <v>78</v>
      </c>
      <c r="AY202" s="155" t="s">
        <v>209</v>
      </c>
    </row>
    <row r="203" spans="2:65" s="13" customFormat="1" x14ac:dyDescent="0.2">
      <c r="B203" s="164"/>
      <c r="D203" s="150" t="s">
        <v>292</v>
      </c>
      <c r="E203" s="165" t="s">
        <v>1</v>
      </c>
      <c r="F203" s="166" t="s">
        <v>351</v>
      </c>
      <c r="H203" s="167">
        <v>22.633200000000002</v>
      </c>
      <c r="I203" s="168"/>
      <c r="L203" s="164"/>
      <c r="M203" s="169"/>
      <c r="T203" s="170"/>
      <c r="AT203" s="165" t="s">
        <v>292</v>
      </c>
      <c r="AU203" s="165" t="s">
        <v>91</v>
      </c>
      <c r="AV203" s="13" t="s">
        <v>156</v>
      </c>
      <c r="AW203" s="13" t="s">
        <v>4</v>
      </c>
      <c r="AX203" s="13" t="s">
        <v>85</v>
      </c>
      <c r="AY203" s="165" t="s">
        <v>209</v>
      </c>
    </row>
    <row r="204" spans="2:65" s="1" customFormat="1" ht="33" customHeight="1" x14ac:dyDescent="0.2">
      <c r="B204" s="30"/>
      <c r="C204" s="136" t="s">
        <v>312</v>
      </c>
      <c r="D204" s="136" t="s">
        <v>210</v>
      </c>
      <c r="E204" s="137" t="s">
        <v>518</v>
      </c>
      <c r="F204" s="138" t="s">
        <v>519</v>
      </c>
      <c r="G204" s="139" t="s">
        <v>387</v>
      </c>
      <c r="H204" s="140">
        <v>203.69900000000001</v>
      </c>
      <c r="I204" s="141"/>
      <c r="J204" s="142">
        <f>ROUND(I204*H204,2)</f>
        <v>0</v>
      </c>
      <c r="K204" s="143"/>
      <c r="L204" s="30"/>
      <c r="M204" s="144" t="s">
        <v>1</v>
      </c>
      <c r="N204" s="145" t="s">
        <v>43</v>
      </c>
      <c r="P204" s="146">
        <f>O204*H204</f>
        <v>0</v>
      </c>
      <c r="Q204" s="146">
        <v>0</v>
      </c>
      <c r="R204" s="146">
        <f>Q204*H204</f>
        <v>0</v>
      </c>
      <c r="S204" s="146">
        <v>0</v>
      </c>
      <c r="T204" s="147">
        <f>S204*H204</f>
        <v>0</v>
      </c>
      <c r="AR204" s="148" t="s">
        <v>156</v>
      </c>
      <c r="AT204" s="148" t="s">
        <v>210</v>
      </c>
      <c r="AU204" s="148" t="s">
        <v>91</v>
      </c>
      <c r="AY204" s="15" t="s">
        <v>209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5" t="s">
        <v>85</v>
      </c>
      <c r="BK204" s="149">
        <f>ROUND(I204*H204,2)</f>
        <v>0</v>
      </c>
      <c r="BL204" s="15" t="s">
        <v>156</v>
      </c>
      <c r="BM204" s="148" t="s">
        <v>2490</v>
      </c>
    </row>
    <row r="205" spans="2:65" s="1" customFormat="1" ht="39" x14ac:dyDescent="0.2">
      <c r="B205" s="30"/>
      <c r="D205" s="150" t="s">
        <v>216</v>
      </c>
      <c r="F205" s="151" t="s">
        <v>521</v>
      </c>
      <c r="I205" s="152"/>
      <c r="L205" s="30"/>
      <c r="M205" s="153"/>
      <c r="T205" s="54"/>
      <c r="AT205" s="15" t="s">
        <v>216</v>
      </c>
      <c r="AU205" s="15" t="s">
        <v>91</v>
      </c>
    </row>
    <row r="206" spans="2:65" s="12" customFormat="1" ht="22.5" x14ac:dyDescent="0.2">
      <c r="B206" s="154"/>
      <c r="D206" s="150" t="s">
        <v>292</v>
      </c>
      <c r="E206" s="155" t="s">
        <v>1</v>
      </c>
      <c r="F206" s="156" t="s">
        <v>2491</v>
      </c>
      <c r="H206" s="157">
        <v>231.59520000000001</v>
      </c>
      <c r="I206" s="158"/>
      <c r="L206" s="154"/>
      <c r="M206" s="159"/>
      <c r="T206" s="160"/>
      <c r="AT206" s="155" t="s">
        <v>292</v>
      </c>
      <c r="AU206" s="155" t="s">
        <v>91</v>
      </c>
      <c r="AV206" s="12" t="s">
        <v>91</v>
      </c>
      <c r="AW206" s="12" t="s">
        <v>36</v>
      </c>
      <c r="AX206" s="12" t="s">
        <v>78</v>
      </c>
      <c r="AY206" s="155" t="s">
        <v>209</v>
      </c>
    </row>
    <row r="207" spans="2:65" s="12" customFormat="1" x14ac:dyDescent="0.2">
      <c r="B207" s="154"/>
      <c r="D207" s="150" t="s">
        <v>292</v>
      </c>
      <c r="E207" s="155" t="s">
        <v>1</v>
      </c>
      <c r="F207" s="156" t="s">
        <v>2486</v>
      </c>
      <c r="H207" s="157">
        <v>-27.896400000000003</v>
      </c>
      <c r="I207" s="158"/>
      <c r="L207" s="154"/>
      <c r="M207" s="159"/>
      <c r="T207" s="160"/>
      <c r="AT207" s="155" t="s">
        <v>292</v>
      </c>
      <c r="AU207" s="155" t="s">
        <v>91</v>
      </c>
      <c r="AV207" s="12" t="s">
        <v>91</v>
      </c>
      <c r="AW207" s="12" t="s">
        <v>36</v>
      </c>
      <c r="AX207" s="12" t="s">
        <v>78</v>
      </c>
      <c r="AY207" s="155" t="s">
        <v>209</v>
      </c>
    </row>
    <row r="208" spans="2:65" s="13" customFormat="1" x14ac:dyDescent="0.2">
      <c r="B208" s="164"/>
      <c r="D208" s="150" t="s">
        <v>292</v>
      </c>
      <c r="E208" s="165" t="s">
        <v>1</v>
      </c>
      <c r="F208" s="166" t="s">
        <v>351</v>
      </c>
      <c r="H208" s="167">
        <v>203.69880000000001</v>
      </c>
      <c r="I208" s="168"/>
      <c r="L208" s="164"/>
      <c r="M208" s="169"/>
      <c r="T208" s="170"/>
      <c r="AT208" s="165" t="s">
        <v>292</v>
      </c>
      <c r="AU208" s="165" t="s">
        <v>91</v>
      </c>
      <c r="AV208" s="13" t="s">
        <v>156</v>
      </c>
      <c r="AW208" s="13" t="s">
        <v>4</v>
      </c>
      <c r="AX208" s="13" t="s">
        <v>85</v>
      </c>
      <c r="AY208" s="165" t="s">
        <v>209</v>
      </c>
    </row>
    <row r="209" spans="2:65" s="1" customFormat="1" ht="33" customHeight="1" x14ac:dyDescent="0.2">
      <c r="B209" s="30"/>
      <c r="C209" s="136" t="s">
        <v>7</v>
      </c>
      <c r="D209" s="136" t="s">
        <v>210</v>
      </c>
      <c r="E209" s="137" t="s">
        <v>523</v>
      </c>
      <c r="F209" s="138" t="s">
        <v>524</v>
      </c>
      <c r="G209" s="139" t="s">
        <v>387</v>
      </c>
      <c r="H209" s="140">
        <v>22.632999999999999</v>
      </c>
      <c r="I209" s="141"/>
      <c r="J209" s="142">
        <f>ROUND(I209*H209,2)</f>
        <v>0</v>
      </c>
      <c r="K209" s="143"/>
      <c r="L209" s="30"/>
      <c r="M209" s="144" t="s">
        <v>1</v>
      </c>
      <c r="N209" s="145" t="s">
        <v>43</v>
      </c>
      <c r="P209" s="146">
        <f>O209*H209</f>
        <v>0</v>
      </c>
      <c r="Q209" s="146">
        <v>0</v>
      </c>
      <c r="R209" s="146">
        <f>Q209*H209</f>
        <v>0</v>
      </c>
      <c r="S209" s="146">
        <v>0</v>
      </c>
      <c r="T209" s="147">
        <f>S209*H209</f>
        <v>0</v>
      </c>
      <c r="AR209" s="148" t="s">
        <v>156</v>
      </c>
      <c r="AT209" s="148" t="s">
        <v>210</v>
      </c>
      <c r="AU209" s="148" t="s">
        <v>91</v>
      </c>
      <c r="AY209" s="15" t="s">
        <v>209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5" t="s">
        <v>85</v>
      </c>
      <c r="BK209" s="149">
        <f>ROUND(I209*H209,2)</f>
        <v>0</v>
      </c>
      <c r="BL209" s="15" t="s">
        <v>156</v>
      </c>
      <c r="BM209" s="148" t="s">
        <v>2492</v>
      </c>
    </row>
    <row r="210" spans="2:65" s="1" customFormat="1" ht="39" x14ac:dyDescent="0.2">
      <c r="B210" s="30"/>
      <c r="D210" s="150" t="s">
        <v>216</v>
      </c>
      <c r="F210" s="151" t="s">
        <v>526</v>
      </c>
      <c r="I210" s="152"/>
      <c r="L210" s="30"/>
      <c r="M210" s="153"/>
      <c r="T210" s="54"/>
      <c r="AT210" s="15" t="s">
        <v>216</v>
      </c>
      <c r="AU210" s="15" t="s">
        <v>91</v>
      </c>
    </row>
    <row r="211" spans="2:65" s="12" customFormat="1" ht="22.5" x14ac:dyDescent="0.2">
      <c r="B211" s="154"/>
      <c r="D211" s="150" t="s">
        <v>292</v>
      </c>
      <c r="E211" s="155" t="s">
        <v>1</v>
      </c>
      <c r="F211" s="156" t="s">
        <v>2493</v>
      </c>
      <c r="H211" s="157">
        <v>25.732800000000001</v>
      </c>
      <c r="I211" s="158"/>
      <c r="L211" s="154"/>
      <c r="M211" s="159"/>
      <c r="T211" s="160"/>
      <c r="AT211" s="155" t="s">
        <v>292</v>
      </c>
      <c r="AU211" s="155" t="s">
        <v>91</v>
      </c>
      <c r="AV211" s="12" t="s">
        <v>91</v>
      </c>
      <c r="AW211" s="12" t="s">
        <v>36</v>
      </c>
      <c r="AX211" s="12" t="s">
        <v>78</v>
      </c>
      <c r="AY211" s="155" t="s">
        <v>209</v>
      </c>
    </row>
    <row r="212" spans="2:65" s="12" customFormat="1" x14ac:dyDescent="0.2">
      <c r="B212" s="154"/>
      <c r="D212" s="150" t="s">
        <v>292</v>
      </c>
      <c r="E212" s="155" t="s">
        <v>1</v>
      </c>
      <c r="F212" s="156" t="s">
        <v>2489</v>
      </c>
      <c r="H212" s="157">
        <v>-3.0996000000000006</v>
      </c>
      <c r="I212" s="158"/>
      <c r="L212" s="154"/>
      <c r="M212" s="159"/>
      <c r="T212" s="160"/>
      <c r="AT212" s="155" t="s">
        <v>292</v>
      </c>
      <c r="AU212" s="155" t="s">
        <v>91</v>
      </c>
      <c r="AV212" s="12" t="s">
        <v>91</v>
      </c>
      <c r="AW212" s="12" t="s">
        <v>36</v>
      </c>
      <c r="AX212" s="12" t="s">
        <v>78</v>
      </c>
      <c r="AY212" s="155" t="s">
        <v>209</v>
      </c>
    </row>
    <row r="213" spans="2:65" s="13" customFormat="1" x14ac:dyDescent="0.2">
      <c r="B213" s="164"/>
      <c r="D213" s="150" t="s">
        <v>292</v>
      </c>
      <c r="E213" s="165" t="s">
        <v>1</v>
      </c>
      <c r="F213" s="166" t="s">
        <v>351</v>
      </c>
      <c r="H213" s="167">
        <v>22.633200000000002</v>
      </c>
      <c r="I213" s="168"/>
      <c r="L213" s="164"/>
      <c r="M213" s="169"/>
      <c r="T213" s="170"/>
      <c r="AT213" s="165" t="s">
        <v>292</v>
      </c>
      <c r="AU213" s="165" t="s">
        <v>91</v>
      </c>
      <c r="AV213" s="13" t="s">
        <v>156</v>
      </c>
      <c r="AW213" s="13" t="s">
        <v>4</v>
      </c>
      <c r="AX213" s="13" t="s">
        <v>85</v>
      </c>
      <c r="AY213" s="165" t="s">
        <v>209</v>
      </c>
    </row>
    <row r="214" spans="2:65" s="1" customFormat="1" ht="37.9" customHeight="1" x14ac:dyDescent="0.2">
      <c r="B214" s="30"/>
      <c r="C214" s="136" t="s">
        <v>453</v>
      </c>
      <c r="D214" s="136" t="s">
        <v>210</v>
      </c>
      <c r="E214" s="137" t="s">
        <v>1023</v>
      </c>
      <c r="F214" s="138" t="s">
        <v>1024</v>
      </c>
      <c r="G214" s="139" t="s">
        <v>387</v>
      </c>
      <c r="H214" s="140">
        <v>31.530999999999999</v>
      </c>
      <c r="I214" s="141"/>
      <c r="J214" s="142">
        <f>ROUND(I214*H214,2)</f>
        <v>0</v>
      </c>
      <c r="K214" s="143"/>
      <c r="L214" s="30"/>
      <c r="M214" s="144" t="s">
        <v>1</v>
      </c>
      <c r="N214" s="145" t="s">
        <v>43</v>
      </c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AR214" s="148" t="s">
        <v>156</v>
      </c>
      <c r="AT214" s="148" t="s">
        <v>210</v>
      </c>
      <c r="AU214" s="148" t="s">
        <v>91</v>
      </c>
      <c r="AY214" s="15" t="s">
        <v>209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5" t="s">
        <v>85</v>
      </c>
      <c r="BK214" s="149">
        <f>ROUND(I214*H214,2)</f>
        <v>0</v>
      </c>
      <c r="BL214" s="15" t="s">
        <v>156</v>
      </c>
      <c r="BM214" s="148" t="s">
        <v>2494</v>
      </c>
    </row>
    <row r="215" spans="2:65" s="1" customFormat="1" ht="39" x14ac:dyDescent="0.2">
      <c r="B215" s="30"/>
      <c r="D215" s="150" t="s">
        <v>216</v>
      </c>
      <c r="F215" s="151" t="s">
        <v>1026</v>
      </c>
      <c r="I215" s="152"/>
      <c r="L215" s="30"/>
      <c r="M215" s="153"/>
      <c r="T215" s="54"/>
      <c r="AT215" s="15" t="s">
        <v>216</v>
      </c>
      <c r="AU215" s="15" t="s">
        <v>91</v>
      </c>
    </row>
    <row r="216" spans="2:65" s="12" customFormat="1" x14ac:dyDescent="0.2">
      <c r="B216" s="154"/>
      <c r="D216" s="150" t="s">
        <v>292</v>
      </c>
      <c r="E216" s="155" t="s">
        <v>1</v>
      </c>
      <c r="F216" s="156" t="s">
        <v>2495</v>
      </c>
      <c r="H216" s="157">
        <v>31.531000000000002</v>
      </c>
      <c r="I216" s="158"/>
      <c r="L216" s="154"/>
      <c r="M216" s="159"/>
      <c r="T216" s="160"/>
      <c r="AT216" s="155" t="s">
        <v>292</v>
      </c>
      <c r="AU216" s="155" t="s">
        <v>91</v>
      </c>
      <c r="AV216" s="12" t="s">
        <v>91</v>
      </c>
      <c r="AW216" s="12" t="s">
        <v>36</v>
      </c>
      <c r="AX216" s="12" t="s">
        <v>85</v>
      </c>
      <c r="AY216" s="155" t="s">
        <v>209</v>
      </c>
    </row>
    <row r="217" spans="2:65" s="1" customFormat="1" ht="37.9" customHeight="1" x14ac:dyDescent="0.2">
      <c r="B217" s="30"/>
      <c r="C217" s="136" t="s">
        <v>459</v>
      </c>
      <c r="D217" s="136" t="s">
        <v>210</v>
      </c>
      <c r="E217" s="137" t="s">
        <v>1028</v>
      </c>
      <c r="F217" s="138" t="s">
        <v>1029</v>
      </c>
      <c r="G217" s="139" t="s">
        <v>387</v>
      </c>
      <c r="H217" s="140">
        <v>22.632999999999999</v>
      </c>
      <c r="I217" s="141"/>
      <c r="J217" s="142">
        <f>ROUND(I217*H217,2)</f>
        <v>0</v>
      </c>
      <c r="K217" s="143"/>
      <c r="L217" s="30"/>
      <c r="M217" s="144" t="s">
        <v>1</v>
      </c>
      <c r="N217" s="145" t="s">
        <v>43</v>
      </c>
      <c r="P217" s="146">
        <f>O217*H217</f>
        <v>0</v>
      </c>
      <c r="Q217" s="146">
        <v>0</v>
      </c>
      <c r="R217" s="146">
        <f>Q217*H217</f>
        <v>0</v>
      </c>
      <c r="S217" s="146">
        <v>0</v>
      </c>
      <c r="T217" s="147">
        <f>S217*H217</f>
        <v>0</v>
      </c>
      <c r="AR217" s="148" t="s">
        <v>156</v>
      </c>
      <c r="AT217" s="148" t="s">
        <v>210</v>
      </c>
      <c r="AU217" s="148" t="s">
        <v>91</v>
      </c>
      <c r="AY217" s="15" t="s">
        <v>209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5" t="s">
        <v>85</v>
      </c>
      <c r="BK217" s="149">
        <f>ROUND(I217*H217,2)</f>
        <v>0</v>
      </c>
      <c r="BL217" s="15" t="s">
        <v>156</v>
      </c>
      <c r="BM217" s="148" t="s">
        <v>2496</v>
      </c>
    </row>
    <row r="218" spans="2:65" s="1" customFormat="1" ht="39" x14ac:dyDescent="0.2">
      <c r="B218" s="30"/>
      <c r="D218" s="150" t="s">
        <v>216</v>
      </c>
      <c r="F218" s="151" t="s">
        <v>1031</v>
      </c>
      <c r="I218" s="152"/>
      <c r="L218" s="30"/>
      <c r="M218" s="153"/>
      <c r="T218" s="54"/>
      <c r="AT218" s="15" t="s">
        <v>216</v>
      </c>
      <c r="AU218" s="15" t="s">
        <v>91</v>
      </c>
    </row>
    <row r="219" spans="2:65" s="12" customFormat="1" ht="22.5" x14ac:dyDescent="0.2">
      <c r="B219" s="154"/>
      <c r="D219" s="150" t="s">
        <v>292</v>
      </c>
      <c r="E219" s="155" t="s">
        <v>1</v>
      </c>
      <c r="F219" s="156" t="s">
        <v>2493</v>
      </c>
      <c r="H219" s="157">
        <v>25.732800000000001</v>
      </c>
      <c r="I219" s="158"/>
      <c r="L219" s="154"/>
      <c r="M219" s="159"/>
      <c r="T219" s="160"/>
      <c r="AT219" s="155" t="s">
        <v>292</v>
      </c>
      <c r="AU219" s="155" t="s">
        <v>91</v>
      </c>
      <c r="AV219" s="12" t="s">
        <v>91</v>
      </c>
      <c r="AW219" s="12" t="s">
        <v>36</v>
      </c>
      <c r="AX219" s="12" t="s">
        <v>78</v>
      </c>
      <c r="AY219" s="155" t="s">
        <v>209</v>
      </c>
    </row>
    <row r="220" spans="2:65" s="12" customFormat="1" x14ac:dyDescent="0.2">
      <c r="B220" s="154"/>
      <c r="D220" s="150" t="s">
        <v>292</v>
      </c>
      <c r="E220" s="155" t="s">
        <v>1</v>
      </c>
      <c r="F220" s="156" t="s">
        <v>2489</v>
      </c>
      <c r="H220" s="157">
        <v>-3.0996000000000006</v>
      </c>
      <c r="I220" s="158"/>
      <c r="L220" s="154"/>
      <c r="M220" s="159"/>
      <c r="T220" s="160"/>
      <c r="AT220" s="155" t="s">
        <v>292</v>
      </c>
      <c r="AU220" s="155" t="s">
        <v>91</v>
      </c>
      <c r="AV220" s="12" t="s">
        <v>91</v>
      </c>
      <c r="AW220" s="12" t="s">
        <v>36</v>
      </c>
      <c r="AX220" s="12" t="s">
        <v>78</v>
      </c>
      <c r="AY220" s="155" t="s">
        <v>209</v>
      </c>
    </row>
    <row r="221" spans="2:65" s="13" customFormat="1" x14ac:dyDescent="0.2">
      <c r="B221" s="164"/>
      <c r="D221" s="150" t="s">
        <v>292</v>
      </c>
      <c r="E221" s="165" t="s">
        <v>1</v>
      </c>
      <c r="F221" s="166" t="s">
        <v>351</v>
      </c>
      <c r="H221" s="167">
        <v>22.633200000000002</v>
      </c>
      <c r="I221" s="168"/>
      <c r="L221" s="164"/>
      <c r="M221" s="169"/>
      <c r="T221" s="170"/>
      <c r="AT221" s="165" t="s">
        <v>292</v>
      </c>
      <c r="AU221" s="165" t="s">
        <v>91</v>
      </c>
      <c r="AV221" s="13" t="s">
        <v>156</v>
      </c>
      <c r="AW221" s="13" t="s">
        <v>4</v>
      </c>
      <c r="AX221" s="13" t="s">
        <v>85</v>
      </c>
      <c r="AY221" s="165" t="s">
        <v>209</v>
      </c>
    </row>
    <row r="222" spans="2:65" s="1" customFormat="1" ht="24.2" customHeight="1" x14ac:dyDescent="0.2">
      <c r="B222" s="30"/>
      <c r="C222" s="136" t="s">
        <v>463</v>
      </c>
      <c r="D222" s="136" t="s">
        <v>210</v>
      </c>
      <c r="E222" s="137" t="s">
        <v>1032</v>
      </c>
      <c r="F222" s="138" t="s">
        <v>1033</v>
      </c>
      <c r="G222" s="139" t="s">
        <v>387</v>
      </c>
      <c r="H222" s="140">
        <v>204.768</v>
      </c>
      <c r="I222" s="141"/>
      <c r="J222" s="142">
        <f>ROUND(I222*H222,2)</f>
        <v>0</v>
      </c>
      <c r="K222" s="143"/>
      <c r="L222" s="30"/>
      <c r="M222" s="144" t="s">
        <v>1</v>
      </c>
      <c r="N222" s="145" t="s">
        <v>43</v>
      </c>
      <c r="P222" s="146">
        <f>O222*H222</f>
        <v>0</v>
      </c>
      <c r="Q222" s="146">
        <v>0</v>
      </c>
      <c r="R222" s="146">
        <f>Q222*H222</f>
        <v>0</v>
      </c>
      <c r="S222" s="146">
        <v>0</v>
      </c>
      <c r="T222" s="147">
        <f>S222*H222</f>
        <v>0</v>
      </c>
      <c r="AR222" s="148" t="s">
        <v>156</v>
      </c>
      <c r="AT222" s="148" t="s">
        <v>210</v>
      </c>
      <c r="AU222" s="148" t="s">
        <v>91</v>
      </c>
      <c r="AY222" s="15" t="s">
        <v>209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5" t="s">
        <v>85</v>
      </c>
      <c r="BK222" s="149">
        <f>ROUND(I222*H222,2)</f>
        <v>0</v>
      </c>
      <c r="BL222" s="15" t="s">
        <v>156</v>
      </c>
      <c r="BM222" s="148" t="s">
        <v>2497</v>
      </c>
    </row>
    <row r="223" spans="2:65" s="1" customFormat="1" ht="29.25" x14ac:dyDescent="0.2">
      <c r="B223" s="30"/>
      <c r="D223" s="150" t="s">
        <v>216</v>
      </c>
      <c r="F223" s="151" t="s">
        <v>1035</v>
      </c>
      <c r="I223" s="152"/>
      <c r="L223" s="30"/>
      <c r="M223" s="153"/>
      <c r="T223" s="54"/>
      <c r="AT223" s="15" t="s">
        <v>216</v>
      </c>
      <c r="AU223" s="15" t="s">
        <v>91</v>
      </c>
    </row>
    <row r="224" spans="2:65" s="12" customFormat="1" ht="22.5" x14ac:dyDescent="0.2">
      <c r="B224" s="154"/>
      <c r="D224" s="150" t="s">
        <v>292</v>
      </c>
      <c r="E224" s="155" t="s">
        <v>1</v>
      </c>
      <c r="F224" s="156" t="s">
        <v>2498</v>
      </c>
      <c r="H224" s="157">
        <v>231.59520000000001</v>
      </c>
      <c r="I224" s="158"/>
      <c r="L224" s="154"/>
      <c r="M224" s="159"/>
      <c r="T224" s="160"/>
      <c r="AT224" s="155" t="s">
        <v>292</v>
      </c>
      <c r="AU224" s="155" t="s">
        <v>91</v>
      </c>
      <c r="AV224" s="12" t="s">
        <v>91</v>
      </c>
      <c r="AW224" s="12" t="s">
        <v>36</v>
      </c>
      <c r="AX224" s="12" t="s">
        <v>78</v>
      </c>
      <c r="AY224" s="155" t="s">
        <v>209</v>
      </c>
    </row>
    <row r="225" spans="2:65" s="12" customFormat="1" x14ac:dyDescent="0.2">
      <c r="B225" s="154"/>
      <c r="D225" s="150" t="s">
        <v>292</v>
      </c>
      <c r="E225" s="155" t="s">
        <v>1</v>
      </c>
      <c r="F225" s="156" t="s">
        <v>2499</v>
      </c>
      <c r="H225" s="157">
        <v>-26.827200000000005</v>
      </c>
      <c r="I225" s="158"/>
      <c r="L225" s="154"/>
      <c r="M225" s="159"/>
      <c r="T225" s="160"/>
      <c r="AT225" s="155" t="s">
        <v>292</v>
      </c>
      <c r="AU225" s="155" t="s">
        <v>91</v>
      </c>
      <c r="AV225" s="12" t="s">
        <v>91</v>
      </c>
      <c r="AW225" s="12" t="s">
        <v>36</v>
      </c>
      <c r="AX225" s="12" t="s">
        <v>78</v>
      </c>
      <c r="AY225" s="155" t="s">
        <v>209</v>
      </c>
    </row>
    <row r="226" spans="2:65" s="13" customFormat="1" x14ac:dyDescent="0.2">
      <c r="B226" s="164"/>
      <c r="D226" s="150" t="s">
        <v>292</v>
      </c>
      <c r="E226" s="165" t="s">
        <v>1</v>
      </c>
      <c r="F226" s="166" t="s">
        <v>351</v>
      </c>
      <c r="H226" s="167">
        <v>204.768</v>
      </c>
      <c r="I226" s="168"/>
      <c r="L226" s="164"/>
      <c r="M226" s="169"/>
      <c r="T226" s="170"/>
      <c r="AT226" s="165" t="s">
        <v>292</v>
      </c>
      <c r="AU226" s="165" t="s">
        <v>91</v>
      </c>
      <c r="AV226" s="13" t="s">
        <v>156</v>
      </c>
      <c r="AW226" s="13" t="s">
        <v>4</v>
      </c>
      <c r="AX226" s="13" t="s">
        <v>85</v>
      </c>
      <c r="AY226" s="165" t="s">
        <v>209</v>
      </c>
    </row>
    <row r="227" spans="2:65" s="1" customFormat="1" ht="24.2" customHeight="1" x14ac:dyDescent="0.2">
      <c r="B227" s="30"/>
      <c r="C227" s="136" t="s">
        <v>469</v>
      </c>
      <c r="D227" s="136" t="s">
        <v>210</v>
      </c>
      <c r="E227" s="137" t="s">
        <v>539</v>
      </c>
      <c r="F227" s="138" t="s">
        <v>540</v>
      </c>
      <c r="G227" s="139" t="s">
        <v>387</v>
      </c>
      <c r="H227" s="140">
        <v>22.751999999999999</v>
      </c>
      <c r="I227" s="141"/>
      <c r="J227" s="142">
        <f>ROUND(I227*H227,2)</f>
        <v>0</v>
      </c>
      <c r="K227" s="143"/>
      <c r="L227" s="30"/>
      <c r="M227" s="144" t="s">
        <v>1</v>
      </c>
      <c r="N227" s="145" t="s">
        <v>43</v>
      </c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AR227" s="148" t="s">
        <v>156</v>
      </c>
      <c r="AT227" s="148" t="s">
        <v>210</v>
      </c>
      <c r="AU227" s="148" t="s">
        <v>91</v>
      </c>
      <c r="AY227" s="15" t="s">
        <v>209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5" t="s">
        <v>85</v>
      </c>
      <c r="BK227" s="149">
        <f>ROUND(I227*H227,2)</f>
        <v>0</v>
      </c>
      <c r="BL227" s="15" t="s">
        <v>156</v>
      </c>
      <c r="BM227" s="148" t="s">
        <v>2500</v>
      </c>
    </row>
    <row r="228" spans="2:65" s="1" customFormat="1" ht="29.25" x14ac:dyDescent="0.2">
      <c r="B228" s="30"/>
      <c r="D228" s="150" t="s">
        <v>216</v>
      </c>
      <c r="F228" s="151" t="s">
        <v>542</v>
      </c>
      <c r="I228" s="152"/>
      <c r="L228" s="30"/>
      <c r="M228" s="153"/>
      <c r="T228" s="54"/>
      <c r="AT228" s="15" t="s">
        <v>216</v>
      </c>
      <c r="AU228" s="15" t="s">
        <v>91</v>
      </c>
    </row>
    <row r="229" spans="2:65" s="12" customFormat="1" ht="22.5" x14ac:dyDescent="0.2">
      <c r="B229" s="154"/>
      <c r="D229" s="150" t="s">
        <v>292</v>
      </c>
      <c r="E229" s="155" t="s">
        <v>1</v>
      </c>
      <c r="F229" s="156" t="s">
        <v>2501</v>
      </c>
      <c r="H229" s="157">
        <v>25.732800000000001</v>
      </c>
      <c r="I229" s="158"/>
      <c r="L229" s="154"/>
      <c r="M229" s="159"/>
      <c r="T229" s="160"/>
      <c r="AT229" s="155" t="s">
        <v>292</v>
      </c>
      <c r="AU229" s="155" t="s">
        <v>91</v>
      </c>
      <c r="AV229" s="12" t="s">
        <v>91</v>
      </c>
      <c r="AW229" s="12" t="s">
        <v>36</v>
      </c>
      <c r="AX229" s="12" t="s">
        <v>78</v>
      </c>
      <c r="AY229" s="155" t="s">
        <v>209</v>
      </c>
    </row>
    <row r="230" spans="2:65" s="12" customFormat="1" x14ac:dyDescent="0.2">
      <c r="B230" s="154"/>
      <c r="D230" s="150" t="s">
        <v>292</v>
      </c>
      <c r="E230" s="155" t="s">
        <v>1</v>
      </c>
      <c r="F230" s="156" t="s">
        <v>2502</v>
      </c>
      <c r="H230" s="157">
        <v>-2.9808000000000003</v>
      </c>
      <c r="I230" s="158"/>
      <c r="L230" s="154"/>
      <c r="M230" s="159"/>
      <c r="T230" s="160"/>
      <c r="AT230" s="155" t="s">
        <v>292</v>
      </c>
      <c r="AU230" s="155" t="s">
        <v>91</v>
      </c>
      <c r="AV230" s="12" t="s">
        <v>91</v>
      </c>
      <c r="AW230" s="12" t="s">
        <v>36</v>
      </c>
      <c r="AX230" s="12" t="s">
        <v>78</v>
      </c>
      <c r="AY230" s="155" t="s">
        <v>209</v>
      </c>
    </row>
    <row r="231" spans="2:65" s="13" customFormat="1" x14ac:dyDescent="0.2">
      <c r="B231" s="164"/>
      <c r="D231" s="150" t="s">
        <v>292</v>
      </c>
      <c r="E231" s="165" t="s">
        <v>1</v>
      </c>
      <c r="F231" s="166" t="s">
        <v>351</v>
      </c>
      <c r="H231" s="167">
        <v>22.752000000000002</v>
      </c>
      <c r="I231" s="168"/>
      <c r="L231" s="164"/>
      <c r="M231" s="169"/>
      <c r="T231" s="170"/>
      <c r="AT231" s="165" t="s">
        <v>292</v>
      </c>
      <c r="AU231" s="165" t="s">
        <v>91</v>
      </c>
      <c r="AV231" s="13" t="s">
        <v>156</v>
      </c>
      <c r="AW231" s="13" t="s">
        <v>4</v>
      </c>
      <c r="AX231" s="13" t="s">
        <v>85</v>
      </c>
      <c r="AY231" s="165" t="s">
        <v>209</v>
      </c>
    </row>
    <row r="232" spans="2:65" s="1" customFormat="1" ht="33" customHeight="1" x14ac:dyDescent="0.2">
      <c r="B232" s="30"/>
      <c r="C232" s="136" t="s">
        <v>474</v>
      </c>
      <c r="D232" s="136" t="s">
        <v>210</v>
      </c>
      <c r="E232" s="137" t="s">
        <v>552</v>
      </c>
      <c r="F232" s="138" t="s">
        <v>553</v>
      </c>
      <c r="G232" s="139" t="s">
        <v>554</v>
      </c>
      <c r="H232" s="140">
        <v>108.30800000000001</v>
      </c>
      <c r="I232" s="141"/>
      <c r="J232" s="142">
        <f>ROUND(I232*H232,2)</f>
        <v>0</v>
      </c>
      <c r="K232" s="143"/>
      <c r="L232" s="30"/>
      <c r="M232" s="144" t="s">
        <v>1</v>
      </c>
      <c r="N232" s="145" t="s">
        <v>43</v>
      </c>
      <c r="P232" s="146">
        <f>O232*H232</f>
        <v>0</v>
      </c>
      <c r="Q232" s="146">
        <v>0</v>
      </c>
      <c r="R232" s="146">
        <f>Q232*H232</f>
        <v>0</v>
      </c>
      <c r="S232" s="146">
        <v>0</v>
      </c>
      <c r="T232" s="147">
        <f>S232*H232</f>
        <v>0</v>
      </c>
      <c r="AR232" s="148" t="s">
        <v>156</v>
      </c>
      <c r="AT232" s="148" t="s">
        <v>210</v>
      </c>
      <c r="AU232" s="148" t="s">
        <v>91</v>
      </c>
      <c r="AY232" s="15" t="s">
        <v>209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5" t="s">
        <v>85</v>
      </c>
      <c r="BK232" s="149">
        <f>ROUND(I232*H232,2)</f>
        <v>0</v>
      </c>
      <c r="BL232" s="15" t="s">
        <v>156</v>
      </c>
      <c r="BM232" s="148" t="s">
        <v>2503</v>
      </c>
    </row>
    <row r="233" spans="2:65" s="1" customFormat="1" ht="29.25" x14ac:dyDescent="0.2">
      <c r="B233" s="30"/>
      <c r="D233" s="150" t="s">
        <v>216</v>
      </c>
      <c r="F233" s="151" t="s">
        <v>556</v>
      </c>
      <c r="I233" s="152"/>
      <c r="L233" s="30"/>
      <c r="M233" s="153"/>
      <c r="T233" s="54"/>
      <c r="AT233" s="15" t="s">
        <v>216</v>
      </c>
      <c r="AU233" s="15" t="s">
        <v>91</v>
      </c>
    </row>
    <row r="234" spans="2:65" s="12" customFormat="1" x14ac:dyDescent="0.2">
      <c r="B234" s="154"/>
      <c r="D234" s="150" t="s">
        <v>292</v>
      </c>
      <c r="E234" s="155" t="s">
        <v>1</v>
      </c>
      <c r="F234" s="156" t="s">
        <v>2504</v>
      </c>
      <c r="H234" s="157">
        <v>108.30800000000001</v>
      </c>
      <c r="I234" s="158"/>
      <c r="L234" s="154"/>
      <c r="M234" s="159"/>
      <c r="T234" s="160"/>
      <c r="AT234" s="155" t="s">
        <v>292</v>
      </c>
      <c r="AU234" s="155" t="s">
        <v>91</v>
      </c>
      <c r="AV234" s="12" t="s">
        <v>91</v>
      </c>
      <c r="AW234" s="12" t="s">
        <v>36</v>
      </c>
      <c r="AX234" s="12" t="s">
        <v>85</v>
      </c>
      <c r="AY234" s="155" t="s">
        <v>209</v>
      </c>
    </row>
    <row r="235" spans="2:65" s="1" customFormat="1" ht="16.5" customHeight="1" x14ac:dyDescent="0.2">
      <c r="B235" s="30"/>
      <c r="C235" s="136" t="s">
        <v>480</v>
      </c>
      <c r="D235" s="136" t="s">
        <v>210</v>
      </c>
      <c r="E235" s="137" t="s">
        <v>545</v>
      </c>
      <c r="F235" s="138" t="s">
        <v>546</v>
      </c>
      <c r="G235" s="139" t="s">
        <v>387</v>
      </c>
      <c r="H235" s="140">
        <v>54.154000000000003</v>
      </c>
      <c r="I235" s="141"/>
      <c r="J235" s="142">
        <f>ROUND(I235*H235,2)</f>
        <v>0</v>
      </c>
      <c r="K235" s="143"/>
      <c r="L235" s="30"/>
      <c r="M235" s="144" t="s">
        <v>1</v>
      </c>
      <c r="N235" s="145" t="s">
        <v>43</v>
      </c>
      <c r="P235" s="146">
        <f>O235*H235</f>
        <v>0</v>
      </c>
      <c r="Q235" s="146">
        <v>0</v>
      </c>
      <c r="R235" s="146">
        <f>Q235*H235</f>
        <v>0</v>
      </c>
      <c r="S235" s="146">
        <v>0</v>
      </c>
      <c r="T235" s="147">
        <f>S235*H235</f>
        <v>0</v>
      </c>
      <c r="AR235" s="148" t="s">
        <v>156</v>
      </c>
      <c r="AT235" s="148" t="s">
        <v>210</v>
      </c>
      <c r="AU235" s="148" t="s">
        <v>91</v>
      </c>
      <c r="AY235" s="15" t="s">
        <v>209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5" t="s">
        <v>85</v>
      </c>
      <c r="BK235" s="149">
        <f>ROUND(I235*H235,2)</f>
        <v>0</v>
      </c>
      <c r="BL235" s="15" t="s">
        <v>156</v>
      </c>
      <c r="BM235" s="148" t="s">
        <v>2505</v>
      </c>
    </row>
    <row r="236" spans="2:65" s="1" customFormat="1" ht="19.5" x14ac:dyDescent="0.2">
      <c r="B236" s="30"/>
      <c r="D236" s="150" t="s">
        <v>216</v>
      </c>
      <c r="F236" s="151" t="s">
        <v>548</v>
      </c>
      <c r="I236" s="152"/>
      <c r="L236" s="30"/>
      <c r="M236" s="153"/>
      <c r="T236" s="54"/>
      <c r="AT236" s="15" t="s">
        <v>216</v>
      </c>
      <c r="AU236" s="15" t="s">
        <v>91</v>
      </c>
    </row>
    <row r="237" spans="2:65" s="12" customFormat="1" x14ac:dyDescent="0.2">
      <c r="B237" s="154"/>
      <c r="D237" s="150" t="s">
        <v>292</v>
      </c>
      <c r="E237" s="155" t="s">
        <v>1</v>
      </c>
      <c r="F237" s="156" t="s">
        <v>2506</v>
      </c>
      <c r="H237" s="157">
        <v>54.153999999999996</v>
      </c>
      <c r="I237" s="158"/>
      <c r="L237" s="154"/>
      <c r="M237" s="159"/>
      <c r="T237" s="160"/>
      <c r="AT237" s="155" t="s">
        <v>292</v>
      </c>
      <c r="AU237" s="155" t="s">
        <v>91</v>
      </c>
      <c r="AV237" s="12" t="s">
        <v>91</v>
      </c>
      <c r="AW237" s="12" t="s">
        <v>36</v>
      </c>
      <c r="AX237" s="12" t="s">
        <v>85</v>
      </c>
      <c r="AY237" s="155" t="s">
        <v>209</v>
      </c>
    </row>
    <row r="238" spans="2:65" s="1" customFormat="1" ht="24.2" customHeight="1" x14ac:dyDescent="0.2">
      <c r="B238" s="30"/>
      <c r="C238" s="136" t="s">
        <v>485</v>
      </c>
      <c r="D238" s="136" t="s">
        <v>210</v>
      </c>
      <c r="E238" s="137" t="s">
        <v>559</v>
      </c>
      <c r="F238" s="138" t="s">
        <v>560</v>
      </c>
      <c r="G238" s="139" t="s">
        <v>387</v>
      </c>
      <c r="H238" s="140">
        <v>74.415999999999997</v>
      </c>
      <c r="I238" s="141"/>
      <c r="J238" s="142">
        <f>ROUND(I238*H238,2)</f>
        <v>0</v>
      </c>
      <c r="K238" s="143"/>
      <c r="L238" s="30"/>
      <c r="M238" s="144" t="s">
        <v>1</v>
      </c>
      <c r="N238" s="145" t="s">
        <v>43</v>
      </c>
      <c r="P238" s="146">
        <f>O238*H238</f>
        <v>0</v>
      </c>
      <c r="Q238" s="146">
        <v>0</v>
      </c>
      <c r="R238" s="146">
        <f>Q238*H238</f>
        <v>0</v>
      </c>
      <c r="S238" s="146">
        <v>0</v>
      </c>
      <c r="T238" s="147">
        <f>S238*H238</f>
        <v>0</v>
      </c>
      <c r="AR238" s="148" t="s">
        <v>156</v>
      </c>
      <c r="AT238" s="148" t="s">
        <v>210</v>
      </c>
      <c r="AU238" s="148" t="s">
        <v>91</v>
      </c>
      <c r="AY238" s="15" t="s">
        <v>209</v>
      </c>
      <c r="BE238" s="149">
        <f>IF(N238="základní",J238,0)</f>
        <v>0</v>
      </c>
      <c r="BF238" s="149">
        <f>IF(N238="snížená",J238,0)</f>
        <v>0</v>
      </c>
      <c r="BG238" s="149">
        <f>IF(N238="zákl. přenesená",J238,0)</f>
        <v>0</v>
      </c>
      <c r="BH238" s="149">
        <f>IF(N238="sníž. přenesená",J238,0)</f>
        <v>0</v>
      </c>
      <c r="BI238" s="149">
        <f>IF(N238="nulová",J238,0)</f>
        <v>0</v>
      </c>
      <c r="BJ238" s="15" t="s">
        <v>85</v>
      </c>
      <c r="BK238" s="149">
        <f>ROUND(I238*H238,2)</f>
        <v>0</v>
      </c>
      <c r="BL238" s="15" t="s">
        <v>156</v>
      </c>
      <c r="BM238" s="148" t="s">
        <v>2507</v>
      </c>
    </row>
    <row r="239" spans="2:65" s="1" customFormat="1" ht="29.25" x14ac:dyDescent="0.2">
      <c r="B239" s="30"/>
      <c r="D239" s="150" t="s">
        <v>216</v>
      </c>
      <c r="F239" s="151" t="s">
        <v>562</v>
      </c>
      <c r="I239" s="152"/>
      <c r="L239" s="30"/>
      <c r="M239" s="153"/>
      <c r="T239" s="54"/>
      <c r="AT239" s="15" t="s">
        <v>216</v>
      </c>
      <c r="AU239" s="15" t="s">
        <v>91</v>
      </c>
    </row>
    <row r="240" spans="2:65" s="12" customFormat="1" ht="22.5" x14ac:dyDescent="0.2">
      <c r="B240" s="154"/>
      <c r="D240" s="150" t="s">
        <v>292</v>
      </c>
      <c r="E240" s="155" t="s">
        <v>1</v>
      </c>
      <c r="F240" s="156" t="s">
        <v>2508</v>
      </c>
      <c r="H240" s="157">
        <v>128.66399999999999</v>
      </c>
      <c r="I240" s="158"/>
      <c r="L240" s="154"/>
      <c r="M240" s="159"/>
      <c r="T240" s="160"/>
      <c r="AT240" s="155" t="s">
        <v>292</v>
      </c>
      <c r="AU240" s="155" t="s">
        <v>91</v>
      </c>
      <c r="AV240" s="12" t="s">
        <v>91</v>
      </c>
      <c r="AW240" s="12" t="s">
        <v>36</v>
      </c>
      <c r="AX240" s="12" t="s">
        <v>78</v>
      </c>
      <c r="AY240" s="155" t="s">
        <v>209</v>
      </c>
    </row>
    <row r="241" spans="2:65" s="12" customFormat="1" x14ac:dyDescent="0.2">
      <c r="B241" s="154"/>
      <c r="D241" s="150" t="s">
        <v>292</v>
      </c>
      <c r="E241" s="155" t="s">
        <v>1</v>
      </c>
      <c r="F241" s="156" t="s">
        <v>2509</v>
      </c>
      <c r="H241" s="157">
        <v>-15.498000000000001</v>
      </c>
      <c r="I241" s="158"/>
      <c r="L241" s="154"/>
      <c r="M241" s="159"/>
      <c r="T241" s="160"/>
      <c r="AT241" s="155" t="s">
        <v>292</v>
      </c>
      <c r="AU241" s="155" t="s">
        <v>91</v>
      </c>
      <c r="AV241" s="12" t="s">
        <v>91</v>
      </c>
      <c r="AW241" s="12" t="s">
        <v>36</v>
      </c>
      <c r="AX241" s="12" t="s">
        <v>78</v>
      </c>
      <c r="AY241" s="155" t="s">
        <v>209</v>
      </c>
    </row>
    <row r="242" spans="2:65" s="12" customFormat="1" x14ac:dyDescent="0.2">
      <c r="B242" s="154"/>
      <c r="D242" s="150" t="s">
        <v>292</v>
      </c>
      <c r="E242" s="155" t="s">
        <v>1</v>
      </c>
      <c r="F242" s="156" t="s">
        <v>2510</v>
      </c>
      <c r="H242" s="157">
        <v>-38.25</v>
      </c>
      <c r="I242" s="158"/>
      <c r="L242" s="154"/>
      <c r="M242" s="159"/>
      <c r="T242" s="160"/>
      <c r="AT242" s="155" t="s">
        <v>292</v>
      </c>
      <c r="AU242" s="155" t="s">
        <v>91</v>
      </c>
      <c r="AV242" s="12" t="s">
        <v>91</v>
      </c>
      <c r="AW242" s="12" t="s">
        <v>36</v>
      </c>
      <c r="AX242" s="12" t="s">
        <v>78</v>
      </c>
      <c r="AY242" s="155" t="s">
        <v>209</v>
      </c>
    </row>
    <row r="243" spans="2:65" s="12" customFormat="1" x14ac:dyDescent="0.2">
      <c r="B243" s="154"/>
      <c r="D243" s="150" t="s">
        <v>292</v>
      </c>
      <c r="E243" s="155" t="s">
        <v>1</v>
      </c>
      <c r="F243" s="156" t="s">
        <v>1334</v>
      </c>
      <c r="H243" s="157">
        <v>-0.5</v>
      </c>
      <c r="I243" s="158"/>
      <c r="L243" s="154"/>
      <c r="M243" s="159"/>
      <c r="T243" s="160"/>
      <c r="AT243" s="155" t="s">
        <v>292</v>
      </c>
      <c r="AU243" s="155" t="s">
        <v>91</v>
      </c>
      <c r="AV243" s="12" t="s">
        <v>91</v>
      </c>
      <c r="AW243" s="12" t="s">
        <v>36</v>
      </c>
      <c r="AX243" s="12" t="s">
        <v>78</v>
      </c>
      <c r="AY243" s="155" t="s">
        <v>209</v>
      </c>
    </row>
    <row r="244" spans="2:65" s="13" customFormat="1" x14ac:dyDescent="0.2">
      <c r="B244" s="164"/>
      <c r="D244" s="150" t="s">
        <v>292</v>
      </c>
      <c r="E244" s="165" t="s">
        <v>1</v>
      </c>
      <c r="F244" s="166" t="s">
        <v>351</v>
      </c>
      <c r="H244" s="167">
        <v>74.415999999999983</v>
      </c>
      <c r="I244" s="168"/>
      <c r="L244" s="164"/>
      <c r="M244" s="169"/>
      <c r="T244" s="170"/>
      <c r="AT244" s="165" t="s">
        <v>292</v>
      </c>
      <c r="AU244" s="165" t="s">
        <v>91</v>
      </c>
      <c r="AV244" s="13" t="s">
        <v>156</v>
      </c>
      <c r="AW244" s="13" t="s">
        <v>4</v>
      </c>
      <c r="AX244" s="13" t="s">
        <v>85</v>
      </c>
      <c r="AY244" s="165" t="s">
        <v>209</v>
      </c>
    </row>
    <row r="245" spans="2:65" s="1" customFormat="1" ht="24.2" customHeight="1" x14ac:dyDescent="0.2">
      <c r="B245" s="30"/>
      <c r="C245" s="136" t="s">
        <v>491</v>
      </c>
      <c r="D245" s="136" t="s">
        <v>210</v>
      </c>
      <c r="E245" s="137" t="s">
        <v>569</v>
      </c>
      <c r="F245" s="138" t="s">
        <v>570</v>
      </c>
      <c r="G245" s="139" t="s">
        <v>387</v>
      </c>
      <c r="H245" s="140">
        <v>29.109000000000002</v>
      </c>
      <c r="I245" s="141"/>
      <c r="J245" s="142">
        <f>ROUND(I245*H245,2)</f>
        <v>0</v>
      </c>
      <c r="K245" s="143"/>
      <c r="L245" s="30"/>
      <c r="M245" s="144" t="s">
        <v>1</v>
      </c>
      <c r="N245" s="145" t="s">
        <v>43</v>
      </c>
      <c r="P245" s="146">
        <f>O245*H245</f>
        <v>0</v>
      </c>
      <c r="Q245" s="146">
        <v>0</v>
      </c>
      <c r="R245" s="146">
        <f>Q245*H245</f>
        <v>0</v>
      </c>
      <c r="S245" s="146">
        <v>0</v>
      </c>
      <c r="T245" s="147">
        <f>S245*H245</f>
        <v>0</v>
      </c>
      <c r="AR245" s="148" t="s">
        <v>156</v>
      </c>
      <c r="AT245" s="148" t="s">
        <v>210</v>
      </c>
      <c r="AU245" s="148" t="s">
        <v>91</v>
      </c>
      <c r="AY245" s="15" t="s">
        <v>209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5" t="s">
        <v>85</v>
      </c>
      <c r="BK245" s="149">
        <f>ROUND(I245*H245,2)</f>
        <v>0</v>
      </c>
      <c r="BL245" s="15" t="s">
        <v>156</v>
      </c>
      <c r="BM245" s="148" t="s">
        <v>2511</v>
      </c>
    </row>
    <row r="246" spans="2:65" s="1" customFormat="1" ht="39" x14ac:dyDescent="0.2">
      <c r="B246" s="30"/>
      <c r="D246" s="150" t="s">
        <v>216</v>
      </c>
      <c r="F246" s="151" t="s">
        <v>572</v>
      </c>
      <c r="I246" s="152"/>
      <c r="L246" s="30"/>
      <c r="M246" s="153"/>
      <c r="T246" s="54"/>
      <c r="AT246" s="15" t="s">
        <v>216</v>
      </c>
      <c r="AU246" s="15" t="s">
        <v>91</v>
      </c>
    </row>
    <row r="247" spans="2:65" s="12" customFormat="1" ht="22.5" x14ac:dyDescent="0.2">
      <c r="B247" s="154"/>
      <c r="D247" s="150" t="s">
        <v>292</v>
      </c>
      <c r="E247" s="155" t="s">
        <v>1</v>
      </c>
      <c r="F247" s="156" t="s">
        <v>2512</v>
      </c>
      <c r="H247" s="157">
        <v>-1.4912666000000001</v>
      </c>
      <c r="I247" s="158"/>
      <c r="L247" s="154"/>
      <c r="M247" s="159"/>
      <c r="T247" s="160"/>
      <c r="AT247" s="155" t="s">
        <v>292</v>
      </c>
      <c r="AU247" s="155" t="s">
        <v>91</v>
      </c>
      <c r="AV247" s="12" t="s">
        <v>91</v>
      </c>
      <c r="AW247" s="12" t="s">
        <v>36</v>
      </c>
      <c r="AX247" s="12" t="s">
        <v>78</v>
      </c>
      <c r="AY247" s="155" t="s">
        <v>209</v>
      </c>
    </row>
    <row r="248" spans="2:65" s="12" customFormat="1" x14ac:dyDescent="0.2">
      <c r="B248" s="154"/>
      <c r="D248" s="150" t="s">
        <v>292</v>
      </c>
      <c r="E248" s="155" t="s">
        <v>1</v>
      </c>
      <c r="F248" s="156" t="s">
        <v>2513</v>
      </c>
      <c r="H248" s="157">
        <v>30.6</v>
      </c>
      <c r="I248" s="158"/>
      <c r="L248" s="154"/>
      <c r="M248" s="159"/>
      <c r="T248" s="160"/>
      <c r="AT248" s="155" t="s">
        <v>292</v>
      </c>
      <c r="AU248" s="155" t="s">
        <v>91</v>
      </c>
      <c r="AV248" s="12" t="s">
        <v>91</v>
      </c>
      <c r="AW248" s="12" t="s">
        <v>36</v>
      </c>
      <c r="AX248" s="12" t="s">
        <v>78</v>
      </c>
      <c r="AY248" s="155" t="s">
        <v>209</v>
      </c>
    </row>
    <row r="249" spans="2:65" s="13" customFormat="1" x14ac:dyDescent="0.2">
      <c r="B249" s="164"/>
      <c r="D249" s="150" t="s">
        <v>292</v>
      </c>
      <c r="E249" s="165" t="s">
        <v>1</v>
      </c>
      <c r="F249" s="166" t="s">
        <v>351</v>
      </c>
      <c r="H249" s="167">
        <v>29.108733400000002</v>
      </c>
      <c r="I249" s="168"/>
      <c r="L249" s="164"/>
      <c r="M249" s="169"/>
      <c r="T249" s="170"/>
      <c r="AT249" s="165" t="s">
        <v>292</v>
      </c>
      <c r="AU249" s="165" t="s">
        <v>91</v>
      </c>
      <c r="AV249" s="13" t="s">
        <v>156</v>
      </c>
      <c r="AW249" s="13" t="s">
        <v>4</v>
      </c>
      <c r="AX249" s="13" t="s">
        <v>85</v>
      </c>
      <c r="AY249" s="165" t="s">
        <v>209</v>
      </c>
    </row>
    <row r="250" spans="2:65" s="11" customFormat="1" ht="22.9" customHeight="1" x14ac:dyDescent="0.2">
      <c r="B250" s="124"/>
      <c r="D250" s="125" t="s">
        <v>77</v>
      </c>
      <c r="E250" s="134" t="s">
        <v>91</v>
      </c>
      <c r="F250" s="134" t="s">
        <v>582</v>
      </c>
      <c r="I250" s="127"/>
      <c r="J250" s="135">
        <f>BK250</f>
        <v>0</v>
      </c>
      <c r="L250" s="124"/>
      <c r="M250" s="129"/>
      <c r="P250" s="130">
        <f>SUM(P251:P253)</f>
        <v>0</v>
      </c>
      <c r="R250" s="130">
        <f>SUM(R251:R253)</f>
        <v>0</v>
      </c>
      <c r="T250" s="131">
        <f>SUM(T251:T253)</f>
        <v>0</v>
      </c>
      <c r="AR250" s="125" t="s">
        <v>85</v>
      </c>
      <c r="AT250" s="132" t="s">
        <v>77</v>
      </c>
      <c r="AU250" s="132" t="s">
        <v>85</v>
      </c>
      <c r="AY250" s="125" t="s">
        <v>209</v>
      </c>
      <c r="BK250" s="133">
        <f>SUM(BK251:BK253)</f>
        <v>0</v>
      </c>
    </row>
    <row r="251" spans="2:65" s="1" customFormat="1" ht="16.5" customHeight="1" x14ac:dyDescent="0.2">
      <c r="B251" s="30"/>
      <c r="C251" s="136" t="s">
        <v>374</v>
      </c>
      <c r="D251" s="136" t="s">
        <v>210</v>
      </c>
      <c r="E251" s="137" t="s">
        <v>584</v>
      </c>
      <c r="F251" s="138" t="s">
        <v>585</v>
      </c>
      <c r="G251" s="139" t="s">
        <v>387</v>
      </c>
      <c r="H251" s="140">
        <v>0.59399999999999997</v>
      </c>
      <c r="I251" s="141"/>
      <c r="J251" s="142">
        <f>ROUND(I251*H251,2)</f>
        <v>0</v>
      </c>
      <c r="K251" s="143"/>
      <c r="L251" s="30"/>
      <c r="M251" s="144" t="s">
        <v>1</v>
      </c>
      <c r="N251" s="145" t="s">
        <v>43</v>
      </c>
      <c r="P251" s="146">
        <f>O251*H251</f>
        <v>0</v>
      </c>
      <c r="Q251" s="146">
        <v>0</v>
      </c>
      <c r="R251" s="146">
        <f>Q251*H251</f>
        <v>0</v>
      </c>
      <c r="S251" s="146">
        <v>0</v>
      </c>
      <c r="T251" s="147">
        <f>S251*H251</f>
        <v>0</v>
      </c>
      <c r="AR251" s="148" t="s">
        <v>156</v>
      </c>
      <c r="AT251" s="148" t="s">
        <v>210</v>
      </c>
      <c r="AU251" s="148" t="s">
        <v>91</v>
      </c>
      <c r="AY251" s="15" t="s">
        <v>209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5" t="s">
        <v>85</v>
      </c>
      <c r="BK251" s="149">
        <f>ROUND(I251*H251,2)</f>
        <v>0</v>
      </c>
      <c r="BL251" s="15" t="s">
        <v>156</v>
      </c>
      <c r="BM251" s="148" t="s">
        <v>2514</v>
      </c>
    </row>
    <row r="252" spans="2:65" s="1" customFormat="1" x14ac:dyDescent="0.2">
      <c r="B252" s="30"/>
      <c r="D252" s="150" t="s">
        <v>216</v>
      </c>
      <c r="F252" s="151" t="s">
        <v>587</v>
      </c>
      <c r="I252" s="152"/>
      <c r="L252" s="30"/>
      <c r="M252" s="153"/>
      <c r="T252" s="54"/>
      <c r="AT252" s="15" t="s">
        <v>216</v>
      </c>
      <c r="AU252" s="15" t="s">
        <v>91</v>
      </c>
    </row>
    <row r="253" spans="2:65" s="12" customFormat="1" x14ac:dyDescent="0.2">
      <c r="B253" s="154"/>
      <c r="D253" s="150" t="s">
        <v>292</v>
      </c>
      <c r="E253" s="155" t="s">
        <v>1</v>
      </c>
      <c r="F253" s="156" t="s">
        <v>2515</v>
      </c>
      <c r="H253" s="157">
        <v>0.59399999999999986</v>
      </c>
      <c r="I253" s="158"/>
      <c r="L253" s="154"/>
      <c r="M253" s="159"/>
      <c r="T253" s="160"/>
      <c r="AT253" s="155" t="s">
        <v>292</v>
      </c>
      <c r="AU253" s="155" t="s">
        <v>91</v>
      </c>
      <c r="AV253" s="12" t="s">
        <v>91</v>
      </c>
      <c r="AW253" s="12" t="s">
        <v>36</v>
      </c>
      <c r="AX253" s="12" t="s">
        <v>85</v>
      </c>
      <c r="AY253" s="155" t="s">
        <v>209</v>
      </c>
    </row>
    <row r="254" spans="2:65" s="11" customFormat="1" ht="22.9" customHeight="1" x14ac:dyDescent="0.2">
      <c r="B254" s="124"/>
      <c r="D254" s="125" t="s">
        <v>77</v>
      </c>
      <c r="E254" s="134" t="s">
        <v>148</v>
      </c>
      <c r="F254" s="134" t="s">
        <v>595</v>
      </c>
      <c r="I254" s="127"/>
      <c r="J254" s="135">
        <f>BK254</f>
        <v>0</v>
      </c>
      <c r="L254" s="124"/>
      <c r="M254" s="129"/>
      <c r="P254" s="130">
        <f>SUM(P255:P257)</f>
        <v>0</v>
      </c>
      <c r="R254" s="130">
        <f>SUM(R255:R257)</f>
        <v>0</v>
      </c>
      <c r="T254" s="131">
        <f>SUM(T255:T257)</f>
        <v>0</v>
      </c>
      <c r="AR254" s="125" t="s">
        <v>85</v>
      </c>
      <c r="AT254" s="132" t="s">
        <v>77</v>
      </c>
      <c r="AU254" s="132" t="s">
        <v>85</v>
      </c>
      <c r="AY254" s="125" t="s">
        <v>209</v>
      </c>
      <c r="BK254" s="133">
        <f>SUM(BK255:BK257)</f>
        <v>0</v>
      </c>
    </row>
    <row r="255" spans="2:65" s="1" customFormat="1" ht="21.75" customHeight="1" x14ac:dyDescent="0.2">
      <c r="B255" s="30"/>
      <c r="C255" s="136" t="s">
        <v>501</v>
      </c>
      <c r="D255" s="136" t="s">
        <v>210</v>
      </c>
      <c r="E255" s="137" t="s">
        <v>597</v>
      </c>
      <c r="F255" s="138" t="s">
        <v>598</v>
      </c>
      <c r="G255" s="139" t="s">
        <v>359</v>
      </c>
      <c r="H255" s="140">
        <v>3.3</v>
      </c>
      <c r="I255" s="141"/>
      <c r="J255" s="142">
        <f>ROUND(I255*H255,2)</f>
        <v>0</v>
      </c>
      <c r="K255" s="143"/>
      <c r="L255" s="30"/>
      <c r="M255" s="144" t="s">
        <v>1</v>
      </c>
      <c r="N255" s="145" t="s">
        <v>43</v>
      </c>
      <c r="P255" s="146">
        <f>O255*H255</f>
        <v>0</v>
      </c>
      <c r="Q255" s="146">
        <v>0</v>
      </c>
      <c r="R255" s="146">
        <f>Q255*H255</f>
        <v>0</v>
      </c>
      <c r="S255" s="146">
        <v>0</v>
      </c>
      <c r="T255" s="147">
        <f>S255*H255</f>
        <v>0</v>
      </c>
      <c r="AR255" s="148" t="s">
        <v>156</v>
      </c>
      <c r="AT255" s="148" t="s">
        <v>210</v>
      </c>
      <c r="AU255" s="148" t="s">
        <v>91</v>
      </c>
      <c r="AY255" s="15" t="s">
        <v>209</v>
      </c>
      <c r="BE255" s="149">
        <f>IF(N255="základní",J255,0)</f>
        <v>0</v>
      </c>
      <c r="BF255" s="149">
        <f>IF(N255="snížená",J255,0)</f>
        <v>0</v>
      </c>
      <c r="BG255" s="149">
        <f>IF(N255="zákl. přenesená",J255,0)</f>
        <v>0</v>
      </c>
      <c r="BH255" s="149">
        <f>IF(N255="sníž. přenesená",J255,0)</f>
        <v>0</v>
      </c>
      <c r="BI255" s="149">
        <f>IF(N255="nulová",J255,0)</f>
        <v>0</v>
      </c>
      <c r="BJ255" s="15" t="s">
        <v>85</v>
      </c>
      <c r="BK255" s="149">
        <f>ROUND(I255*H255,2)</f>
        <v>0</v>
      </c>
      <c r="BL255" s="15" t="s">
        <v>156</v>
      </c>
      <c r="BM255" s="148" t="s">
        <v>2516</v>
      </c>
    </row>
    <row r="256" spans="2:65" s="1" customFormat="1" x14ac:dyDescent="0.2">
      <c r="B256" s="30"/>
      <c r="D256" s="150" t="s">
        <v>216</v>
      </c>
      <c r="F256" s="151" t="s">
        <v>600</v>
      </c>
      <c r="I256" s="152"/>
      <c r="L256" s="30"/>
      <c r="M256" s="153"/>
      <c r="T256" s="54"/>
      <c r="AT256" s="15" t="s">
        <v>216</v>
      </c>
      <c r="AU256" s="15" t="s">
        <v>91</v>
      </c>
    </row>
    <row r="257" spans="2:65" s="12" customFormat="1" x14ac:dyDescent="0.2">
      <c r="B257" s="154"/>
      <c r="D257" s="150" t="s">
        <v>292</v>
      </c>
      <c r="E257" s="155" t="s">
        <v>1</v>
      </c>
      <c r="F257" s="156" t="s">
        <v>2517</v>
      </c>
      <c r="H257" s="157">
        <v>3.3</v>
      </c>
      <c r="I257" s="158"/>
      <c r="L257" s="154"/>
      <c r="M257" s="159"/>
      <c r="T257" s="160"/>
      <c r="AT257" s="155" t="s">
        <v>292</v>
      </c>
      <c r="AU257" s="155" t="s">
        <v>91</v>
      </c>
      <c r="AV257" s="12" t="s">
        <v>91</v>
      </c>
      <c r="AW257" s="12" t="s">
        <v>36</v>
      </c>
      <c r="AX257" s="12" t="s">
        <v>85</v>
      </c>
      <c r="AY257" s="155" t="s">
        <v>209</v>
      </c>
    </row>
    <row r="258" spans="2:65" s="11" customFormat="1" ht="22.9" customHeight="1" x14ac:dyDescent="0.2">
      <c r="B258" s="124"/>
      <c r="D258" s="125" t="s">
        <v>77</v>
      </c>
      <c r="E258" s="134" t="s">
        <v>156</v>
      </c>
      <c r="F258" s="134" t="s">
        <v>602</v>
      </c>
      <c r="I258" s="127"/>
      <c r="J258" s="135">
        <f>BK258</f>
        <v>0</v>
      </c>
      <c r="L258" s="124"/>
      <c r="M258" s="129"/>
      <c r="P258" s="130">
        <f>SUM(P259:P267)</f>
        <v>0</v>
      </c>
      <c r="R258" s="130">
        <f>SUM(R259:R267)</f>
        <v>13.34127312</v>
      </c>
      <c r="T258" s="131">
        <f>SUM(T259:T267)</f>
        <v>0</v>
      </c>
      <c r="AR258" s="125" t="s">
        <v>85</v>
      </c>
      <c r="AT258" s="132" t="s">
        <v>77</v>
      </c>
      <c r="AU258" s="132" t="s">
        <v>85</v>
      </c>
      <c r="AY258" s="125" t="s">
        <v>209</v>
      </c>
      <c r="BK258" s="133">
        <f>SUM(BK259:BK267)</f>
        <v>0</v>
      </c>
    </row>
    <row r="259" spans="2:65" s="1" customFormat="1" ht="16.5" customHeight="1" x14ac:dyDescent="0.2">
      <c r="B259" s="30"/>
      <c r="C259" s="136" t="s">
        <v>509</v>
      </c>
      <c r="D259" s="136" t="s">
        <v>210</v>
      </c>
      <c r="E259" s="137" t="s">
        <v>604</v>
      </c>
      <c r="F259" s="138" t="s">
        <v>605</v>
      </c>
      <c r="G259" s="139" t="s">
        <v>359</v>
      </c>
      <c r="H259" s="140">
        <v>3.3</v>
      </c>
      <c r="I259" s="141"/>
      <c r="J259" s="142">
        <f>ROUND(I259*H259,2)</f>
        <v>0</v>
      </c>
      <c r="K259" s="143"/>
      <c r="L259" s="30"/>
      <c r="M259" s="144" t="s">
        <v>1</v>
      </c>
      <c r="N259" s="145" t="s">
        <v>43</v>
      </c>
      <c r="P259" s="146">
        <f>O259*H259</f>
        <v>0</v>
      </c>
      <c r="Q259" s="146">
        <v>0</v>
      </c>
      <c r="R259" s="146">
        <f>Q259*H259</f>
        <v>0</v>
      </c>
      <c r="S259" s="146">
        <v>0</v>
      </c>
      <c r="T259" s="147">
        <f>S259*H259</f>
        <v>0</v>
      </c>
      <c r="AR259" s="148" t="s">
        <v>156</v>
      </c>
      <c r="AT259" s="148" t="s">
        <v>210</v>
      </c>
      <c r="AU259" s="148" t="s">
        <v>91</v>
      </c>
      <c r="AY259" s="15" t="s">
        <v>209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5" t="s">
        <v>85</v>
      </c>
      <c r="BK259" s="149">
        <f>ROUND(I259*H259,2)</f>
        <v>0</v>
      </c>
      <c r="BL259" s="15" t="s">
        <v>156</v>
      </c>
      <c r="BM259" s="148" t="s">
        <v>2518</v>
      </c>
    </row>
    <row r="260" spans="2:65" s="1" customFormat="1" x14ac:dyDescent="0.2">
      <c r="B260" s="30"/>
      <c r="D260" s="150" t="s">
        <v>216</v>
      </c>
      <c r="F260" s="151" t="s">
        <v>607</v>
      </c>
      <c r="I260" s="152"/>
      <c r="L260" s="30"/>
      <c r="M260" s="153"/>
      <c r="T260" s="54"/>
      <c r="AT260" s="15" t="s">
        <v>216</v>
      </c>
      <c r="AU260" s="15" t="s">
        <v>91</v>
      </c>
    </row>
    <row r="261" spans="2:65" s="12" customFormat="1" x14ac:dyDescent="0.2">
      <c r="B261" s="154"/>
      <c r="D261" s="150" t="s">
        <v>292</v>
      </c>
      <c r="E261" s="155" t="s">
        <v>1</v>
      </c>
      <c r="F261" s="156" t="s">
        <v>2517</v>
      </c>
      <c r="H261" s="157">
        <v>3.3</v>
      </c>
      <c r="I261" s="158"/>
      <c r="L261" s="154"/>
      <c r="M261" s="159"/>
      <c r="T261" s="160"/>
      <c r="AT261" s="155" t="s">
        <v>292</v>
      </c>
      <c r="AU261" s="155" t="s">
        <v>91</v>
      </c>
      <c r="AV261" s="12" t="s">
        <v>91</v>
      </c>
      <c r="AW261" s="12" t="s">
        <v>36</v>
      </c>
      <c r="AX261" s="12" t="s">
        <v>85</v>
      </c>
      <c r="AY261" s="155" t="s">
        <v>209</v>
      </c>
    </row>
    <row r="262" spans="2:65" s="1" customFormat="1" ht="16.5" customHeight="1" x14ac:dyDescent="0.2">
      <c r="B262" s="30"/>
      <c r="C262" s="136" t="s">
        <v>517</v>
      </c>
      <c r="D262" s="136" t="s">
        <v>210</v>
      </c>
      <c r="E262" s="137" t="s">
        <v>609</v>
      </c>
      <c r="F262" s="138" t="s">
        <v>610</v>
      </c>
      <c r="G262" s="139" t="s">
        <v>387</v>
      </c>
      <c r="H262" s="140">
        <v>7.056</v>
      </c>
      <c r="I262" s="141"/>
      <c r="J262" s="142">
        <f>ROUND(I262*H262,2)</f>
        <v>0</v>
      </c>
      <c r="K262" s="143"/>
      <c r="L262" s="30"/>
      <c r="M262" s="144" t="s">
        <v>1</v>
      </c>
      <c r="N262" s="145" t="s">
        <v>43</v>
      </c>
      <c r="P262" s="146">
        <f>O262*H262</f>
        <v>0</v>
      </c>
      <c r="Q262" s="146">
        <v>1.8907700000000001</v>
      </c>
      <c r="R262" s="146">
        <f>Q262*H262</f>
        <v>13.34127312</v>
      </c>
      <c r="S262" s="146">
        <v>0</v>
      </c>
      <c r="T262" s="147">
        <f>S262*H262</f>
        <v>0</v>
      </c>
      <c r="AR262" s="148" t="s">
        <v>156</v>
      </c>
      <c r="AT262" s="148" t="s">
        <v>210</v>
      </c>
      <c r="AU262" s="148" t="s">
        <v>91</v>
      </c>
      <c r="AY262" s="15" t="s">
        <v>209</v>
      </c>
      <c r="BE262" s="149">
        <f>IF(N262="základní",J262,0)</f>
        <v>0</v>
      </c>
      <c r="BF262" s="149">
        <f>IF(N262="snížená",J262,0)</f>
        <v>0</v>
      </c>
      <c r="BG262" s="149">
        <f>IF(N262="zákl. přenesená",J262,0)</f>
        <v>0</v>
      </c>
      <c r="BH262" s="149">
        <f>IF(N262="sníž. přenesená",J262,0)</f>
        <v>0</v>
      </c>
      <c r="BI262" s="149">
        <f>IF(N262="nulová",J262,0)</f>
        <v>0</v>
      </c>
      <c r="BJ262" s="15" t="s">
        <v>85</v>
      </c>
      <c r="BK262" s="149">
        <f>ROUND(I262*H262,2)</f>
        <v>0</v>
      </c>
      <c r="BL262" s="15" t="s">
        <v>156</v>
      </c>
      <c r="BM262" s="148" t="s">
        <v>2519</v>
      </c>
    </row>
    <row r="263" spans="2:65" s="1" customFormat="1" ht="19.5" x14ac:dyDescent="0.2">
      <c r="B263" s="30"/>
      <c r="D263" s="150" t="s">
        <v>216</v>
      </c>
      <c r="F263" s="151" t="s">
        <v>612</v>
      </c>
      <c r="I263" s="152"/>
      <c r="L263" s="30"/>
      <c r="M263" s="153"/>
      <c r="T263" s="54"/>
      <c r="AT263" s="15" t="s">
        <v>216</v>
      </c>
      <c r="AU263" s="15" t="s">
        <v>91</v>
      </c>
    </row>
    <row r="264" spans="2:65" s="12" customFormat="1" x14ac:dyDescent="0.2">
      <c r="B264" s="154"/>
      <c r="D264" s="150" t="s">
        <v>292</v>
      </c>
      <c r="E264" s="155" t="s">
        <v>1</v>
      </c>
      <c r="F264" s="156" t="s">
        <v>2520</v>
      </c>
      <c r="H264" s="157">
        <v>7.0560000000000009</v>
      </c>
      <c r="I264" s="158"/>
      <c r="L264" s="154"/>
      <c r="M264" s="159"/>
      <c r="T264" s="160"/>
      <c r="AT264" s="155" t="s">
        <v>292</v>
      </c>
      <c r="AU264" s="155" t="s">
        <v>91</v>
      </c>
      <c r="AV264" s="12" t="s">
        <v>91</v>
      </c>
      <c r="AW264" s="12" t="s">
        <v>36</v>
      </c>
      <c r="AX264" s="12" t="s">
        <v>85</v>
      </c>
      <c r="AY264" s="155" t="s">
        <v>209</v>
      </c>
    </row>
    <row r="265" spans="2:65" s="1" customFormat="1" ht="24.2" customHeight="1" x14ac:dyDescent="0.2">
      <c r="B265" s="30"/>
      <c r="C265" s="136" t="s">
        <v>522</v>
      </c>
      <c r="D265" s="136" t="s">
        <v>210</v>
      </c>
      <c r="E265" s="137" t="s">
        <v>2105</v>
      </c>
      <c r="F265" s="138" t="s">
        <v>2106</v>
      </c>
      <c r="G265" s="139" t="s">
        <v>387</v>
      </c>
      <c r="H265" s="140">
        <v>0.13</v>
      </c>
      <c r="I265" s="141"/>
      <c r="J265" s="142">
        <f>ROUND(I265*H265,2)</f>
        <v>0</v>
      </c>
      <c r="K265" s="143"/>
      <c r="L265" s="30"/>
      <c r="M265" s="144" t="s">
        <v>1</v>
      </c>
      <c r="N265" s="145" t="s">
        <v>43</v>
      </c>
      <c r="P265" s="146">
        <f>O265*H265</f>
        <v>0</v>
      </c>
      <c r="Q265" s="146">
        <v>0</v>
      </c>
      <c r="R265" s="146">
        <f>Q265*H265</f>
        <v>0</v>
      </c>
      <c r="S265" s="146">
        <v>0</v>
      </c>
      <c r="T265" s="147">
        <f>S265*H265</f>
        <v>0</v>
      </c>
      <c r="AR265" s="148" t="s">
        <v>156</v>
      </c>
      <c r="AT265" s="148" t="s">
        <v>210</v>
      </c>
      <c r="AU265" s="148" t="s">
        <v>91</v>
      </c>
      <c r="AY265" s="15" t="s">
        <v>209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5" t="s">
        <v>85</v>
      </c>
      <c r="BK265" s="149">
        <f>ROUND(I265*H265,2)</f>
        <v>0</v>
      </c>
      <c r="BL265" s="15" t="s">
        <v>156</v>
      </c>
      <c r="BM265" s="148" t="s">
        <v>2521</v>
      </c>
    </row>
    <row r="266" spans="2:65" s="1" customFormat="1" ht="19.5" x14ac:dyDescent="0.2">
      <c r="B266" s="30"/>
      <c r="D266" s="150" t="s">
        <v>216</v>
      </c>
      <c r="F266" s="151" t="s">
        <v>2108</v>
      </c>
      <c r="I266" s="152"/>
      <c r="L266" s="30"/>
      <c r="M266" s="153"/>
      <c r="T266" s="54"/>
      <c r="AT266" s="15" t="s">
        <v>216</v>
      </c>
      <c r="AU266" s="15" t="s">
        <v>91</v>
      </c>
    </row>
    <row r="267" spans="2:65" s="12" customFormat="1" x14ac:dyDescent="0.2">
      <c r="B267" s="154"/>
      <c r="D267" s="150" t="s">
        <v>292</v>
      </c>
      <c r="E267" s="155" t="s">
        <v>1</v>
      </c>
      <c r="F267" s="156" t="s">
        <v>2109</v>
      </c>
      <c r="H267" s="157">
        <v>0.13</v>
      </c>
      <c r="I267" s="158"/>
      <c r="L267" s="154"/>
      <c r="M267" s="159"/>
      <c r="T267" s="160"/>
      <c r="AT267" s="155" t="s">
        <v>292</v>
      </c>
      <c r="AU267" s="155" t="s">
        <v>91</v>
      </c>
      <c r="AV267" s="12" t="s">
        <v>91</v>
      </c>
      <c r="AW267" s="12" t="s">
        <v>36</v>
      </c>
      <c r="AX267" s="12" t="s">
        <v>85</v>
      </c>
      <c r="AY267" s="155" t="s">
        <v>209</v>
      </c>
    </row>
    <row r="268" spans="2:65" s="11" customFormat="1" ht="22.9" customHeight="1" x14ac:dyDescent="0.2">
      <c r="B268" s="124"/>
      <c r="D268" s="125" t="s">
        <v>77</v>
      </c>
      <c r="E268" s="134" t="s">
        <v>208</v>
      </c>
      <c r="F268" s="134" t="s">
        <v>620</v>
      </c>
      <c r="I268" s="127"/>
      <c r="J268" s="135">
        <f>BK268</f>
        <v>0</v>
      </c>
      <c r="L268" s="124"/>
      <c r="M268" s="129"/>
      <c r="P268" s="130">
        <f>SUM(P269:P299)</f>
        <v>0</v>
      </c>
      <c r="R268" s="130">
        <f>SUM(R269:R299)</f>
        <v>23.705052100000003</v>
      </c>
      <c r="T268" s="131">
        <f>SUM(T269:T299)</f>
        <v>0</v>
      </c>
      <c r="AR268" s="125" t="s">
        <v>85</v>
      </c>
      <c r="AT268" s="132" t="s">
        <v>77</v>
      </c>
      <c r="AU268" s="132" t="s">
        <v>85</v>
      </c>
      <c r="AY268" s="125" t="s">
        <v>209</v>
      </c>
      <c r="BK268" s="133">
        <f>SUM(BK269:BK299)</f>
        <v>0</v>
      </c>
    </row>
    <row r="269" spans="2:65" s="1" customFormat="1" ht="24.2" customHeight="1" x14ac:dyDescent="0.2">
      <c r="B269" s="30"/>
      <c r="C269" s="136" t="s">
        <v>527</v>
      </c>
      <c r="D269" s="136" t="s">
        <v>210</v>
      </c>
      <c r="E269" s="137" t="s">
        <v>622</v>
      </c>
      <c r="F269" s="138" t="s">
        <v>623</v>
      </c>
      <c r="G269" s="139" t="s">
        <v>342</v>
      </c>
      <c r="H269" s="140">
        <v>149.04</v>
      </c>
      <c r="I269" s="141"/>
      <c r="J269" s="142">
        <f>ROUND(I269*H269,2)</f>
        <v>0</v>
      </c>
      <c r="K269" s="143"/>
      <c r="L269" s="30"/>
      <c r="M269" s="144" t="s">
        <v>1</v>
      </c>
      <c r="N269" s="145" t="s">
        <v>43</v>
      </c>
      <c r="P269" s="146">
        <f>O269*H269</f>
        <v>0</v>
      </c>
      <c r="Q269" s="146">
        <v>0</v>
      </c>
      <c r="R269" s="146">
        <f>Q269*H269</f>
        <v>0</v>
      </c>
      <c r="S269" s="146">
        <v>0</v>
      </c>
      <c r="T269" s="147">
        <f>S269*H269</f>
        <v>0</v>
      </c>
      <c r="AR269" s="148" t="s">
        <v>156</v>
      </c>
      <c r="AT269" s="148" t="s">
        <v>210</v>
      </c>
      <c r="AU269" s="148" t="s">
        <v>91</v>
      </c>
      <c r="AY269" s="15" t="s">
        <v>209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5" t="s">
        <v>85</v>
      </c>
      <c r="BK269" s="149">
        <f>ROUND(I269*H269,2)</f>
        <v>0</v>
      </c>
      <c r="BL269" s="15" t="s">
        <v>156</v>
      </c>
      <c r="BM269" s="148" t="s">
        <v>2522</v>
      </c>
    </row>
    <row r="270" spans="2:65" s="1" customFormat="1" ht="19.5" x14ac:dyDescent="0.2">
      <c r="B270" s="30"/>
      <c r="D270" s="150" t="s">
        <v>216</v>
      </c>
      <c r="F270" s="151" t="s">
        <v>625</v>
      </c>
      <c r="I270" s="152"/>
      <c r="L270" s="30"/>
      <c r="M270" s="153"/>
      <c r="T270" s="54"/>
      <c r="AT270" s="15" t="s">
        <v>216</v>
      </c>
      <c r="AU270" s="15" t="s">
        <v>91</v>
      </c>
    </row>
    <row r="271" spans="2:65" s="12" customFormat="1" x14ac:dyDescent="0.2">
      <c r="B271" s="154"/>
      <c r="D271" s="150" t="s">
        <v>292</v>
      </c>
      <c r="E271" s="155" t="s">
        <v>1</v>
      </c>
      <c r="F271" s="156" t="s">
        <v>2523</v>
      </c>
      <c r="H271" s="157">
        <v>149.04</v>
      </c>
      <c r="I271" s="158"/>
      <c r="L271" s="154"/>
      <c r="M271" s="159"/>
      <c r="T271" s="160"/>
      <c r="AT271" s="155" t="s">
        <v>292</v>
      </c>
      <c r="AU271" s="155" t="s">
        <v>91</v>
      </c>
      <c r="AV271" s="12" t="s">
        <v>91</v>
      </c>
      <c r="AW271" s="12" t="s">
        <v>36</v>
      </c>
      <c r="AX271" s="12" t="s">
        <v>85</v>
      </c>
      <c r="AY271" s="155" t="s">
        <v>209</v>
      </c>
    </row>
    <row r="272" spans="2:65" s="1" customFormat="1" ht="24.2" customHeight="1" x14ac:dyDescent="0.2">
      <c r="B272" s="30"/>
      <c r="C272" s="136" t="s">
        <v>533</v>
      </c>
      <c r="D272" s="136" t="s">
        <v>210</v>
      </c>
      <c r="E272" s="137" t="s">
        <v>627</v>
      </c>
      <c r="F272" s="138" t="s">
        <v>628</v>
      </c>
      <c r="G272" s="139" t="s">
        <v>342</v>
      </c>
      <c r="H272" s="140">
        <v>5.61</v>
      </c>
      <c r="I272" s="141"/>
      <c r="J272" s="142">
        <f>ROUND(I272*H272,2)</f>
        <v>0</v>
      </c>
      <c r="K272" s="143"/>
      <c r="L272" s="30"/>
      <c r="M272" s="144" t="s">
        <v>1</v>
      </c>
      <c r="N272" s="145" t="s">
        <v>43</v>
      </c>
      <c r="P272" s="146">
        <f>O272*H272</f>
        <v>0</v>
      </c>
      <c r="Q272" s="146">
        <v>0</v>
      </c>
      <c r="R272" s="146">
        <f>Q272*H272</f>
        <v>0</v>
      </c>
      <c r="S272" s="146">
        <v>0</v>
      </c>
      <c r="T272" s="147">
        <f>S272*H272</f>
        <v>0</v>
      </c>
      <c r="AR272" s="148" t="s">
        <v>156</v>
      </c>
      <c r="AT272" s="148" t="s">
        <v>210</v>
      </c>
      <c r="AU272" s="148" t="s">
        <v>91</v>
      </c>
      <c r="AY272" s="15" t="s">
        <v>209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5" t="s">
        <v>85</v>
      </c>
      <c r="BK272" s="149">
        <f>ROUND(I272*H272,2)</f>
        <v>0</v>
      </c>
      <c r="BL272" s="15" t="s">
        <v>156</v>
      </c>
      <c r="BM272" s="148" t="s">
        <v>2524</v>
      </c>
    </row>
    <row r="273" spans="2:65" s="1" customFormat="1" ht="29.25" x14ac:dyDescent="0.2">
      <c r="B273" s="30"/>
      <c r="D273" s="150" t="s">
        <v>216</v>
      </c>
      <c r="F273" s="151" t="s">
        <v>630</v>
      </c>
      <c r="I273" s="152"/>
      <c r="L273" s="30"/>
      <c r="M273" s="153"/>
      <c r="T273" s="54"/>
      <c r="AT273" s="15" t="s">
        <v>216</v>
      </c>
      <c r="AU273" s="15" t="s">
        <v>91</v>
      </c>
    </row>
    <row r="274" spans="2:65" s="12" customFormat="1" x14ac:dyDescent="0.2">
      <c r="B274" s="154"/>
      <c r="D274" s="150" t="s">
        <v>292</v>
      </c>
      <c r="E274" s="155" t="s">
        <v>1</v>
      </c>
      <c r="F274" s="156" t="s">
        <v>2459</v>
      </c>
      <c r="H274" s="157">
        <v>5.6099999999999994</v>
      </c>
      <c r="I274" s="158"/>
      <c r="L274" s="154"/>
      <c r="M274" s="159"/>
      <c r="T274" s="160"/>
      <c r="AT274" s="155" t="s">
        <v>292</v>
      </c>
      <c r="AU274" s="155" t="s">
        <v>91</v>
      </c>
      <c r="AV274" s="12" t="s">
        <v>91</v>
      </c>
      <c r="AW274" s="12" t="s">
        <v>36</v>
      </c>
      <c r="AX274" s="12" t="s">
        <v>85</v>
      </c>
      <c r="AY274" s="155" t="s">
        <v>209</v>
      </c>
    </row>
    <row r="275" spans="2:65" s="1" customFormat="1" ht="24.2" customHeight="1" x14ac:dyDescent="0.2">
      <c r="B275" s="30"/>
      <c r="C275" s="136" t="s">
        <v>538</v>
      </c>
      <c r="D275" s="136" t="s">
        <v>210</v>
      </c>
      <c r="E275" s="137" t="s">
        <v>633</v>
      </c>
      <c r="F275" s="138" t="s">
        <v>634</v>
      </c>
      <c r="G275" s="139" t="s">
        <v>342</v>
      </c>
      <c r="H275" s="140">
        <v>50</v>
      </c>
      <c r="I275" s="141"/>
      <c r="J275" s="142">
        <f>ROUND(I275*H275,2)</f>
        <v>0</v>
      </c>
      <c r="K275" s="143"/>
      <c r="L275" s="30"/>
      <c r="M275" s="144" t="s">
        <v>1</v>
      </c>
      <c r="N275" s="145" t="s">
        <v>43</v>
      </c>
      <c r="P275" s="146">
        <f>O275*H275</f>
        <v>0</v>
      </c>
      <c r="Q275" s="146">
        <v>0.23</v>
      </c>
      <c r="R275" s="146">
        <f>Q275*H275</f>
        <v>11.5</v>
      </c>
      <c r="S275" s="146">
        <v>0</v>
      </c>
      <c r="T275" s="147">
        <f>S275*H275</f>
        <v>0</v>
      </c>
      <c r="AR275" s="148" t="s">
        <v>156</v>
      </c>
      <c r="AT275" s="148" t="s">
        <v>210</v>
      </c>
      <c r="AU275" s="148" t="s">
        <v>91</v>
      </c>
      <c r="AY275" s="15" t="s">
        <v>209</v>
      </c>
      <c r="BE275" s="149">
        <f>IF(N275="základní",J275,0)</f>
        <v>0</v>
      </c>
      <c r="BF275" s="149">
        <f>IF(N275="snížená",J275,0)</f>
        <v>0</v>
      </c>
      <c r="BG275" s="149">
        <f>IF(N275="zákl. přenesená",J275,0)</f>
        <v>0</v>
      </c>
      <c r="BH275" s="149">
        <f>IF(N275="sníž. přenesená",J275,0)</f>
        <v>0</v>
      </c>
      <c r="BI275" s="149">
        <f>IF(N275="nulová",J275,0)</f>
        <v>0</v>
      </c>
      <c r="BJ275" s="15" t="s">
        <v>85</v>
      </c>
      <c r="BK275" s="149">
        <f>ROUND(I275*H275,2)</f>
        <v>0</v>
      </c>
      <c r="BL275" s="15" t="s">
        <v>156</v>
      </c>
      <c r="BM275" s="148" t="s">
        <v>2525</v>
      </c>
    </row>
    <row r="276" spans="2:65" s="1" customFormat="1" ht="29.25" x14ac:dyDescent="0.2">
      <c r="B276" s="30"/>
      <c r="D276" s="150" t="s">
        <v>216</v>
      </c>
      <c r="F276" s="151" t="s">
        <v>636</v>
      </c>
      <c r="I276" s="152"/>
      <c r="L276" s="30"/>
      <c r="M276" s="153"/>
      <c r="T276" s="54"/>
      <c r="AT276" s="15" t="s">
        <v>216</v>
      </c>
      <c r="AU276" s="15" t="s">
        <v>91</v>
      </c>
    </row>
    <row r="277" spans="2:65" s="12" customFormat="1" x14ac:dyDescent="0.2">
      <c r="B277" s="154"/>
      <c r="D277" s="150" t="s">
        <v>292</v>
      </c>
      <c r="E277" s="155" t="s">
        <v>1</v>
      </c>
      <c r="F277" s="156" t="s">
        <v>1216</v>
      </c>
      <c r="H277" s="157">
        <v>50</v>
      </c>
      <c r="I277" s="158"/>
      <c r="L277" s="154"/>
      <c r="M277" s="159"/>
      <c r="T277" s="160"/>
      <c r="AT277" s="155" t="s">
        <v>292</v>
      </c>
      <c r="AU277" s="155" t="s">
        <v>91</v>
      </c>
      <c r="AV277" s="12" t="s">
        <v>91</v>
      </c>
      <c r="AW277" s="12" t="s">
        <v>36</v>
      </c>
      <c r="AX277" s="12" t="s">
        <v>85</v>
      </c>
      <c r="AY277" s="155" t="s">
        <v>209</v>
      </c>
    </row>
    <row r="278" spans="2:65" s="1" customFormat="1" ht="24.2" customHeight="1" x14ac:dyDescent="0.2">
      <c r="B278" s="30"/>
      <c r="C278" s="136" t="s">
        <v>940</v>
      </c>
      <c r="D278" s="136" t="s">
        <v>210</v>
      </c>
      <c r="E278" s="137" t="s">
        <v>639</v>
      </c>
      <c r="F278" s="138" t="s">
        <v>640</v>
      </c>
      <c r="G278" s="139" t="s">
        <v>342</v>
      </c>
      <c r="H278" s="140">
        <v>88.2</v>
      </c>
      <c r="I278" s="141"/>
      <c r="J278" s="142">
        <f>ROUND(I278*H278,2)</f>
        <v>0</v>
      </c>
      <c r="K278" s="143"/>
      <c r="L278" s="30"/>
      <c r="M278" s="144" t="s">
        <v>1</v>
      </c>
      <c r="N278" s="145" t="s">
        <v>43</v>
      </c>
      <c r="P278" s="146">
        <f>O278*H278</f>
        <v>0</v>
      </c>
      <c r="Q278" s="146">
        <v>0.13800000000000001</v>
      </c>
      <c r="R278" s="146">
        <f>Q278*H278</f>
        <v>12.171600000000002</v>
      </c>
      <c r="S278" s="146">
        <v>0</v>
      </c>
      <c r="T278" s="147">
        <f>S278*H278</f>
        <v>0</v>
      </c>
      <c r="AR278" s="148" t="s">
        <v>156</v>
      </c>
      <c r="AT278" s="148" t="s">
        <v>210</v>
      </c>
      <c r="AU278" s="148" t="s">
        <v>91</v>
      </c>
      <c r="AY278" s="15" t="s">
        <v>209</v>
      </c>
      <c r="BE278" s="149">
        <f>IF(N278="základní",J278,0)</f>
        <v>0</v>
      </c>
      <c r="BF278" s="149">
        <f>IF(N278="snížená",J278,0)</f>
        <v>0</v>
      </c>
      <c r="BG278" s="149">
        <f>IF(N278="zákl. přenesená",J278,0)</f>
        <v>0</v>
      </c>
      <c r="BH278" s="149">
        <f>IF(N278="sníž. přenesená",J278,0)</f>
        <v>0</v>
      </c>
      <c r="BI278" s="149">
        <f>IF(N278="nulová",J278,0)</f>
        <v>0</v>
      </c>
      <c r="BJ278" s="15" t="s">
        <v>85</v>
      </c>
      <c r="BK278" s="149">
        <f>ROUND(I278*H278,2)</f>
        <v>0</v>
      </c>
      <c r="BL278" s="15" t="s">
        <v>156</v>
      </c>
      <c r="BM278" s="148" t="s">
        <v>2526</v>
      </c>
    </row>
    <row r="279" spans="2:65" s="1" customFormat="1" ht="19.5" x14ac:dyDescent="0.2">
      <c r="B279" s="30"/>
      <c r="D279" s="150" t="s">
        <v>216</v>
      </c>
      <c r="F279" s="151" t="s">
        <v>640</v>
      </c>
      <c r="I279" s="152"/>
      <c r="L279" s="30"/>
      <c r="M279" s="153"/>
      <c r="T279" s="54"/>
      <c r="AT279" s="15" t="s">
        <v>216</v>
      </c>
      <c r="AU279" s="15" t="s">
        <v>91</v>
      </c>
    </row>
    <row r="280" spans="2:65" s="12" customFormat="1" x14ac:dyDescent="0.2">
      <c r="B280" s="154"/>
      <c r="D280" s="150" t="s">
        <v>292</v>
      </c>
      <c r="E280" s="155" t="s">
        <v>1</v>
      </c>
      <c r="F280" s="156" t="s">
        <v>2527</v>
      </c>
      <c r="H280" s="157">
        <v>88.2</v>
      </c>
      <c r="I280" s="158"/>
      <c r="L280" s="154"/>
      <c r="M280" s="159"/>
      <c r="T280" s="160"/>
      <c r="AT280" s="155" t="s">
        <v>292</v>
      </c>
      <c r="AU280" s="155" t="s">
        <v>91</v>
      </c>
      <c r="AV280" s="12" t="s">
        <v>91</v>
      </c>
      <c r="AW280" s="12" t="s">
        <v>36</v>
      </c>
      <c r="AX280" s="12" t="s">
        <v>85</v>
      </c>
      <c r="AY280" s="155" t="s">
        <v>209</v>
      </c>
    </row>
    <row r="281" spans="2:65" s="1" customFormat="1" ht="24.2" customHeight="1" x14ac:dyDescent="0.2">
      <c r="B281" s="30"/>
      <c r="C281" s="136" t="s">
        <v>544</v>
      </c>
      <c r="D281" s="136" t="s">
        <v>210</v>
      </c>
      <c r="E281" s="137" t="s">
        <v>644</v>
      </c>
      <c r="F281" s="138" t="s">
        <v>645</v>
      </c>
      <c r="G281" s="139" t="s">
        <v>342</v>
      </c>
      <c r="H281" s="140">
        <v>3.96</v>
      </c>
      <c r="I281" s="141"/>
      <c r="J281" s="142">
        <f>ROUND(I281*H281,2)</f>
        <v>0</v>
      </c>
      <c r="K281" s="143"/>
      <c r="L281" s="30"/>
      <c r="M281" s="144" t="s">
        <v>1</v>
      </c>
      <c r="N281" s="145" t="s">
        <v>43</v>
      </c>
      <c r="P281" s="146">
        <f>O281*H281</f>
        <v>0</v>
      </c>
      <c r="Q281" s="146">
        <v>6.0099999999999997E-3</v>
      </c>
      <c r="R281" s="146">
        <f>Q281*H281</f>
        <v>2.3799599999999997E-2</v>
      </c>
      <c r="S281" s="146">
        <v>0</v>
      </c>
      <c r="T281" s="147">
        <f>S281*H281</f>
        <v>0</v>
      </c>
      <c r="AR281" s="148" t="s">
        <v>156</v>
      </c>
      <c r="AT281" s="148" t="s">
        <v>210</v>
      </c>
      <c r="AU281" s="148" t="s">
        <v>91</v>
      </c>
      <c r="AY281" s="15" t="s">
        <v>209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5" t="s">
        <v>85</v>
      </c>
      <c r="BK281" s="149">
        <f>ROUND(I281*H281,2)</f>
        <v>0</v>
      </c>
      <c r="BL281" s="15" t="s">
        <v>156</v>
      </c>
      <c r="BM281" s="148" t="s">
        <v>2528</v>
      </c>
    </row>
    <row r="282" spans="2:65" s="1" customFormat="1" ht="19.5" x14ac:dyDescent="0.2">
      <c r="B282" s="30"/>
      <c r="D282" s="150" t="s">
        <v>216</v>
      </c>
      <c r="F282" s="151" t="s">
        <v>647</v>
      </c>
      <c r="I282" s="152"/>
      <c r="L282" s="30"/>
      <c r="M282" s="153"/>
      <c r="T282" s="54"/>
      <c r="AT282" s="15" t="s">
        <v>216</v>
      </c>
      <c r="AU282" s="15" t="s">
        <v>91</v>
      </c>
    </row>
    <row r="283" spans="2:65" s="12" customFormat="1" x14ac:dyDescent="0.2">
      <c r="B283" s="154"/>
      <c r="D283" s="150" t="s">
        <v>292</v>
      </c>
      <c r="E283" s="155" t="s">
        <v>1</v>
      </c>
      <c r="F283" s="156" t="s">
        <v>2529</v>
      </c>
      <c r="H283" s="157">
        <v>3.9599999999999995</v>
      </c>
      <c r="I283" s="158"/>
      <c r="L283" s="154"/>
      <c r="M283" s="159"/>
      <c r="T283" s="160"/>
      <c r="AT283" s="155" t="s">
        <v>292</v>
      </c>
      <c r="AU283" s="155" t="s">
        <v>91</v>
      </c>
      <c r="AV283" s="12" t="s">
        <v>91</v>
      </c>
      <c r="AW283" s="12" t="s">
        <v>36</v>
      </c>
      <c r="AX283" s="12" t="s">
        <v>85</v>
      </c>
      <c r="AY283" s="155" t="s">
        <v>209</v>
      </c>
    </row>
    <row r="284" spans="2:65" s="1" customFormat="1" ht="24.2" customHeight="1" x14ac:dyDescent="0.2">
      <c r="B284" s="30"/>
      <c r="C284" s="136" t="s">
        <v>551</v>
      </c>
      <c r="D284" s="136" t="s">
        <v>210</v>
      </c>
      <c r="E284" s="137" t="s">
        <v>650</v>
      </c>
      <c r="F284" s="138" t="s">
        <v>651</v>
      </c>
      <c r="G284" s="139" t="s">
        <v>342</v>
      </c>
      <c r="H284" s="140">
        <v>11.55</v>
      </c>
      <c r="I284" s="141"/>
      <c r="J284" s="142">
        <f>ROUND(I284*H284,2)</f>
        <v>0</v>
      </c>
      <c r="K284" s="143"/>
      <c r="L284" s="30"/>
      <c r="M284" s="144" t="s">
        <v>1</v>
      </c>
      <c r="N284" s="145" t="s">
        <v>43</v>
      </c>
      <c r="P284" s="146">
        <f>O284*H284</f>
        <v>0</v>
      </c>
      <c r="Q284" s="146">
        <v>7.1000000000000002E-4</v>
      </c>
      <c r="R284" s="146">
        <f>Q284*H284</f>
        <v>8.2005000000000012E-3</v>
      </c>
      <c r="S284" s="146">
        <v>0</v>
      </c>
      <c r="T284" s="147">
        <f>S284*H284</f>
        <v>0</v>
      </c>
      <c r="AR284" s="148" t="s">
        <v>156</v>
      </c>
      <c r="AT284" s="148" t="s">
        <v>210</v>
      </c>
      <c r="AU284" s="148" t="s">
        <v>91</v>
      </c>
      <c r="AY284" s="15" t="s">
        <v>209</v>
      </c>
      <c r="BE284" s="149">
        <f>IF(N284="základní",J284,0)</f>
        <v>0</v>
      </c>
      <c r="BF284" s="149">
        <f>IF(N284="snížená",J284,0)</f>
        <v>0</v>
      </c>
      <c r="BG284" s="149">
        <f>IF(N284="zákl. přenesená",J284,0)</f>
        <v>0</v>
      </c>
      <c r="BH284" s="149">
        <f>IF(N284="sníž. přenesená",J284,0)</f>
        <v>0</v>
      </c>
      <c r="BI284" s="149">
        <f>IF(N284="nulová",J284,0)</f>
        <v>0</v>
      </c>
      <c r="BJ284" s="15" t="s">
        <v>85</v>
      </c>
      <c r="BK284" s="149">
        <f>ROUND(I284*H284,2)</f>
        <v>0</v>
      </c>
      <c r="BL284" s="15" t="s">
        <v>156</v>
      </c>
      <c r="BM284" s="148" t="s">
        <v>2530</v>
      </c>
    </row>
    <row r="285" spans="2:65" s="1" customFormat="1" ht="19.5" x14ac:dyDescent="0.2">
      <c r="B285" s="30"/>
      <c r="D285" s="150" t="s">
        <v>216</v>
      </c>
      <c r="F285" s="151" t="s">
        <v>653</v>
      </c>
      <c r="I285" s="152"/>
      <c r="L285" s="30"/>
      <c r="M285" s="153"/>
      <c r="T285" s="54"/>
      <c r="AT285" s="15" t="s">
        <v>216</v>
      </c>
      <c r="AU285" s="15" t="s">
        <v>91</v>
      </c>
    </row>
    <row r="286" spans="2:65" s="12" customFormat="1" x14ac:dyDescent="0.2">
      <c r="B286" s="154"/>
      <c r="D286" s="150" t="s">
        <v>292</v>
      </c>
      <c r="E286" s="155" t="s">
        <v>1</v>
      </c>
      <c r="F286" s="156" t="s">
        <v>2531</v>
      </c>
      <c r="H286" s="157">
        <v>11.549999999999999</v>
      </c>
      <c r="I286" s="158"/>
      <c r="L286" s="154"/>
      <c r="M286" s="159"/>
      <c r="T286" s="160"/>
      <c r="AT286" s="155" t="s">
        <v>292</v>
      </c>
      <c r="AU286" s="155" t="s">
        <v>91</v>
      </c>
      <c r="AV286" s="12" t="s">
        <v>91</v>
      </c>
      <c r="AW286" s="12" t="s">
        <v>36</v>
      </c>
      <c r="AX286" s="12" t="s">
        <v>78</v>
      </c>
      <c r="AY286" s="155" t="s">
        <v>209</v>
      </c>
    </row>
    <row r="287" spans="2:65" s="13" customFormat="1" x14ac:dyDescent="0.2">
      <c r="B287" s="164"/>
      <c r="D287" s="150" t="s">
        <v>292</v>
      </c>
      <c r="E287" s="165" t="s">
        <v>1</v>
      </c>
      <c r="F287" s="166" t="s">
        <v>351</v>
      </c>
      <c r="H287" s="167">
        <v>11.549999999999999</v>
      </c>
      <c r="I287" s="168"/>
      <c r="L287" s="164"/>
      <c r="M287" s="169"/>
      <c r="T287" s="170"/>
      <c r="AT287" s="165" t="s">
        <v>292</v>
      </c>
      <c r="AU287" s="165" t="s">
        <v>91</v>
      </c>
      <c r="AV287" s="13" t="s">
        <v>156</v>
      </c>
      <c r="AW287" s="13" t="s">
        <v>4</v>
      </c>
      <c r="AX287" s="13" t="s">
        <v>85</v>
      </c>
      <c r="AY287" s="165" t="s">
        <v>209</v>
      </c>
    </row>
    <row r="288" spans="2:65" s="1" customFormat="1" ht="33" customHeight="1" x14ac:dyDescent="0.2">
      <c r="B288" s="30"/>
      <c r="C288" s="136" t="s">
        <v>558</v>
      </c>
      <c r="D288" s="136" t="s">
        <v>210</v>
      </c>
      <c r="E288" s="137" t="s">
        <v>656</v>
      </c>
      <c r="F288" s="138" t="s">
        <v>657</v>
      </c>
      <c r="G288" s="139" t="s">
        <v>342</v>
      </c>
      <c r="H288" s="140">
        <v>11.55</v>
      </c>
      <c r="I288" s="141"/>
      <c r="J288" s="142">
        <f>ROUND(I288*H288,2)</f>
        <v>0</v>
      </c>
      <c r="K288" s="143"/>
      <c r="L288" s="30"/>
      <c r="M288" s="144" t="s">
        <v>1</v>
      </c>
      <c r="N288" s="145" t="s">
        <v>43</v>
      </c>
      <c r="P288" s="146">
        <f>O288*H288</f>
        <v>0</v>
      </c>
      <c r="Q288" s="146">
        <v>0</v>
      </c>
      <c r="R288" s="146">
        <f>Q288*H288</f>
        <v>0</v>
      </c>
      <c r="S288" s="146">
        <v>0</v>
      </c>
      <c r="T288" s="147">
        <f>S288*H288</f>
        <v>0</v>
      </c>
      <c r="AR288" s="148" t="s">
        <v>156</v>
      </c>
      <c r="AT288" s="148" t="s">
        <v>210</v>
      </c>
      <c r="AU288" s="148" t="s">
        <v>91</v>
      </c>
      <c r="AY288" s="15" t="s">
        <v>209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5" t="s">
        <v>85</v>
      </c>
      <c r="BK288" s="149">
        <f>ROUND(I288*H288,2)</f>
        <v>0</v>
      </c>
      <c r="BL288" s="15" t="s">
        <v>156</v>
      </c>
      <c r="BM288" s="148" t="s">
        <v>2532</v>
      </c>
    </row>
    <row r="289" spans="2:65" s="1" customFormat="1" ht="29.25" x14ac:dyDescent="0.2">
      <c r="B289" s="30"/>
      <c r="D289" s="150" t="s">
        <v>216</v>
      </c>
      <c r="F289" s="151" t="s">
        <v>659</v>
      </c>
      <c r="I289" s="152"/>
      <c r="L289" s="30"/>
      <c r="M289" s="153"/>
      <c r="T289" s="54"/>
      <c r="AT289" s="15" t="s">
        <v>216</v>
      </c>
      <c r="AU289" s="15" t="s">
        <v>91</v>
      </c>
    </row>
    <row r="290" spans="2:65" s="12" customFormat="1" x14ac:dyDescent="0.2">
      <c r="B290" s="154"/>
      <c r="D290" s="150" t="s">
        <v>292</v>
      </c>
      <c r="E290" s="155" t="s">
        <v>1</v>
      </c>
      <c r="F290" s="156" t="s">
        <v>2533</v>
      </c>
      <c r="H290" s="157">
        <v>11.549999999999999</v>
      </c>
      <c r="I290" s="158"/>
      <c r="L290" s="154"/>
      <c r="M290" s="159"/>
      <c r="T290" s="160"/>
      <c r="AT290" s="155" t="s">
        <v>292</v>
      </c>
      <c r="AU290" s="155" t="s">
        <v>91</v>
      </c>
      <c r="AV290" s="12" t="s">
        <v>91</v>
      </c>
      <c r="AW290" s="12" t="s">
        <v>36</v>
      </c>
      <c r="AX290" s="12" t="s">
        <v>85</v>
      </c>
      <c r="AY290" s="155" t="s">
        <v>209</v>
      </c>
    </row>
    <row r="291" spans="2:65" s="1" customFormat="1" ht="24.2" customHeight="1" x14ac:dyDescent="0.2">
      <c r="B291" s="30"/>
      <c r="C291" s="136" t="s">
        <v>568</v>
      </c>
      <c r="D291" s="136" t="s">
        <v>210</v>
      </c>
      <c r="E291" s="137" t="s">
        <v>661</v>
      </c>
      <c r="F291" s="138" t="s">
        <v>662</v>
      </c>
      <c r="G291" s="139" t="s">
        <v>342</v>
      </c>
      <c r="H291" s="140">
        <v>5.61</v>
      </c>
      <c r="I291" s="141"/>
      <c r="J291" s="142">
        <f>ROUND(I291*H291,2)</f>
        <v>0</v>
      </c>
      <c r="K291" s="143"/>
      <c r="L291" s="30"/>
      <c r="M291" s="144" t="s">
        <v>1</v>
      </c>
      <c r="N291" s="145" t="s">
        <v>43</v>
      </c>
      <c r="P291" s="146">
        <f>O291*H291</f>
        <v>0</v>
      </c>
      <c r="Q291" s="146">
        <v>0</v>
      </c>
      <c r="R291" s="146">
        <f>Q291*H291</f>
        <v>0</v>
      </c>
      <c r="S291" s="146">
        <v>0</v>
      </c>
      <c r="T291" s="147">
        <f>S291*H291</f>
        <v>0</v>
      </c>
      <c r="AR291" s="148" t="s">
        <v>156</v>
      </c>
      <c r="AT291" s="148" t="s">
        <v>210</v>
      </c>
      <c r="AU291" s="148" t="s">
        <v>91</v>
      </c>
      <c r="AY291" s="15" t="s">
        <v>209</v>
      </c>
      <c r="BE291" s="149">
        <f>IF(N291="základní",J291,0)</f>
        <v>0</v>
      </c>
      <c r="BF291" s="149">
        <f>IF(N291="snížená",J291,0)</f>
        <v>0</v>
      </c>
      <c r="BG291" s="149">
        <f>IF(N291="zákl. přenesená",J291,0)</f>
        <v>0</v>
      </c>
      <c r="BH291" s="149">
        <f>IF(N291="sníž. přenesená",J291,0)</f>
        <v>0</v>
      </c>
      <c r="BI291" s="149">
        <f>IF(N291="nulová",J291,0)</f>
        <v>0</v>
      </c>
      <c r="BJ291" s="15" t="s">
        <v>85</v>
      </c>
      <c r="BK291" s="149">
        <f>ROUND(I291*H291,2)</f>
        <v>0</v>
      </c>
      <c r="BL291" s="15" t="s">
        <v>156</v>
      </c>
      <c r="BM291" s="148" t="s">
        <v>2534</v>
      </c>
    </row>
    <row r="292" spans="2:65" s="1" customFormat="1" ht="29.25" x14ac:dyDescent="0.2">
      <c r="B292" s="30"/>
      <c r="D292" s="150" t="s">
        <v>216</v>
      </c>
      <c r="F292" s="151" t="s">
        <v>664</v>
      </c>
      <c r="I292" s="152"/>
      <c r="L292" s="30"/>
      <c r="M292" s="153"/>
      <c r="T292" s="54"/>
      <c r="AT292" s="15" t="s">
        <v>216</v>
      </c>
      <c r="AU292" s="15" t="s">
        <v>91</v>
      </c>
    </row>
    <row r="293" spans="2:65" s="12" customFormat="1" x14ac:dyDescent="0.2">
      <c r="B293" s="154"/>
      <c r="D293" s="150" t="s">
        <v>292</v>
      </c>
      <c r="E293" s="155" t="s">
        <v>1</v>
      </c>
      <c r="F293" s="156" t="s">
        <v>2459</v>
      </c>
      <c r="H293" s="157">
        <v>5.6099999999999994</v>
      </c>
      <c r="I293" s="158"/>
      <c r="L293" s="154"/>
      <c r="M293" s="159"/>
      <c r="T293" s="160"/>
      <c r="AT293" s="155" t="s">
        <v>292</v>
      </c>
      <c r="AU293" s="155" t="s">
        <v>91</v>
      </c>
      <c r="AV293" s="12" t="s">
        <v>91</v>
      </c>
      <c r="AW293" s="12" t="s">
        <v>36</v>
      </c>
      <c r="AX293" s="12" t="s">
        <v>85</v>
      </c>
      <c r="AY293" s="155" t="s">
        <v>209</v>
      </c>
    </row>
    <row r="294" spans="2:65" s="1" customFormat="1" ht="24.2" customHeight="1" x14ac:dyDescent="0.2">
      <c r="B294" s="30"/>
      <c r="C294" s="136" t="s">
        <v>576</v>
      </c>
      <c r="D294" s="136" t="s">
        <v>210</v>
      </c>
      <c r="E294" s="137" t="s">
        <v>666</v>
      </c>
      <c r="F294" s="138" t="s">
        <v>667</v>
      </c>
      <c r="G294" s="139" t="s">
        <v>359</v>
      </c>
      <c r="H294" s="140">
        <v>6.6</v>
      </c>
      <c r="I294" s="141"/>
      <c r="J294" s="142">
        <f>ROUND(I294*H294,2)</f>
        <v>0</v>
      </c>
      <c r="K294" s="143"/>
      <c r="L294" s="30"/>
      <c r="M294" s="144" t="s">
        <v>1</v>
      </c>
      <c r="N294" s="145" t="s">
        <v>43</v>
      </c>
      <c r="P294" s="146">
        <f>O294*H294</f>
        <v>0</v>
      </c>
      <c r="Q294" s="146">
        <v>2.2000000000000001E-4</v>
      </c>
      <c r="R294" s="146">
        <f>Q294*H294</f>
        <v>1.4519999999999999E-3</v>
      </c>
      <c r="S294" s="146">
        <v>0</v>
      </c>
      <c r="T294" s="147">
        <f>S294*H294</f>
        <v>0</v>
      </c>
      <c r="AR294" s="148" t="s">
        <v>156</v>
      </c>
      <c r="AT294" s="148" t="s">
        <v>210</v>
      </c>
      <c r="AU294" s="148" t="s">
        <v>91</v>
      </c>
      <c r="AY294" s="15" t="s">
        <v>209</v>
      </c>
      <c r="BE294" s="149">
        <f>IF(N294="základní",J294,0)</f>
        <v>0</v>
      </c>
      <c r="BF294" s="149">
        <f>IF(N294="snížená",J294,0)</f>
        <v>0</v>
      </c>
      <c r="BG294" s="149">
        <f>IF(N294="zákl. přenesená",J294,0)</f>
        <v>0</v>
      </c>
      <c r="BH294" s="149">
        <f>IF(N294="sníž. přenesená",J294,0)</f>
        <v>0</v>
      </c>
      <c r="BI294" s="149">
        <f>IF(N294="nulová",J294,0)</f>
        <v>0</v>
      </c>
      <c r="BJ294" s="15" t="s">
        <v>85</v>
      </c>
      <c r="BK294" s="149">
        <f>ROUND(I294*H294,2)</f>
        <v>0</v>
      </c>
      <c r="BL294" s="15" t="s">
        <v>156</v>
      </c>
      <c r="BM294" s="148" t="s">
        <v>2535</v>
      </c>
    </row>
    <row r="295" spans="2:65" s="1" customFormat="1" ht="29.25" x14ac:dyDescent="0.2">
      <c r="B295" s="30"/>
      <c r="D295" s="150" t="s">
        <v>216</v>
      </c>
      <c r="F295" s="151" t="s">
        <v>669</v>
      </c>
      <c r="I295" s="152"/>
      <c r="L295" s="30"/>
      <c r="M295" s="153"/>
      <c r="T295" s="54"/>
      <c r="AT295" s="15" t="s">
        <v>216</v>
      </c>
      <c r="AU295" s="15" t="s">
        <v>91</v>
      </c>
    </row>
    <row r="296" spans="2:65" s="12" customFormat="1" x14ac:dyDescent="0.2">
      <c r="B296" s="154"/>
      <c r="D296" s="150" t="s">
        <v>292</v>
      </c>
      <c r="E296" s="155" t="s">
        <v>1</v>
      </c>
      <c r="F296" s="156" t="s">
        <v>2536</v>
      </c>
      <c r="H296" s="157">
        <v>6.6</v>
      </c>
      <c r="I296" s="158"/>
      <c r="L296" s="154"/>
      <c r="M296" s="159"/>
      <c r="T296" s="160"/>
      <c r="AT296" s="155" t="s">
        <v>292</v>
      </c>
      <c r="AU296" s="155" t="s">
        <v>91</v>
      </c>
      <c r="AV296" s="12" t="s">
        <v>91</v>
      </c>
      <c r="AW296" s="12" t="s">
        <v>36</v>
      </c>
      <c r="AX296" s="12" t="s">
        <v>85</v>
      </c>
      <c r="AY296" s="155" t="s">
        <v>209</v>
      </c>
    </row>
    <row r="297" spans="2:65" s="1" customFormat="1" ht="24.2" customHeight="1" x14ac:dyDescent="0.2">
      <c r="B297" s="30"/>
      <c r="C297" s="136" t="s">
        <v>583</v>
      </c>
      <c r="D297" s="136" t="s">
        <v>210</v>
      </c>
      <c r="E297" s="137" t="s">
        <v>672</v>
      </c>
      <c r="F297" s="138" t="s">
        <v>673</v>
      </c>
      <c r="G297" s="139" t="s">
        <v>359</v>
      </c>
      <c r="H297" s="140">
        <v>6.6</v>
      </c>
      <c r="I297" s="141"/>
      <c r="J297" s="142">
        <f>ROUND(I297*H297,2)</f>
        <v>0</v>
      </c>
      <c r="K297" s="143"/>
      <c r="L297" s="30"/>
      <c r="M297" s="144" t="s">
        <v>1</v>
      </c>
      <c r="N297" s="145" t="s">
        <v>43</v>
      </c>
      <c r="P297" s="146">
        <f>O297*H297</f>
        <v>0</v>
      </c>
      <c r="Q297" s="146">
        <v>0</v>
      </c>
      <c r="R297" s="146">
        <f>Q297*H297</f>
        <v>0</v>
      </c>
      <c r="S297" s="146">
        <v>0</v>
      </c>
      <c r="T297" s="147">
        <f>S297*H297</f>
        <v>0</v>
      </c>
      <c r="AR297" s="148" t="s">
        <v>156</v>
      </c>
      <c r="AT297" s="148" t="s">
        <v>210</v>
      </c>
      <c r="AU297" s="148" t="s">
        <v>91</v>
      </c>
      <c r="AY297" s="15" t="s">
        <v>209</v>
      </c>
      <c r="BE297" s="149">
        <f>IF(N297="základní",J297,0)</f>
        <v>0</v>
      </c>
      <c r="BF297" s="149">
        <f>IF(N297="snížená",J297,0)</f>
        <v>0</v>
      </c>
      <c r="BG297" s="149">
        <f>IF(N297="zákl. přenesená",J297,0)</f>
        <v>0</v>
      </c>
      <c r="BH297" s="149">
        <f>IF(N297="sníž. přenesená",J297,0)</f>
        <v>0</v>
      </c>
      <c r="BI297" s="149">
        <f>IF(N297="nulová",J297,0)</f>
        <v>0</v>
      </c>
      <c r="BJ297" s="15" t="s">
        <v>85</v>
      </c>
      <c r="BK297" s="149">
        <f>ROUND(I297*H297,2)</f>
        <v>0</v>
      </c>
      <c r="BL297" s="15" t="s">
        <v>156</v>
      </c>
      <c r="BM297" s="148" t="s">
        <v>2537</v>
      </c>
    </row>
    <row r="298" spans="2:65" s="1" customFormat="1" ht="29.25" x14ac:dyDescent="0.2">
      <c r="B298" s="30"/>
      <c r="D298" s="150" t="s">
        <v>216</v>
      </c>
      <c r="F298" s="151" t="s">
        <v>675</v>
      </c>
      <c r="I298" s="152"/>
      <c r="L298" s="30"/>
      <c r="M298" s="153"/>
      <c r="T298" s="54"/>
      <c r="AT298" s="15" t="s">
        <v>216</v>
      </c>
      <c r="AU298" s="15" t="s">
        <v>91</v>
      </c>
    </row>
    <row r="299" spans="2:65" s="12" customFormat="1" x14ac:dyDescent="0.2">
      <c r="B299" s="154"/>
      <c r="D299" s="150" t="s">
        <v>292</v>
      </c>
      <c r="E299" s="155" t="s">
        <v>1</v>
      </c>
      <c r="F299" s="156" t="s">
        <v>2536</v>
      </c>
      <c r="H299" s="157">
        <v>6.6</v>
      </c>
      <c r="I299" s="158"/>
      <c r="L299" s="154"/>
      <c r="M299" s="159"/>
      <c r="T299" s="160"/>
      <c r="AT299" s="155" t="s">
        <v>292</v>
      </c>
      <c r="AU299" s="155" t="s">
        <v>91</v>
      </c>
      <c r="AV299" s="12" t="s">
        <v>91</v>
      </c>
      <c r="AW299" s="12" t="s">
        <v>36</v>
      </c>
      <c r="AX299" s="12" t="s">
        <v>85</v>
      </c>
      <c r="AY299" s="155" t="s">
        <v>209</v>
      </c>
    </row>
    <row r="300" spans="2:65" s="11" customFormat="1" ht="22.9" customHeight="1" x14ac:dyDescent="0.2">
      <c r="B300" s="124"/>
      <c r="D300" s="125" t="s">
        <v>77</v>
      </c>
      <c r="E300" s="134" t="s">
        <v>234</v>
      </c>
      <c r="F300" s="134" t="s">
        <v>676</v>
      </c>
      <c r="I300" s="127"/>
      <c r="J300" s="135">
        <f>BK300</f>
        <v>0</v>
      </c>
      <c r="L300" s="124"/>
      <c r="M300" s="129"/>
      <c r="P300" s="130">
        <f>SUM(P301:P303)</f>
        <v>0</v>
      </c>
      <c r="R300" s="130">
        <f>SUM(R301:R303)</f>
        <v>8.0000000000000002E-3</v>
      </c>
      <c r="T300" s="131">
        <f>SUM(T301:T303)</f>
        <v>0</v>
      </c>
      <c r="AR300" s="125" t="s">
        <v>85</v>
      </c>
      <c r="AT300" s="132" t="s">
        <v>77</v>
      </c>
      <c r="AU300" s="132" t="s">
        <v>85</v>
      </c>
      <c r="AY300" s="125" t="s">
        <v>209</v>
      </c>
      <c r="BK300" s="133">
        <f>SUM(BK301:BK303)</f>
        <v>0</v>
      </c>
    </row>
    <row r="301" spans="2:65" s="1" customFormat="1" ht="16.5" customHeight="1" x14ac:dyDescent="0.2">
      <c r="B301" s="30"/>
      <c r="C301" s="136" t="s">
        <v>589</v>
      </c>
      <c r="D301" s="136" t="s">
        <v>210</v>
      </c>
      <c r="E301" s="137" t="s">
        <v>678</v>
      </c>
      <c r="F301" s="138" t="s">
        <v>679</v>
      </c>
      <c r="G301" s="139" t="s">
        <v>680</v>
      </c>
      <c r="H301" s="140">
        <v>1</v>
      </c>
      <c r="I301" s="141"/>
      <c r="J301" s="142">
        <f>ROUND(I301*H301,2)</f>
        <v>0</v>
      </c>
      <c r="K301" s="143"/>
      <c r="L301" s="30"/>
      <c r="M301" s="144" t="s">
        <v>1</v>
      </c>
      <c r="N301" s="145" t="s">
        <v>43</v>
      </c>
      <c r="P301" s="146">
        <f>O301*H301</f>
        <v>0</v>
      </c>
      <c r="Q301" s="146">
        <v>8.0000000000000002E-3</v>
      </c>
      <c r="R301" s="146">
        <f>Q301*H301</f>
        <v>8.0000000000000002E-3</v>
      </c>
      <c r="S301" s="146">
        <v>0</v>
      </c>
      <c r="T301" s="147">
        <f>S301*H301</f>
        <v>0</v>
      </c>
      <c r="AR301" s="148" t="s">
        <v>156</v>
      </c>
      <c r="AT301" s="148" t="s">
        <v>210</v>
      </c>
      <c r="AU301" s="148" t="s">
        <v>91</v>
      </c>
      <c r="AY301" s="15" t="s">
        <v>209</v>
      </c>
      <c r="BE301" s="149">
        <f>IF(N301="základní",J301,0)</f>
        <v>0</v>
      </c>
      <c r="BF301" s="149">
        <f>IF(N301="snížená",J301,0)</f>
        <v>0</v>
      </c>
      <c r="BG301" s="149">
        <f>IF(N301="zákl. přenesená",J301,0)</f>
        <v>0</v>
      </c>
      <c r="BH301" s="149">
        <f>IF(N301="sníž. přenesená",J301,0)</f>
        <v>0</v>
      </c>
      <c r="BI301" s="149">
        <f>IF(N301="nulová",J301,0)</f>
        <v>0</v>
      </c>
      <c r="BJ301" s="15" t="s">
        <v>85</v>
      </c>
      <c r="BK301" s="149">
        <f>ROUND(I301*H301,2)</f>
        <v>0</v>
      </c>
      <c r="BL301" s="15" t="s">
        <v>156</v>
      </c>
      <c r="BM301" s="148" t="s">
        <v>2538</v>
      </c>
    </row>
    <row r="302" spans="2:65" s="1" customFormat="1" ht="39" x14ac:dyDescent="0.2">
      <c r="B302" s="30"/>
      <c r="D302" s="150" t="s">
        <v>216</v>
      </c>
      <c r="F302" s="151" t="s">
        <v>682</v>
      </c>
      <c r="I302" s="152"/>
      <c r="L302" s="30"/>
      <c r="M302" s="153"/>
      <c r="T302" s="54"/>
      <c r="AT302" s="15" t="s">
        <v>216</v>
      </c>
      <c r="AU302" s="15" t="s">
        <v>91</v>
      </c>
    </row>
    <row r="303" spans="2:65" s="12" customFormat="1" x14ac:dyDescent="0.2">
      <c r="B303" s="154"/>
      <c r="D303" s="150" t="s">
        <v>292</v>
      </c>
      <c r="E303" s="155" t="s">
        <v>1</v>
      </c>
      <c r="F303" s="156" t="s">
        <v>85</v>
      </c>
      <c r="H303" s="157">
        <v>1</v>
      </c>
      <c r="I303" s="158"/>
      <c r="L303" s="154"/>
      <c r="M303" s="159"/>
      <c r="T303" s="160"/>
      <c r="AT303" s="155" t="s">
        <v>292</v>
      </c>
      <c r="AU303" s="155" t="s">
        <v>91</v>
      </c>
      <c r="AV303" s="12" t="s">
        <v>91</v>
      </c>
      <c r="AW303" s="12" t="s">
        <v>36</v>
      </c>
      <c r="AX303" s="12" t="s">
        <v>85</v>
      </c>
      <c r="AY303" s="155" t="s">
        <v>209</v>
      </c>
    </row>
    <row r="304" spans="2:65" s="11" customFormat="1" ht="22.9" customHeight="1" x14ac:dyDescent="0.2">
      <c r="B304" s="124"/>
      <c r="D304" s="125" t="s">
        <v>77</v>
      </c>
      <c r="E304" s="134" t="s">
        <v>244</v>
      </c>
      <c r="F304" s="134" t="s">
        <v>1229</v>
      </c>
      <c r="I304" s="127"/>
      <c r="J304" s="135">
        <f>BK304</f>
        <v>0</v>
      </c>
      <c r="L304" s="124"/>
      <c r="M304" s="129"/>
      <c r="P304" s="130">
        <f>SUM(P305:P448)</f>
        <v>0</v>
      </c>
      <c r="R304" s="130">
        <f>SUM(R305:R448)</f>
        <v>7.0148529999999987</v>
      </c>
      <c r="T304" s="131">
        <f>SUM(T305:T448)</f>
        <v>0</v>
      </c>
      <c r="AR304" s="125" t="s">
        <v>85</v>
      </c>
      <c r="AT304" s="132" t="s">
        <v>77</v>
      </c>
      <c r="AU304" s="132" t="s">
        <v>85</v>
      </c>
      <c r="AY304" s="125" t="s">
        <v>209</v>
      </c>
      <c r="BK304" s="133">
        <f>SUM(BK305:BK448)</f>
        <v>0</v>
      </c>
    </row>
    <row r="305" spans="2:65" s="1" customFormat="1" ht="21.75" customHeight="1" x14ac:dyDescent="0.2">
      <c r="B305" s="30"/>
      <c r="C305" s="136" t="s">
        <v>596</v>
      </c>
      <c r="D305" s="136" t="s">
        <v>210</v>
      </c>
      <c r="E305" s="137" t="s">
        <v>861</v>
      </c>
      <c r="F305" s="138" t="s">
        <v>862</v>
      </c>
      <c r="G305" s="139" t="s">
        <v>359</v>
      </c>
      <c r="H305" s="140">
        <v>91.5</v>
      </c>
      <c r="I305" s="141"/>
      <c r="J305" s="142">
        <f>ROUND(I305*H305,2)</f>
        <v>0</v>
      </c>
      <c r="K305" s="143"/>
      <c r="L305" s="30"/>
      <c r="M305" s="144" t="s">
        <v>1</v>
      </c>
      <c r="N305" s="145" t="s">
        <v>43</v>
      </c>
      <c r="P305" s="146">
        <f>O305*H305</f>
        <v>0</v>
      </c>
      <c r="Q305" s="146">
        <v>1.2999999999999999E-4</v>
      </c>
      <c r="R305" s="146">
        <f>Q305*H305</f>
        <v>1.1894999999999999E-2</v>
      </c>
      <c r="S305" s="146">
        <v>0</v>
      </c>
      <c r="T305" s="147">
        <f>S305*H305</f>
        <v>0</v>
      </c>
      <c r="AR305" s="148" t="s">
        <v>156</v>
      </c>
      <c r="AT305" s="148" t="s">
        <v>210</v>
      </c>
      <c r="AU305" s="148" t="s">
        <v>91</v>
      </c>
      <c r="AY305" s="15" t="s">
        <v>209</v>
      </c>
      <c r="BE305" s="149">
        <f>IF(N305="základní",J305,0)</f>
        <v>0</v>
      </c>
      <c r="BF305" s="149">
        <f>IF(N305="snížená",J305,0)</f>
        <v>0</v>
      </c>
      <c r="BG305" s="149">
        <f>IF(N305="zákl. přenesená",J305,0)</f>
        <v>0</v>
      </c>
      <c r="BH305" s="149">
        <f>IF(N305="sníž. přenesená",J305,0)</f>
        <v>0</v>
      </c>
      <c r="BI305" s="149">
        <f>IF(N305="nulová",J305,0)</f>
        <v>0</v>
      </c>
      <c r="BJ305" s="15" t="s">
        <v>85</v>
      </c>
      <c r="BK305" s="149">
        <f>ROUND(I305*H305,2)</f>
        <v>0</v>
      </c>
      <c r="BL305" s="15" t="s">
        <v>156</v>
      </c>
      <c r="BM305" s="148" t="s">
        <v>2539</v>
      </c>
    </row>
    <row r="306" spans="2:65" s="1" customFormat="1" x14ac:dyDescent="0.2">
      <c r="B306" s="30"/>
      <c r="D306" s="150" t="s">
        <v>216</v>
      </c>
      <c r="F306" s="151" t="s">
        <v>864</v>
      </c>
      <c r="I306" s="152"/>
      <c r="L306" s="30"/>
      <c r="M306" s="153"/>
      <c r="T306" s="54"/>
      <c r="AT306" s="15" t="s">
        <v>216</v>
      </c>
      <c r="AU306" s="15" t="s">
        <v>91</v>
      </c>
    </row>
    <row r="307" spans="2:65" s="12" customFormat="1" x14ac:dyDescent="0.2">
      <c r="B307" s="154"/>
      <c r="D307" s="150" t="s">
        <v>292</v>
      </c>
      <c r="E307" s="155" t="s">
        <v>1</v>
      </c>
      <c r="F307" s="156" t="s">
        <v>2540</v>
      </c>
      <c r="H307" s="157">
        <v>91.5</v>
      </c>
      <c r="I307" s="158"/>
      <c r="L307" s="154"/>
      <c r="M307" s="159"/>
      <c r="T307" s="160"/>
      <c r="AT307" s="155" t="s">
        <v>292</v>
      </c>
      <c r="AU307" s="155" t="s">
        <v>91</v>
      </c>
      <c r="AV307" s="12" t="s">
        <v>91</v>
      </c>
      <c r="AW307" s="12" t="s">
        <v>36</v>
      </c>
      <c r="AX307" s="12" t="s">
        <v>85</v>
      </c>
      <c r="AY307" s="155" t="s">
        <v>209</v>
      </c>
    </row>
    <row r="308" spans="2:65" s="1" customFormat="1" ht="24.2" customHeight="1" x14ac:dyDescent="0.2">
      <c r="B308" s="30"/>
      <c r="C308" s="136" t="s">
        <v>603</v>
      </c>
      <c r="D308" s="136" t="s">
        <v>210</v>
      </c>
      <c r="E308" s="137" t="s">
        <v>754</v>
      </c>
      <c r="F308" s="138" t="s">
        <v>755</v>
      </c>
      <c r="G308" s="139" t="s">
        <v>456</v>
      </c>
      <c r="H308" s="140">
        <v>2</v>
      </c>
      <c r="I308" s="141"/>
      <c r="J308" s="142">
        <f>ROUND(I308*H308,2)</f>
        <v>0</v>
      </c>
      <c r="K308" s="143"/>
      <c r="L308" s="30"/>
      <c r="M308" s="144" t="s">
        <v>1</v>
      </c>
      <c r="N308" s="145" t="s">
        <v>43</v>
      </c>
      <c r="P308" s="146">
        <f>O308*H308</f>
        <v>0</v>
      </c>
      <c r="Q308" s="146">
        <v>8.7419999999999998E-2</v>
      </c>
      <c r="R308" s="146">
        <f>Q308*H308</f>
        <v>0.17484</v>
      </c>
      <c r="S308" s="146">
        <v>0</v>
      </c>
      <c r="T308" s="147">
        <f>S308*H308</f>
        <v>0</v>
      </c>
      <c r="AR308" s="148" t="s">
        <v>156</v>
      </c>
      <c r="AT308" s="148" t="s">
        <v>210</v>
      </c>
      <c r="AU308" s="148" t="s">
        <v>91</v>
      </c>
      <c r="AY308" s="15" t="s">
        <v>209</v>
      </c>
      <c r="BE308" s="149">
        <f>IF(N308="základní",J308,0)</f>
        <v>0</v>
      </c>
      <c r="BF308" s="149">
        <f>IF(N308="snížená",J308,0)</f>
        <v>0</v>
      </c>
      <c r="BG308" s="149">
        <f>IF(N308="zákl. přenesená",J308,0)</f>
        <v>0</v>
      </c>
      <c r="BH308" s="149">
        <f>IF(N308="sníž. přenesená",J308,0)</f>
        <v>0</v>
      </c>
      <c r="BI308" s="149">
        <f>IF(N308="nulová",J308,0)</f>
        <v>0</v>
      </c>
      <c r="BJ308" s="15" t="s">
        <v>85</v>
      </c>
      <c r="BK308" s="149">
        <f>ROUND(I308*H308,2)</f>
        <v>0</v>
      </c>
      <c r="BL308" s="15" t="s">
        <v>156</v>
      </c>
      <c r="BM308" s="148" t="s">
        <v>2541</v>
      </c>
    </row>
    <row r="309" spans="2:65" s="1" customFormat="1" ht="19.5" x14ac:dyDescent="0.2">
      <c r="B309" s="30"/>
      <c r="D309" s="150" t="s">
        <v>216</v>
      </c>
      <c r="F309" s="151" t="s">
        <v>757</v>
      </c>
      <c r="I309" s="152"/>
      <c r="L309" s="30"/>
      <c r="M309" s="153"/>
      <c r="T309" s="54"/>
      <c r="AT309" s="15" t="s">
        <v>216</v>
      </c>
      <c r="AU309" s="15" t="s">
        <v>91</v>
      </c>
    </row>
    <row r="310" spans="2:65" s="12" customFormat="1" x14ac:dyDescent="0.2">
      <c r="B310" s="154"/>
      <c r="D310" s="150" t="s">
        <v>292</v>
      </c>
      <c r="E310" s="155" t="s">
        <v>1</v>
      </c>
      <c r="F310" s="156" t="s">
        <v>91</v>
      </c>
      <c r="H310" s="157">
        <v>2</v>
      </c>
      <c r="I310" s="158"/>
      <c r="L310" s="154"/>
      <c r="M310" s="159"/>
      <c r="T310" s="160"/>
      <c r="AT310" s="155" t="s">
        <v>292</v>
      </c>
      <c r="AU310" s="155" t="s">
        <v>91</v>
      </c>
      <c r="AV310" s="12" t="s">
        <v>91</v>
      </c>
      <c r="AW310" s="12" t="s">
        <v>36</v>
      </c>
      <c r="AX310" s="12" t="s">
        <v>85</v>
      </c>
      <c r="AY310" s="155" t="s">
        <v>209</v>
      </c>
    </row>
    <row r="311" spans="2:65" s="1" customFormat="1" ht="21.75" customHeight="1" x14ac:dyDescent="0.2">
      <c r="B311" s="30"/>
      <c r="C311" s="171" t="s">
        <v>608</v>
      </c>
      <c r="D311" s="171" t="s">
        <v>449</v>
      </c>
      <c r="E311" s="172" t="s">
        <v>759</v>
      </c>
      <c r="F311" s="173" t="s">
        <v>760</v>
      </c>
      <c r="G311" s="174" t="s">
        <v>456</v>
      </c>
      <c r="H311" s="175">
        <v>2</v>
      </c>
      <c r="I311" s="176"/>
      <c r="J311" s="177">
        <f>ROUND(I311*H311,2)</f>
        <v>0</v>
      </c>
      <c r="K311" s="178"/>
      <c r="L311" s="179"/>
      <c r="M311" s="180" t="s">
        <v>1</v>
      </c>
      <c r="N311" s="181" t="s">
        <v>43</v>
      </c>
      <c r="P311" s="146">
        <f>O311*H311</f>
        <v>0</v>
      </c>
      <c r="Q311" s="146">
        <v>6.8000000000000005E-2</v>
      </c>
      <c r="R311" s="146">
        <f>Q311*H311</f>
        <v>0.13600000000000001</v>
      </c>
      <c r="S311" s="146">
        <v>0</v>
      </c>
      <c r="T311" s="147">
        <f>S311*H311</f>
        <v>0</v>
      </c>
      <c r="AR311" s="148" t="s">
        <v>244</v>
      </c>
      <c r="AT311" s="148" t="s">
        <v>449</v>
      </c>
      <c r="AU311" s="148" t="s">
        <v>91</v>
      </c>
      <c r="AY311" s="15" t="s">
        <v>209</v>
      </c>
      <c r="BE311" s="149">
        <f>IF(N311="základní",J311,0)</f>
        <v>0</v>
      </c>
      <c r="BF311" s="149">
        <f>IF(N311="snížená",J311,0)</f>
        <v>0</v>
      </c>
      <c r="BG311" s="149">
        <f>IF(N311="zákl. přenesená",J311,0)</f>
        <v>0</v>
      </c>
      <c r="BH311" s="149">
        <f>IF(N311="sníž. přenesená",J311,0)</f>
        <v>0</v>
      </c>
      <c r="BI311" s="149">
        <f>IF(N311="nulová",J311,0)</f>
        <v>0</v>
      </c>
      <c r="BJ311" s="15" t="s">
        <v>85</v>
      </c>
      <c r="BK311" s="149">
        <f>ROUND(I311*H311,2)</f>
        <v>0</v>
      </c>
      <c r="BL311" s="15" t="s">
        <v>156</v>
      </c>
      <c r="BM311" s="148" t="s">
        <v>2542</v>
      </c>
    </row>
    <row r="312" spans="2:65" s="1" customFormat="1" x14ac:dyDescent="0.2">
      <c r="B312" s="30"/>
      <c r="D312" s="150" t="s">
        <v>216</v>
      </c>
      <c r="F312" s="151" t="s">
        <v>760</v>
      </c>
      <c r="I312" s="152"/>
      <c r="L312" s="30"/>
      <c r="M312" s="153"/>
      <c r="T312" s="54"/>
      <c r="AT312" s="15" t="s">
        <v>216</v>
      </c>
      <c r="AU312" s="15" t="s">
        <v>91</v>
      </c>
    </row>
    <row r="313" spans="2:65" s="12" customFormat="1" x14ac:dyDescent="0.2">
      <c r="B313" s="154"/>
      <c r="D313" s="150" t="s">
        <v>292</v>
      </c>
      <c r="E313" s="155" t="s">
        <v>1</v>
      </c>
      <c r="F313" s="156" t="s">
        <v>91</v>
      </c>
      <c r="H313" s="157">
        <v>2</v>
      </c>
      <c r="I313" s="158"/>
      <c r="L313" s="154"/>
      <c r="M313" s="159"/>
      <c r="T313" s="160"/>
      <c r="AT313" s="155" t="s">
        <v>292</v>
      </c>
      <c r="AU313" s="155" t="s">
        <v>91</v>
      </c>
      <c r="AV313" s="12" t="s">
        <v>91</v>
      </c>
      <c r="AW313" s="12" t="s">
        <v>36</v>
      </c>
      <c r="AX313" s="12" t="s">
        <v>85</v>
      </c>
      <c r="AY313" s="155" t="s">
        <v>209</v>
      </c>
    </row>
    <row r="314" spans="2:65" s="1" customFormat="1" ht="24.2" customHeight="1" x14ac:dyDescent="0.2">
      <c r="B314" s="30"/>
      <c r="C314" s="171" t="s">
        <v>614</v>
      </c>
      <c r="D314" s="171" t="s">
        <v>449</v>
      </c>
      <c r="E314" s="172" t="s">
        <v>784</v>
      </c>
      <c r="F314" s="173" t="s">
        <v>785</v>
      </c>
      <c r="G314" s="174" t="s">
        <v>456</v>
      </c>
      <c r="H314" s="175">
        <v>2</v>
      </c>
      <c r="I314" s="176"/>
      <c r="J314" s="177">
        <f>ROUND(I314*H314,2)</f>
        <v>0</v>
      </c>
      <c r="K314" s="178"/>
      <c r="L314" s="179"/>
      <c r="M314" s="180" t="s">
        <v>1</v>
      </c>
      <c r="N314" s="181" t="s">
        <v>43</v>
      </c>
      <c r="P314" s="146">
        <f>O314*H314</f>
        <v>0</v>
      </c>
      <c r="Q314" s="146">
        <v>2E-3</v>
      </c>
      <c r="R314" s="146">
        <f>Q314*H314</f>
        <v>4.0000000000000001E-3</v>
      </c>
      <c r="S314" s="146">
        <v>0</v>
      </c>
      <c r="T314" s="147">
        <f>S314*H314</f>
        <v>0</v>
      </c>
      <c r="AR314" s="148" t="s">
        <v>244</v>
      </c>
      <c r="AT314" s="148" t="s">
        <v>449</v>
      </c>
      <c r="AU314" s="148" t="s">
        <v>91</v>
      </c>
      <c r="AY314" s="15" t="s">
        <v>209</v>
      </c>
      <c r="BE314" s="149">
        <f>IF(N314="základní",J314,0)</f>
        <v>0</v>
      </c>
      <c r="BF314" s="149">
        <f>IF(N314="snížená",J314,0)</f>
        <v>0</v>
      </c>
      <c r="BG314" s="149">
        <f>IF(N314="zákl. přenesená",J314,0)</f>
        <v>0</v>
      </c>
      <c r="BH314" s="149">
        <f>IF(N314="sníž. přenesená",J314,0)</f>
        <v>0</v>
      </c>
      <c r="BI314" s="149">
        <f>IF(N314="nulová",J314,0)</f>
        <v>0</v>
      </c>
      <c r="BJ314" s="15" t="s">
        <v>85</v>
      </c>
      <c r="BK314" s="149">
        <f>ROUND(I314*H314,2)</f>
        <v>0</v>
      </c>
      <c r="BL314" s="15" t="s">
        <v>156</v>
      </c>
      <c r="BM314" s="148" t="s">
        <v>2543</v>
      </c>
    </row>
    <row r="315" spans="2:65" s="1" customFormat="1" x14ac:dyDescent="0.2">
      <c r="B315" s="30"/>
      <c r="D315" s="150" t="s">
        <v>216</v>
      </c>
      <c r="F315" s="151" t="s">
        <v>785</v>
      </c>
      <c r="I315" s="152"/>
      <c r="L315" s="30"/>
      <c r="M315" s="153"/>
      <c r="T315" s="54"/>
      <c r="AT315" s="15" t="s">
        <v>216</v>
      </c>
      <c r="AU315" s="15" t="s">
        <v>91</v>
      </c>
    </row>
    <row r="316" spans="2:65" s="12" customFormat="1" x14ac:dyDescent="0.2">
      <c r="B316" s="154"/>
      <c r="D316" s="150" t="s">
        <v>292</v>
      </c>
      <c r="E316" s="155" t="s">
        <v>1</v>
      </c>
      <c r="F316" s="156" t="s">
        <v>91</v>
      </c>
      <c r="H316" s="157">
        <v>2</v>
      </c>
      <c r="I316" s="158"/>
      <c r="L316" s="154"/>
      <c r="M316" s="159"/>
      <c r="T316" s="160"/>
      <c r="AT316" s="155" t="s">
        <v>292</v>
      </c>
      <c r="AU316" s="155" t="s">
        <v>91</v>
      </c>
      <c r="AV316" s="12" t="s">
        <v>91</v>
      </c>
      <c r="AW316" s="12" t="s">
        <v>36</v>
      </c>
      <c r="AX316" s="12" t="s">
        <v>85</v>
      </c>
      <c r="AY316" s="155" t="s">
        <v>209</v>
      </c>
    </row>
    <row r="317" spans="2:65" s="1" customFormat="1" ht="33" customHeight="1" x14ac:dyDescent="0.2">
      <c r="B317" s="30"/>
      <c r="C317" s="136" t="s">
        <v>621</v>
      </c>
      <c r="D317" s="136" t="s">
        <v>210</v>
      </c>
      <c r="E317" s="137" t="s">
        <v>700</v>
      </c>
      <c r="F317" s="138" t="s">
        <v>701</v>
      </c>
      <c r="G317" s="139" t="s">
        <v>359</v>
      </c>
      <c r="H317" s="140">
        <v>3.3</v>
      </c>
      <c r="I317" s="141"/>
      <c r="J317" s="142">
        <f>ROUND(I317*H317,2)</f>
        <v>0</v>
      </c>
      <c r="K317" s="143"/>
      <c r="L317" s="30"/>
      <c r="M317" s="144" t="s">
        <v>1</v>
      </c>
      <c r="N317" s="145" t="s">
        <v>43</v>
      </c>
      <c r="P317" s="146">
        <f>O317*H317</f>
        <v>0</v>
      </c>
      <c r="Q317" s="146">
        <v>8.0000000000000007E-5</v>
      </c>
      <c r="R317" s="146">
        <f>Q317*H317</f>
        <v>2.6400000000000002E-4</v>
      </c>
      <c r="S317" s="146">
        <v>0</v>
      </c>
      <c r="T317" s="147">
        <f>S317*H317</f>
        <v>0</v>
      </c>
      <c r="AR317" s="148" t="s">
        <v>156</v>
      </c>
      <c r="AT317" s="148" t="s">
        <v>210</v>
      </c>
      <c r="AU317" s="148" t="s">
        <v>91</v>
      </c>
      <c r="AY317" s="15" t="s">
        <v>209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5" t="s">
        <v>85</v>
      </c>
      <c r="BK317" s="149">
        <f>ROUND(I317*H317,2)</f>
        <v>0</v>
      </c>
      <c r="BL317" s="15" t="s">
        <v>156</v>
      </c>
      <c r="BM317" s="148" t="s">
        <v>2544</v>
      </c>
    </row>
    <row r="318" spans="2:65" s="1" customFormat="1" ht="19.5" x14ac:dyDescent="0.2">
      <c r="B318" s="30"/>
      <c r="D318" s="150" t="s">
        <v>216</v>
      </c>
      <c r="F318" s="151" t="s">
        <v>703</v>
      </c>
      <c r="I318" s="152"/>
      <c r="L318" s="30"/>
      <c r="M318" s="153"/>
      <c r="T318" s="54"/>
      <c r="AT318" s="15" t="s">
        <v>216</v>
      </c>
      <c r="AU318" s="15" t="s">
        <v>91</v>
      </c>
    </row>
    <row r="319" spans="2:65" s="12" customFormat="1" x14ac:dyDescent="0.2">
      <c r="B319" s="154"/>
      <c r="D319" s="150" t="s">
        <v>292</v>
      </c>
      <c r="E319" s="155" t="s">
        <v>1</v>
      </c>
      <c r="F319" s="156" t="s">
        <v>2517</v>
      </c>
      <c r="H319" s="157">
        <v>3.3</v>
      </c>
      <c r="I319" s="158"/>
      <c r="L319" s="154"/>
      <c r="M319" s="159"/>
      <c r="T319" s="160"/>
      <c r="AT319" s="155" t="s">
        <v>292</v>
      </c>
      <c r="AU319" s="155" t="s">
        <v>91</v>
      </c>
      <c r="AV319" s="12" t="s">
        <v>91</v>
      </c>
      <c r="AW319" s="12" t="s">
        <v>36</v>
      </c>
      <c r="AX319" s="12" t="s">
        <v>85</v>
      </c>
      <c r="AY319" s="155" t="s">
        <v>209</v>
      </c>
    </row>
    <row r="320" spans="2:65" s="1" customFormat="1" ht="24.2" customHeight="1" x14ac:dyDescent="0.2">
      <c r="B320" s="30"/>
      <c r="C320" s="171" t="s">
        <v>432</v>
      </c>
      <c r="D320" s="171" t="s">
        <v>449</v>
      </c>
      <c r="E320" s="172" t="s">
        <v>706</v>
      </c>
      <c r="F320" s="173" t="s">
        <v>707</v>
      </c>
      <c r="G320" s="174" t="s">
        <v>359</v>
      </c>
      <c r="H320" s="175">
        <v>2.153</v>
      </c>
      <c r="I320" s="176"/>
      <c r="J320" s="177">
        <f>ROUND(I320*H320,2)</f>
        <v>0</v>
      </c>
      <c r="K320" s="178"/>
      <c r="L320" s="179"/>
      <c r="M320" s="180" t="s">
        <v>1</v>
      </c>
      <c r="N320" s="181" t="s">
        <v>43</v>
      </c>
      <c r="P320" s="146">
        <f>O320*H320</f>
        <v>0</v>
      </c>
      <c r="Q320" s="146">
        <v>0.1</v>
      </c>
      <c r="R320" s="146">
        <f>Q320*H320</f>
        <v>0.21530000000000002</v>
      </c>
      <c r="S320" s="146">
        <v>0</v>
      </c>
      <c r="T320" s="147">
        <f>S320*H320</f>
        <v>0</v>
      </c>
      <c r="AR320" s="148" t="s">
        <v>244</v>
      </c>
      <c r="AT320" s="148" t="s">
        <v>449</v>
      </c>
      <c r="AU320" s="148" t="s">
        <v>91</v>
      </c>
      <c r="AY320" s="15" t="s">
        <v>209</v>
      </c>
      <c r="BE320" s="149">
        <f>IF(N320="základní",J320,0)</f>
        <v>0</v>
      </c>
      <c r="BF320" s="149">
        <f>IF(N320="snížená",J320,0)</f>
        <v>0</v>
      </c>
      <c r="BG320" s="149">
        <f>IF(N320="zákl. přenesená",J320,0)</f>
        <v>0</v>
      </c>
      <c r="BH320" s="149">
        <f>IF(N320="sníž. přenesená",J320,0)</f>
        <v>0</v>
      </c>
      <c r="BI320" s="149">
        <f>IF(N320="nulová",J320,0)</f>
        <v>0</v>
      </c>
      <c r="BJ320" s="15" t="s">
        <v>85</v>
      </c>
      <c r="BK320" s="149">
        <f>ROUND(I320*H320,2)</f>
        <v>0</v>
      </c>
      <c r="BL320" s="15" t="s">
        <v>156</v>
      </c>
      <c r="BM320" s="148" t="s">
        <v>2545</v>
      </c>
    </row>
    <row r="321" spans="2:65" s="1" customFormat="1" ht="19.5" x14ac:dyDescent="0.2">
      <c r="B321" s="30"/>
      <c r="D321" s="150" t="s">
        <v>216</v>
      </c>
      <c r="F321" s="151" t="s">
        <v>707</v>
      </c>
      <c r="I321" s="152"/>
      <c r="L321" s="30"/>
      <c r="M321" s="153"/>
      <c r="T321" s="54"/>
      <c r="AT321" s="15" t="s">
        <v>216</v>
      </c>
      <c r="AU321" s="15" t="s">
        <v>91</v>
      </c>
    </row>
    <row r="322" spans="2:65" s="12" customFormat="1" x14ac:dyDescent="0.2">
      <c r="B322" s="154"/>
      <c r="D322" s="150" t="s">
        <v>292</v>
      </c>
      <c r="E322" s="155" t="s">
        <v>1</v>
      </c>
      <c r="F322" s="156" t="s">
        <v>2546</v>
      </c>
      <c r="H322" s="157">
        <v>2.0999999999999996</v>
      </c>
      <c r="I322" s="158"/>
      <c r="L322" s="154"/>
      <c r="M322" s="159"/>
      <c r="T322" s="160"/>
      <c r="AT322" s="155" t="s">
        <v>292</v>
      </c>
      <c r="AU322" s="155" t="s">
        <v>91</v>
      </c>
      <c r="AV322" s="12" t="s">
        <v>91</v>
      </c>
      <c r="AW322" s="12" t="s">
        <v>36</v>
      </c>
      <c r="AX322" s="12" t="s">
        <v>78</v>
      </c>
      <c r="AY322" s="155" t="s">
        <v>209</v>
      </c>
    </row>
    <row r="323" spans="2:65" s="12" customFormat="1" x14ac:dyDescent="0.2">
      <c r="B323" s="154"/>
      <c r="D323" s="150" t="s">
        <v>292</v>
      </c>
      <c r="E323" s="155" t="s">
        <v>1</v>
      </c>
      <c r="F323" s="156" t="s">
        <v>2547</v>
      </c>
      <c r="H323" s="157">
        <v>2.1524999999999999</v>
      </c>
      <c r="I323" s="158"/>
      <c r="L323" s="154"/>
      <c r="M323" s="159"/>
      <c r="T323" s="160"/>
      <c r="AT323" s="155" t="s">
        <v>292</v>
      </c>
      <c r="AU323" s="155" t="s">
        <v>91</v>
      </c>
      <c r="AV323" s="12" t="s">
        <v>91</v>
      </c>
      <c r="AW323" s="12" t="s">
        <v>36</v>
      </c>
      <c r="AX323" s="12" t="s">
        <v>85</v>
      </c>
      <c r="AY323" s="155" t="s">
        <v>209</v>
      </c>
    </row>
    <row r="324" spans="2:65" s="1" customFormat="1" ht="24.2" customHeight="1" x14ac:dyDescent="0.2">
      <c r="B324" s="30"/>
      <c r="C324" s="171" t="s">
        <v>632</v>
      </c>
      <c r="D324" s="171" t="s">
        <v>449</v>
      </c>
      <c r="E324" s="172" t="s">
        <v>717</v>
      </c>
      <c r="F324" s="173" t="s">
        <v>718</v>
      </c>
      <c r="G324" s="174" t="s">
        <v>456</v>
      </c>
      <c r="H324" s="175">
        <v>1</v>
      </c>
      <c r="I324" s="176"/>
      <c r="J324" s="177">
        <f>ROUND(I324*H324,2)</f>
        <v>0</v>
      </c>
      <c r="K324" s="178"/>
      <c r="L324" s="179"/>
      <c r="M324" s="180" t="s">
        <v>1</v>
      </c>
      <c r="N324" s="181" t="s">
        <v>43</v>
      </c>
      <c r="P324" s="146">
        <f>O324*H324</f>
        <v>0</v>
      </c>
      <c r="Q324" s="146">
        <v>4.4999999999999998E-2</v>
      </c>
      <c r="R324" s="146">
        <f>Q324*H324</f>
        <v>4.4999999999999998E-2</v>
      </c>
      <c r="S324" s="146">
        <v>0</v>
      </c>
      <c r="T324" s="147">
        <f>S324*H324</f>
        <v>0</v>
      </c>
      <c r="AR324" s="148" t="s">
        <v>244</v>
      </c>
      <c r="AT324" s="148" t="s">
        <v>449</v>
      </c>
      <c r="AU324" s="148" t="s">
        <v>91</v>
      </c>
      <c r="AY324" s="15" t="s">
        <v>209</v>
      </c>
      <c r="BE324" s="149">
        <f>IF(N324="základní",J324,0)</f>
        <v>0</v>
      </c>
      <c r="BF324" s="149">
        <f>IF(N324="snížená",J324,0)</f>
        <v>0</v>
      </c>
      <c r="BG324" s="149">
        <f>IF(N324="zákl. přenesená",J324,0)</f>
        <v>0</v>
      </c>
      <c r="BH324" s="149">
        <f>IF(N324="sníž. přenesená",J324,0)</f>
        <v>0</v>
      </c>
      <c r="BI324" s="149">
        <f>IF(N324="nulová",J324,0)</f>
        <v>0</v>
      </c>
      <c r="BJ324" s="15" t="s">
        <v>85</v>
      </c>
      <c r="BK324" s="149">
        <f>ROUND(I324*H324,2)</f>
        <v>0</v>
      </c>
      <c r="BL324" s="15" t="s">
        <v>156</v>
      </c>
      <c r="BM324" s="148" t="s">
        <v>2548</v>
      </c>
    </row>
    <row r="325" spans="2:65" s="1" customFormat="1" x14ac:dyDescent="0.2">
      <c r="B325" s="30"/>
      <c r="D325" s="150" t="s">
        <v>216</v>
      </c>
      <c r="F325" s="151" t="s">
        <v>718</v>
      </c>
      <c r="I325" s="152"/>
      <c r="L325" s="30"/>
      <c r="M325" s="153"/>
      <c r="T325" s="54"/>
      <c r="AT325" s="15" t="s">
        <v>216</v>
      </c>
      <c r="AU325" s="15" t="s">
        <v>91</v>
      </c>
    </row>
    <row r="326" spans="2:65" s="1" customFormat="1" ht="24.2" customHeight="1" x14ac:dyDescent="0.2">
      <c r="B326" s="30"/>
      <c r="C326" s="171" t="s">
        <v>638</v>
      </c>
      <c r="D326" s="171" t="s">
        <v>449</v>
      </c>
      <c r="E326" s="172" t="s">
        <v>721</v>
      </c>
      <c r="F326" s="173" t="s">
        <v>722</v>
      </c>
      <c r="G326" s="174" t="s">
        <v>456</v>
      </c>
      <c r="H326" s="175">
        <v>1</v>
      </c>
      <c r="I326" s="176"/>
      <c r="J326" s="177">
        <f>ROUND(I326*H326,2)</f>
        <v>0</v>
      </c>
      <c r="K326" s="178"/>
      <c r="L326" s="179"/>
      <c r="M326" s="180" t="s">
        <v>1</v>
      </c>
      <c r="N326" s="181" t="s">
        <v>43</v>
      </c>
      <c r="P326" s="146">
        <f>O326*H326</f>
        <v>0</v>
      </c>
      <c r="Q326" s="146">
        <v>5.6000000000000001E-2</v>
      </c>
      <c r="R326" s="146">
        <f>Q326*H326</f>
        <v>5.6000000000000001E-2</v>
      </c>
      <c r="S326" s="146">
        <v>0</v>
      </c>
      <c r="T326" s="147">
        <f>S326*H326</f>
        <v>0</v>
      </c>
      <c r="AR326" s="148" t="s">
        <v>244</v>
      </c>
      <c r="AT326" s="148" t="s">
        <v>449</v>
      </c>
      <c r="AU326" s="148" t="s">
        <v>91</v>
      </c>
      <c r="AY326" s="15" t="s">
        <v>209</v>
      </c>
      <c r="BE326" s="149">
        <f>IF(N326="základní",J326,0)</f>
        <v>0</v>
      </c>
      <c r="BF326" s="149">
        <f>IF(N326="snížená",J326,0)</f>
        <v>0</v>
      </c>
      <c r="BG326" s="149">
        <f>IF(N326="zákl. přenesená",J326,0)</f>
        <v>0</v>
      </c>
      <c r="BH326" s="149">
        <f>IF(N326="sníž. přenesená",J326,0)</f>
        <v>0</v>
      </c>
      <c r="BI326" s="149">
        <f>IF(N326="nulová",J326,0)</f>
        <v>0</v>
      </c>
      <c r="BJ326" s="15" t="s">
        <v>85</v>
      </c>
      <c r="BK326" s="149">
        <f>ROUND(I326*H326,2)</f>
        <v>0</v>
      </c>
      <c r="BL326" s="15" t="s">
        <v>156</v>
      </c>
      <c r="BM326" s="148" t="s">
        <v>2549</v>
      </c>
    </row>
    <row r="327" spans="2:65" s="1" customFormat="1" x14ac:dyDescent="0.2">
      <c r="B327" s="30"/>
      <c r="D327" s="150" t="s">
        <v>216</v>
      </c>
      <c r="F327" s="151" t="s">
        <v>722</v>
      </c>
      <c r="I327" s="152"/>
      <c r="L327" s="30"/>
      <c r="M327" s="153"/>
      <c r="T327" s="54"/>
      <c r="AT327" s="15" t="s">
        <v>216</v>
      </c>
      <c r="AU327" s="15" t="s">
        <v>91</v>
      </c>
    </row>
    <row r="328" spans="2:65" s="12" customFormat="1" x14ac:dyDescent="0.2">
      <c r="B328" s="154"/>
      <c r="D328" s="150" t="s">
        <v>292</v>
      </c>
      <c r="E328" s="155" t="s">
        <v>1</v>
      </c>
      <c r="F328" s="156" t="s">
        <v>85</v>
      </c>
      <c r="H328" s="157">
        <v>1</v>
      </c>
      <c r="I328" s="158"/>
      <c r="L328" s="154"/>
      <c r="M328" s="159"/>
      <c r="T328" s="160"/>
      <c r="AT328" s="155" t="s">
        <v>292</v>
      </c>
      <c r="AU328" s="155" t="s">
        <v>91</v>
      </c>
      <c r="AV328" s="12" t="s">
        <v>91</v>
      </c>
      <c r="AW328" s="12" t="s">
        <v>36</v>
      </c>
      <c r="AX328" s="12" t="s">
        <v>85</v>
      </c>
      <c r="AY328" s="155" t="s">
        <v>209</v>
      </c>
    </row>
    <row r="329" spans="2:65" s="1" customFormat="1" ht="24.2" customHeight="1" x14ac:dyDescent="0.2">
      <c r="B329" s="30"/>
      <c r="C329" s="171" t="s">
        <v>643</v>
      </c>
      <c r="D329" s="171" t="s">
        <v>449</v>
      </c>
      <c r="E329" s="172" t="s">
        <v>725</v>
      </c>
      <c r="F329" s="173" t="s">
        <v>726</v>
      </c>
      <c r="G329" s="174" t="s">
        <v>456</v>
      </c>
      <c r="H329" s="175">
        <v>2</v>
      </c>
      <c r="I329" s="176"/>
      <c r="J329" s="177">
        <f>ROUND(I329*H329,2)</f>
        <v>0</v>
      </c>
      <c r="K329" s="178"/>
      <c r="L329" s="179"/>
      <c r="M329" s="180" t="s">
        <v>1</v>
      </c>
      <c r="N329" s="181" t="s">
        <v>43</v>
      </c>
      <c r="P329" s="146">
        <f>O329*H329</f>
        <v>0</v>
      </c>
      <c r="Q329" s="146">
        <v>1.0999999999999999E-2</v>
      </c>
      <c r="R329" s="146">
        <f>Q329*H329</f>
        <v>2.1999999999999999E-2</v>
      </c>
      <c r="S329" s="146">
        <v>0</v>
      </c>
      <c r="T329" s="147">
        <f>S329*H329</f>
        <v>0</v>
      </c>
      <c r="AR329" s="148" t="s">
        <v>244</v>
      </c>
      <c r="AT329" s="148" t="s">
        <v>449</v>
      </c>
      <c r="AU329" s="148" t="s">
        <v>91</v>
      </c>
      <c r="AY329" s="15" t="s">
        <v>209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5" t="s">
        <v>85</v>
      </c>
      <c r="BK329" s="149">
        <f>ROUND(I329*H329,2)</f>
        <v>0</v>
      </c>
      <c r="BL329" s="15" t="s">
        <v>156</v>
      </c>
      <c r="BM329" s="148" t="s">
        <v>2550</v>
      </c>
    </row>
    <row r="330" spans="2:65" s="1" customFormat="1" ht="19.5" x14ac:dyDescent="0.2">
      <c r="B330" s="30"/>
      <c r="D330" s="150" t="s">
        <v>216</v>
      </c>
      <c r="F330" s="151" t="s">
        <v>726</v>
      </c>
      <c r="I330" s="152"/>
      <c r="L330" s="30"/>
      <c r="M330" s="153"/>
      <c r="T330" s="54"/>
      <c r="AT330" s="15" t="s">
        <v>216</v>
      </c>
      <c r="AU330" s="15" t="s">
        <v>91</v>
      </c>
    </row>
    <row r="331" spans="2:65" s="12" customFormat="1" x14ac:dyDescent="0.2">
      <c r="B331" s="154"/>
      <c r="D331" s="150" t="s">
        <v>292</v>
      </c>
      <c r="E331" s="155" t="s">
        <v>1</v>
      </c>
      <c r="F331" s="156" t="s">
        <v>91</v>
      </c>
      <c r="H331" s="157">
        <v>2</v>
      </c>
      <c r="I331" s="158"/>
      <c r="L331" s="154"/>
      <c r="M331" s="159"/>
      <c r="T331" s="160"/>
      <c r="AT331" s="155" t="s">
        <v>292</v>
      </c>
      <c r="AU331" s="155" t="s">
        <v>91</v>
      </c>
      <c r="AV331" s="12" t="s">
        <v>91</v>
      </c>
      <c r="AW331" s="12" t="s">
        <v>36</v>
      </c>
      <c r="AX331" s="12" t="s">
        <v>85</v>
      </c>
      <c r="AY331" s="155" t="s">
        <v>209</v>
      </c>
    </row>
    <row r="332" spans="2:65" s="1" customFormat="1" ht="24.2" customHeight="1" x14ac:dyDescent="0.2">
      <c r="B332" s="30"/>
      <c r="C332" s="136" t="s">
        <v>649</v>
      </c>
      <c r="D332" s="136" t="s">
        <v>210</v>
      </c>
      <c r="E332" s="137" t="s">
        <v>793</v>
      </c>
      <c r="F332" s="138" t="s">
        <v>794</v>
      </c>
      <c r="G332" s="139" t="s">
        <v>456</v>
      </c>
      <c r="H332" s="140">
        <v>1</v>
      </c>
      <c r="I332" s="141"/>
      <c r="J332" s="142">
        <f>ROUND(I332*H332,2)</f>
        <v>0</v>
      </c>
      <c r="K332" s="143"/>
      <c r="L332" s="30"/>
      <c r="M332" s="144" t="s">
        <v>1</v>
      </c>
      <c r="N332" s="145" t="s">
        <v>43</v>
      </c>
      <c r="P332" s="146">
        <f>O332*H332</f>
        <v>0</v>
      </c>
      <c r="Q332" s="146">
        <v>1.0189999999999999E-2</v>
      </c>
      <c r="R332" s="146">
        <f>Q332*H332</f>
        <v>1.0189999999999999E-2</v>
      </c>
      <c r="S332" s="146">
        <v>0</v>
      </c>
      <c r="T332" s="147">
        <f>S332*H332</f>
        <v>0</v>
      </c>
      <c r="AR332" s="148" t="s">
        <v>156</v>
      </c>
      <c r="AT332" s="148" t="s">
        <v>210</v>
      </c>
      <c r="AU332" s="148" t="s">
        <v>91</v>
      </c>
      <c r="AY332" s="15" t="s">
        <v>209</v>
      </c>
      <c r="BE332" s="149">
        <f>IF(N332="základní",J332,0)</f>
        <v>0</v>
      </c>
      <c r="BF332" s="149">
        <f>IF(N332="snížená",J332,0)</f>
        <v>0</v>
      </c>
      <c r="BG332" s="149">
        <f>IF(N332="zákl. přenesená",J332,0)</f>
        <v>0</v>
      </c>
      <c r="BH332" s="149">
        <f>IF(N332="sníž. přenesená",J332,0)</f>
        <v>0</v>
      </c>
      <c r="BI332" s="149">
        <f>IF(N332="nulová",J332,0)</f>
        <v>0</v>
      </c>
      <c r="BJ332" s="15" t="s">
        <v>85</v>
      </c>
      <c r="BK332" s="149">
        <f>ROUND(I332*H332,2)</f>
        <v>0</v>
      </c>
      <c r="BL332" s="15" t="s">
        <v>156</v>
      </c>
      <c r="BM332" s="148" t="s">
        <v>2551</v>
      </c>
    </row>
    <row r="333" spans="2:65" s="1" customFormat="1" x14ac:dyDescent="0.2">
      <c r="B333" s="30"/>
      <c r="D333" s="150" t="s">
        <v>216</v>
      </c>
      <c r="F333" s="151" t="s">
        <v>794</v>
      </c>
      <c r="I333" s="152"/>
      <c r="L333" s="30"/>
      <c r="M333" s="153"/>
      <c r="T333" s="54"/>
      <c r="AT333" s="15" t="s">
        <v>216</v>
      </c>
      <c r="AU333" s="15" t="s">
        <v>91</v>
      </c>
    </row>
    <row r="334" spans="2:65" s="12" customFormat="1" x14ac:dyDescent="0.2">
      <c r="B334" s="154"/>
      <c r="D334" s="150" t="s">
        <v>292</v>
      </c>
      <c r="E334" s="155" t="s">
        <v>1</v>
      </c>
      <c r="F334" s="156" t="s">
        <v>85</v>
      </c>
      <c r="H334" s="157">
        <v>1</v>
      </c>
      <c r="I334" s="158"/>
      <c r="L334" s="154"/>
      <c r="M334" s="159"/>
      <c r="T334" s="160"/>
      <c r="AT334" s="155" t="s">
        <v>292</v>
      </c>
      <c r="AU334" s="155" t="s">
        <v>91</v>
      </c>
      <c r="AV334" s="12" t="s">
        <v>91</v>
      </c>
      <c r="AW334" s="12" t="s">
        <v>36</v>
      </c>
      <c r="AX334" s="12" t="s">
        <v>85</v>
      </c>
      <c r="AY334" s="155" t="s">
        <v>209</v>
      </c>
    </row>
    <row r="335" spans="2:65" s="1" customFormat="1" ht="16.5" customHeight="1" x14ac:dyDescent="0.2">
      <c r="B335" s="30"/>
      <c r="C335" s="171" t="s">
        <v>655</v>
      </c>
      <c r="D335" s="171" t="s">
        <v>449</v>
      </c>
      <c r="E335" s="172" t="s">
        <v>804</v>
      </c>
      <c r="F335" s="173" t="s">
        <v>805</v>
      </c>
      <c r="G335" s="174" t="s">
        <v>456</v>
      </c>
      <c r="H335" s="175">
        <v>1</v>
      </c>
      <c r="I335" s="176"/>
      <c r="J335" s="177">
        <f>ROUND(I335*H335,2)</f>
        <v>0</v>
      </c>
      <c r="K335" s="178"/>
      <c r="L335" s="179"/>
      <c r="M335" s="180" t="s">
        <v>1</v>
      </c>
      <c r="N335" s="181" t="s">
        <v>43</v>
      </c>
      <c r="P335" s="146">
        <f>O335*H335</f>
        <v>0</v>
      </c>
      <c r="Q335" s="146">
        <v>0.26200000000000001</v>
      </c>
      <c r="R335" s="146">
        <f>Q335*H335</f>
        <v>0.26200000000000001</v>
      </c>
      <c r="S335" s="146">
        <v>0</v>
      </c>
      <c r="T335" s="147">
        <f>S335*H335</f>
        <v>0</v>
      </c>
      <c r="AR335" s="148" t="s">
        <v>244</v>
      </c>
      <c r="AT335" s="148" t="s">
        <v>449</v>
      </c>
      <c r="AU335" s="148" t="s">
        <v>91</v>
      </c>
      <c r="AY335" s="15" t="s">
        <v>209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5" t="s">
        <v>85</v>
      </c>
      <c r="BK335" s="149">
        <f>ROUND(I335*H335,2)</f>
        <v>0</v>
      </c>
      <c r="BL335" s="15" t="s">
        <v>156</v>
      </c>
      <c r="BM335" s="148" t="s">
        <v>2552</v>
      </c>
    </row>
    <row r="336" spans="2:65" s="1" customFormat="1" x14ac:dyDescent="0.2">
      <c r="B336" s="30"/>
      <c r="D336" s="150" t="s">
        <v>216</v>
      </c>
      <c r="F336" s="151" t="s">
        <v>805</v>
      </c>
      <c r="I336" s="152"/>
      <c r="L336" s="30"/>
      <c r="M336" s="153"/>
      <c r="T336" s="54"/>
      <c r="AT336" s="15" t="s">
        <v>216</v>
      </c>
      <c r="AU336" s="15" t="s">
        <v>91</v>
      </c>
    </row>
    <row r="337" spans="2:65" s="12" customFormat="1" x14ac:dyDescent="0.2">
      <c r="B337" s="154"/>
      <c r="D337" s="150" t="s">
        <v>292</v>
      </c>
      <c r="E337" s="155" t="s">
        <v>1</v>
      </c>
      <c r="F337" s="156" t="s">
        <v>85</v>
      </c>
      <c r="H337" s="157">
        <v>1</v>
      </c>
      <c r="I337" s="158"/>
      <c r="L337" s="154"/>
      <c r="M337" s="159"/>
      <c r="T337" s="160"/>
      <c r="AT337" s="155" t="s">
        <v>292</v>
      </c>
      <c r="AU337" s="155" t="s">
        <v>91</v>
      </c>
      <c r="AV337" s="12" t="s">
        <v>91</v>
      </c>
      <c r="AW337" s="12" t="s">
        <v>36</v>
      </c>
      <c r="AX337" s="12" t="s">
        <v>85</v>
      </c>
      <c r="AY337" s="155" t="s">
        <v>209</v>
      </c>
    </row>
    <row r="338" spans="2:65" s="1" customFormat="1" ht="24.2" customHeight="1" x14ac:dyDescent="0.2">
      <c r="B338" s="30"/>
      <c r="C338" s="136" t="s">
        <v>660</v>
      </c>
      <c r="D338" s="136" t="s">
        <v>210</v>
      </c>
      <c r="E338" s="137" t="s">
        <v>820</v>
      </c>
      <c r="F338" s="138" t="s">
        <v>821</v>
      </c>
      <c r="G338" s="139" t="s">
        <v>456</v>
      </c>
      <c r="H338" s="140">
        <v>1</v>
      </c>
      <c r="I338" s="141"/>
      <c r="J338" s="142">
        <f>ROUND(I338*H338,2)</f>
        <v>0</v>
      </c>
      <c r="K338" s="143"/>
      <c r="L338" s="30"/>
      <c r="M338" s="144" t="s">
        <v>1</v>
      </c>
      <c r="N338" s="145" t="s">
        <v>43</v>
      </c>
      <c r="P338" s="146">
        <f>O338*H338</f>
        <v>0</v>
      </c>
      <c r="Q338" s="146">
        <v>1.248E-2</v>
      </c>
      <c r="R338" s="146">
        <f>Q338*H338</f>
        <v>1.248E-2</v>
      </c>
      <c r="S338" s="146">
        <v>0</v>
      </c>
      <c r="T338" s="147">
        <f>S338*H338</f>
        <v>0</v>
      </c>
      <c r="AR338" s="148" t="s">
        <v>156</v>
      </c>
      <c r="AT338" s="148" t="s">
        <v>210</v>
      </c>
      <c r="AU338" s="148" t="s">
        <v>91</v>
      </c>
      <c r="AY338" s="15" t="s">
        <v>209</v>
      </c>
      <c r="BE338" s="149">
        <f>IF(N338="základní",J338,0)</f>
        <v>0</v>
      </c>
      <c r="BF338" s="149">
        <f>IF(N338="snížená",J338,0)</f>
        <v>0</v>
      </c>
      <c r="BG338" s="149">
        <f>IF(N338="zákl. přenesená",J338,0)</f>
        <v>0</v>
      </c>
      <c r="BH338" s="149">
        <f>IF(N338="sníž. přenesená",J338,0)</f>
        <v>0</v>
      </c>
      <c r="BI338" s="149">
        <f>IF(N338="nulová",J338,0)</f>
        <v>0</v>
      </c>
      <c r="BJ338" s="15" t="s">
        <v>85</v>
      </c>
      <c r="BK338" s="149">
        <f>ROUND(I338*H338,2)</f>
        <v>0</v>
      </c>
      <c r="BL338" s="15" t="s">
        <v>156</v>
      </c>
      <c r="BM338" s="148" t="s">
        <v>2553</v>
      </c>
    </row>
    <row r="339" spans="2:65" s="1" customFormat="1" x14ac:dyDescent="0.2">
      <c r="B339" s="30"/>
      <c r="D339" s="150" t="s">
        <v>216</v>
      </c>
      <c r="F339" s="151" t="s">
        <v>821</v>
      </c>
      <c r="I339" s="152"/>
      <c r="L339" s="30"/>
      <c r="M339" s="153"/>
      <c r="T339" s="54"/>
      <c r="AT339" s="15" t="s">
        <v>216</v>
      </c>
      <c r="AU339" s="15" t="s">
        <v>91</v>
      </c>
    </row>
    <row r="340" spans="2:65" s="12" customFormat="1" x14ac:dyDescent="0.2">
      <c r="B340" s="154"/>
      <c r="D340" s="150" t="s">
        <v>292</v>
      </c>
      <c r="E340" s="155" t="s">
        <v>1</v>
      </c>
      <c r="F340" s="156" t="s">
        <v>85</v>
      </c>
      <c r="H340" s="157">
        <v>1</v>
      </c>
      <c r="I340" s="158"/>
      <c r="L340" s="154"/>
      <c r="M340" s="159"/>
      <c r="T340" s="160"/>
      <c r="AT340" s="155" t="s">
        <v>292</v>
      </c>
      <c r="AU340" s="155" t="s">
        <v>91</v>
      </c>
      <c r="AV340" s="12" t="s">
        <v>91</v>
      </c>
      <c r="AW340" s="12" t="s">
        <v>36</v>
      </c>
      <c r="AX340" s="12" t="s">
        <v>85</v>
      </c>
      <c r="AY340" s="155" t="s">
        <v>209</v>
      </c>
    </row>
    <row r="341" spans="2:65" s="1" customFormat="1" ht="24.2" customHeight="1" x14ac:dyDescent="0.2">
      <c r="B341" s="30"/>
      <c r="C341" s="171" t="s">
        <v>665</v>
      </c>
      <c r="D341" s="171" t="s">
        <v>449</v>
      </c>
      <c r="E341" s="172" t="s">
        <v>824</v>
      </c>
      <c r="F341" s="173" t="s">
        <v>825</v>
      </c>
      <c r="G341" s="174" t="s">
        <v>456</v>
      </c>
      <c r="H341" s="175">
        <v>1</v>
      </c>
      <c r="I341" s="176"/>
      <c r="J341" s="177">
        <f>ROUND(I341*H341,2)</f>
        <v>0</v>
      </c>
      <c r="K341" s="178"/>
      <c r="L341" s="179"/>
      <c r="M341" s="180" t="s">
        <v>1</v>
      </c>
      <c r="N341" s="181" t="s">
        <v>43</v>
      </c>
      <c r="P341" s="146">
        <f>O341*H341</f>
        <v>0</v>
      </c>
      <c r="Q341" s="146">
        <v>0.56999999999999995</v>
      </c>
      <c r="R341" s="146">
        <f>Q341*H341</f>
        <v>0.56999999999999995</v>
      </c>
      <c r="S341" s="146">
        <v>0</v>
      </c>
      <c r="T341" s="147">
        <f>S341*H341</f>
        <v>0</v>
      </c>
      <c r="AR341" s="148" t="s">
        <v>244</v>
      </c>
      <c r="AT341" s="148" t="s">
        <v>449</v>
      </c>
      <c r="AU341" s="148" t="s">
        <v>91</v>
      </c>
      <c r="AY341" s="15" t="s">
        <v>209</v>
      </c>
      <c r="BE341" s="149">
        <f>IF(N341="základní",J341,0)</f>
        <v>0</v>
      </c>
      <c r="BF341" s="149">
        <f>IF(N341="snížená",J341,0)</f>
        <v>0</v>
      </c>
      <c r="BG341" s="149">
        <f>IF(N341="zákl. přenesená",J341,0)</f>
        <v>0</v>
      </c>
      <c r="BH341" s="149">
        <f>IF(N341="sníž. přenesená",J341,0)</f>
        <v>0</v>
      </c>
      <c r="BI341" s="149">
        <f>IF(N341="nulová",J341,0)</f>
        <v>0</v>
      </c>
      <c r="BJ341" s="15" t="s">
        <v>85</v>
      </c>
      <c r="BK341" s="149">
        <f>ROUND(I341*H341,2)</f>
        <v>0</v>
      </c>
      <c r="BL341" s="15" t="s">
        <v>156</v>
      </c>
      <c r="BM341" s="148" t="s">
        <v>2554</v>
      </c>
    </row>
    <row r="342" spans="2:65" s="1" customFormat="1" ht="19.5" x14ac:dyDescent="0.2">
      <c r="B342" s="30"/>
      <c r="D342" s="150" t="s">
        <v>216</v>
      </c>
      <c r="F342" s="151" t="s">
        <v>825</v>
      </c>
      <c r="I342" s="152"/>
      <c r="L342" s="30"/>
      <c r="M342" s="153"/>
      <c r="T342" s="54"/>
      <c r="AT342" s="15" t="s">
        <v>216</v>
      </c>
      <c r="AU342" s="15" t="s">
        <v>91</v>
      </c>
    </row>
    <row r="343" spans="2:65" s="12" customFormat="1" x14ac:dyDescent="0.2">
      <c r="B343" s="154"/>
      <c r="D343" s="150" t="s">
        <v>292</v>
      </c>
      <c r="E343" s="155" t="s">
        <v>1</v>
      </c>
      <c r="F343" s="156" t="s">
        <v>85</v>
      </c>
      <c r="H343" s="157">
        <v>1</v>
      </c>
      <c r="I343" s="158"/>
      <c r="L343" s="154"/>
      <c r="M343" s="159"/>
      <c r="T343" s="160"/>
      <c r="AT343" s="155" t="s">
        <v>292</v>
      </c>
      <c r="AU343" s="155" t="s">
        <v>91</v>
      </c>
      <c r="AV343" s="12" t="s">
        <v>91</v>
      </c>
      <c r="AW343" s="12" t="s">
        <v>36</v>
      </c>
      <c r="AX343" s="12" t="s">
        <v>85</v>
      </c>
      <c r="AY343" s="155" t="s">
        <v>209</v>
      </c>
    </row>
    <row r="344" spans="2:65" s="1" customFormat="1" ht="24.2" customHeight="1" x14ac:dyDescent="0.2">
      <c r="B344" s="30"/>
      <c r="C344" s="136" t="s">
        <v>671</v>
      </c>
      <c r="D344" s="136" t="s">
        <v>210</v>
      </c>
      <c r="E344" s="137" t="s">
        <v>828</v>
      </c>
      <c r="F344" s="138" t="s">
        <v>829</v>
      </c>
      <c r="G344" s="139" t="s">
        <v>456</v>
      </c>
      <c r="H344" s="140">
        <v>1</v>
      </c>
      <c r="I344" s="141"/>
      <c r="J344" s="142">
        <f>ROUND(I344*H344,2)</f>
        <v>0</v>
      </c>
      <c r="K344" s="143"/>
      <c r="L344" s="30"/>
      <c r="M344" s="144" t="s">
        <v>1</v>
      </c>
      <c r="N344" s="145" t="s">
        <v>43</v>
      </c>
      <c r="P344" s="146">
        <f>O344*H344</f>
        <v>0</v>
      </c>
      <c r="Q344" s="146">
        <v>2.8539999999999999E-2</v>
      </c>
      <c r="R344" s="146">
        <f>Q344*H344</f>
        <v>2.8539999999999999E-2</v>
      </c>
      <c r="S344" s="146">
        <v>0</v>
      </c>
      <c r="T344" s="147">
        <f>S344*H344</f>
        <v>0</v>
      </c>
      <c r="AR344" s="148" t="s">
        <v>156</v>
      </c>
      <c r="AT344" s="148" t="s">
        <v>210</v>
      </c>
      <c r="AU344" s="148" t="s">
        <v>91</v>
      </c>
      <c r="AY344" s="15" t="s">
        <v>209</v>
      </c>
      <c r="BE344" s="149">
        <f>IF(N344="základní",J344,0)</f>
        <v>0</v>
      </c>
      <c r="BF344" s="149">
        <f>IF(N344="snížená",J344,0)</f>
        <v>0</v>
      </c>
      <c r="BG344" s="149">
        <f>IF(N344="zákl. přenesená",J344,0)</f>
        <v>0</v>
      </c>
      <c r="BH344" s="149">
        <f>IF(N344="sníž. přenesená",J344,0)</f>
        <v>0</v>
      </c>
      <c r="BI344" s="149">
        <f>IF(N344="nulová",J344,0)</f>
        <v>0</v>
      </c>
      <c r="BJ344" s="15" t="s">
        <v>85</v>
      </c>
      <c r="BK344" s="149">
        <f>ROUND(I344*H344,2)</f>
        <v>0</v>
      </c>
      <c r="BL344" s="15" t="s">
        <v>156</v>
      </c>
      <c r="BM344" s="148" t="s">
        <v>2555</v>
      </c>
    </row>
    <row r="345" spans="2:65" s="1" customFormat="1" ht="19.5" x14ac:dyDescent="0.2">
      <c r="B345" s="30"/>
      <c r="D345" s="150" t="s">
        <v>216</v>
      </c>
      <c r="F345" s="151" t="s">
        <v>829</v>
      </c>
      <c r="I345" s="152"/>
      <c r="L345" s="30"/>
      <c r="M345" s="153"/>
      <c r="T345" s="54"/>
      <c r="AT345" s="15" t="s">
        <v>216</v>
      </c>
      <c r="AU345" s="15" t="s">
        <v>91</v>
      </c>
    </row>
    <row r="346" spans="2:65" s="12" customFormat="1" x14ac:dyDescent="0.2">
      <c r="B346" s="154"/>
      <c r="D346" s="150" t="s">
        <v>292</v>
      </c>
      <c r="E346" s="155" t="s">
        <v>1</v>
      </c>
      <c r="F346" s="156" t="s">
        <v>85</v>
      </c>
      <c r="H346" s="157">
        <v>1</v>
      </c>
      <c r="I346" s="158"/>
      <c r="L346" s="154"/>
      <c r="M346" s="159"/>
      <c r="T346" s="160"/>
      <c r="AT346" s="155" t="s">
        <v>292</v>
      </c>
      <c r="AU346" s="155" t="s">
        <v>91</v>
      </c>
      <c r="AV346" s="12" t="s">
        <v>91</v>
      </c>
      <c r="AW346" s="12" t="s">
        <v>36</v>
      </c>
      <c r="AX346" s="12" t="s">
        <v>85</v>
      </c>
      <c r="AY346" s="155" t="s">
        <v>209</v>
      </c>
    </row>
    <row r="347" spans="2:65" s="1" customFormat="1" ht="16.5" customHeight="1" x14ac:dyDescent="0.2">
      <c r="B347" s="30"/>
      <c r="C347" s="171" t="s">
        <v>677</v>
      </c>
      <c r="D347" s="171" t="s">
        <v>449</v>
      </c>
      <c r="E347" s="172" t="s">
        <v>832</v>
      </c>
      <c r="F347" s="173" t="s">
        <v>1111</v>
      </c>
      <c r="G347" s="174" t="s">
        <v>456</v>
      </c>
      <c r="H347" s="175">
        <v>1</v>
      </c>
      <c r="I347" s="176"/>
      <c r="J347" s="177">
        <f>ROUND(I347*H347,2)</f>
        <v>0</v>
      </c>
      <c r="K347" s="178"/>
      <c r="L347" s="179"/>
      <c r="M347" s="180" t="s">
        <v>1</v>
      </c>
      <c r="N347" s="181" t="s">
        <v>43</v>
      </c>
      <c r="P347" s="146">
        <f>O347*H347</f>
        <v>0</v>
      </c>
      <c r="Q347" s="146">
        <v>1.8169999999999999</v>
      </c>
      <c r="R347" s="146">
        <f>Q347*H347</f>
        <v>1.8169999999999999</v>
      </c>
      <c r="S347" s="146">
        <v>0</v>
      </c>
      <c r="T347" s="147">
        <f>S347*H347</f>
        <v>0</v>
      </c>
      <c r="AR347" s="148" t="s">
        <v>244</v>
      </c>
      <c r="AT347" s="148" t="s">
        <v>449</v>
      </c>
      <c r="AU347" s="148" t="s">
        <v>91</v>
      </c>
      <c r="AY347" s="15" t="s">
        <v>209</v>
      </c>
      <c r="BE347" s="149">
        <f>IF(N347="základní",J347,0)</f>
        <v>0</v>
      </c>
      <c r="BF347" s="149">
        <f>IF(N347="snížená",J347,0)</f>
        <v>0</v>
      </c>
      <c r="BG347" s="149">
        <f>IF(N347="zákl. přenesená",J347,0)</f>
        <v>0</v>
      </c>
      <c r="BH347" s="149">
        <f>IF(N347="sníž. přenesená",J347,0)</f>
        <v>0</v>
      </c>
      <c r="BI347" s="149">
        <f>IF(N347="nulová",J347,0)</f>
        <v>0</v>
      </c>
      <c r="BJ347" s="15" t="s">
        <v>85</v>
      </c>
      <c r="BK347" s="149">
        <f>ROUND(I347*H347,2)</f>
        <v>0</v>
      </c>
      <c r="BL347" s="15" t="s">
        <v>156</v>
      </c>
      <c r="BM347" s="148" t="s">
        <v>2556</v>
      </c>
    </row>
    <row r="348" spans="2:65" s="1" customFormat="1" x14ac:dyDescent="0.2">
      <c r="B348" s="30"/>
      <c r="D348" s="150" t="s">
        <v>216</v>
      </c>
      <c r="F348" s="151" t="s">
        <v>835</v>
      </c>
      <c r="I348" s="152"/>
      <c r="L348" s="30"/>
      <c r="M348" s="153"/>
      <c r="T348" s="54"/>
      <c r="AT348" s="15" t="s">
        <v>216</v>
      </c>
      <c r="AU348" s="15" t="s">
        <v>91</v>
      </c>
    </row>
    <row r="349" spans="2:65" s="12" customFormat="1" x14ac:dyDescent="0.2">
      <c r="B349" s="154"/>
      <c r="D349" s="150" t="s">
        <v>292</v>
      </c>
      <c r="E349" s="155" t="s">
        <v>1</v>
      </c>
      <c r="F349" s="156" t="s">
        <v>85</v>
      </c>
      <c r="H349" s="157">
        <v>1</v>
      </c>
      <c r="I349" s="158"/>
      <c r="L349" s="154"/>
      <c r="M349" s="159"/>
      <c r="T349" s="160"/>
      <c r="AT349" s="155" t="s">
        <v>292</v>
      </c>
      <c r="AU349" s="155" t="s">
        <v>91</v>
      </c>
      <c r="AV349" s="12" t="s">
        <v>91</v>
      </c>
      <c r="AW349" s="12" t="s">
        <v>36</v>
      </c>
      <c r="AX349" s="12" t="s">
        <v>85</v>
      </c>
      <c r="AY349" s="155" t="s">
        <v>209</v>
      </c>
    </row>
    <row r="350" spans="2:65" s="1" customFormat="1" ht="24.2" customHeight="1" x14ac:dyDescent="0.2">
      <c r="B350" s="30"/>
      <c r="C350" s="136" t="s">
        <v>421</v>
      </c>
      <c r="D350" s="136" t="s">
        <v>210</v>
      </c>
      <c r="E350" s="137" t="s">
        <v>841</v>
      </c>
      <c r="F350" s="138" t="s">
        <v>842</v>
      </c>
      <c r="G350" s="139" t="s">
        <v>456</v>
      </c>
      <c r="H350" s="140">
        <v>1</v>
      </c>
      <c r="I350" s="141"/>
      <c r="J350" s="142">
        <f>ROUND(I350*H350,2)</f>
        <v>0</v>
      </c>
      <c r="K350" s="143"/>
      <c r="L350" s="30"/>
      <c r="M350" s="144" t="s">
        <v>1</v>
      </c>
      <c r="N350" s="145" t="s">
        <v>43</v>
      </c>
      <c r="P350" s="146">
        <f>O350*H350</f>
        <v>0</v>
      </c>
      <c r="Q350" s="146">
        <v>0.09</v>
      </c>
      <c r="R350" s="146">
        <f>Q350*H350</f>
        <v>0.09</v>
      </c>
      <c r="S350" s="146">
        <v>0</v>
      </c>
      <c r="T350" s="147">
        <f>S350*H350</f>
        <v>0</v>
      </c>
      <c r="AR350" s="148" t="s">
        <v>156</v>
      </c>
      <c r="AT350" s="148" t="s">
        <v>210</v>
      </c>
      <c r="AU350" s="148" t="s">
        <v>91</v>
      </c>
      <c r="AY350" s="15" t="s">
        <v>209</v>
      </c>
      <c r="BE350" s="149">
        <f>IF(N350="základní",J350,0)</f>
        <v>0</v>
      </c>
      <c r="BF350" s="149">
        <f>IF(N350="snížená",J350,0)</f>
        <v>0</v>
      </c>
      <c r="BG350" s="149">
        <f>IF(N350="zákl. přenesená",J350,0)</f>
        <v>0</v>
      </c>
      <c r="BH350" s="149">
        <f>IF(N350="sníž. přenesená",J350,0)</f>
        <v>0</v>
      </c>
      <c r="BI350" s="149">
        <f>IF(N350="nulová",J350,0)</f>
        <v>0</v>
      </c>
      <c r="BJ350" s="15" t="s">
        <v>85</v>
      </c>
      <c r="BK350" s="149">
        <f>ROUND(I350*H350,2)</f>
        <v>0</v>
      </c>
      <c r="BL350" s="15" t="s">
        <v>156</v>
      </c>
      <c r="BM350" s="148" t="s">
        <v>2557</v>
      </c>
    </row>
    <row r="351" spans="2:65" s="1" customFormat="1" ht="19.5" x14ac:dyDescent="0.2">
      <c r="B351" s="30"/>
      <c r="D351" s="150" t="s">
        <v>216</v>
      </c>
      <c r="F351" s="151" t="s">
        <v>844</v>
      </c>
      <c r="I351" s="152"/>
      <c r="L351" s="30"/>
      <c r="M351" s="153"/>
      <c r="T351" s="54"/>
      <c r="AT351" s="15" t="s">
        <v>216</v>
      </c>
      <c r="AU351" s="15" t="s">
        <v>91</v>
      </c>
    </row>
    <row r="352" spans="2:65" s="12" customFormat="1" x14ac:dyDescent="0.2">
      <c r="B352" s="154"/>
      <c r="D352" s="150" t="s">
        <v>292</v>
      </c>
      <c r="E352" s="155" t="s">
        <v>1</v>
      </c>
      <c r="F352" s="156" t="s">
        <v>85</v>
      </c>
      <c r="H352" s="157">
        <v>1</v>
      </c>
      <c r="I352" s="158"/>
      <c r="L352" s="154"/>
      <c r="M352" s="159"/>
      <c r="T352" s="160"/>
      <c r="AT352" s="155" t="s">
        <v>292</v>
      </c>
      <c r="AU352" s="155" t="s">
        <v>91</v>
      </c>
      <c r="AV352" s="12" t="s">
        <v>91</v>
      </c>
      <c r="AW352" s="12" t="s">
        <v>36</v>
      </c>
      <c r="AX352" s="12" t="s">
        <v>85</v>
      </c>
      <c r="AY352" s="155" t="s">
        <v>209</v>
      </c>
    </row>
    <row r="353" spans="2:65" s="1" customFormat="1" ht="24.2" customHeight="1" x14ac:dyDescent="0.2">
      <c r="B353" s="30"/>
      <c r="C353" s="171" t="s">
        <v>689</v>
      </c>
      <c r="D353" s="171" t="s">
        <v>449</v>
      </c>
      <c r="E353" s="172" t="s">
        <v>847</v>
      </c>
      <c r="F353" s="173" t="s">
        <v>848</v>
      </c>
      <c r="G353" s="174" t="s">
        <v>456</v>
      </c>
      <c r="H353" s="175">
        <v>1</v>
      </c>
      <c r="I353" s="176"/>
      <c r="J353" s="177">
        <f>ROUND(I353*H353,2)</f>
        <v>0</v>
      </c>
      <c r="K353" s="178"/>
      <c r="L353" s="179"/>
      <c r="M353" s="180" t="s">
        <v>1</v>
      </c>
      <c r="N353" s="181" t="s">
        <v>43</v>
      </c>
      <c r="P353" s="146">
        <f>O353*H353</f>
        <v>0</v>
      </c>
      <c r="Q353" s="146">
        <v>5.4600000000000003E-2</v>
      </c>
      <c r="R353" s="146">
        <f>Q353*H353</f>
        <v>5.4600000000000003E-2</v>
      </c>
      <c r="S353" s="146">
        <v>0</v>
      </c>
      <c r="T353" s="147">
        <f>S353*H353</f>
        <v>0</v>
      </c>
      <c r="AR353" s="148" t="s">
        <v>244</v>
      </c>
      <c r="AT353" s="148" t="s">
        <v>449</v>
      </c>
      <c r="AU353" s="148" t="s">
        <v>91</v>
      </c>
      <c r="AY353" s="15" t="s">
        <v>209</v>
      </c>
      <c r="BE353" s="149">
        <f>IF(N353="základní",J353,0)</f>
        <v>0</v>
      </c>
      <c r="BF353" s="149">
        <f>IF(N353="snížená",J353,0)</f>
        <v>0</v>
      </c>
      <c r="BG353" s="149">
        <f>IF(N353="zákl. přenesená",J353,0)</f>
        <v>0</v>
      </c>
      <c r="BH353" s="149">
        <f>IF(N353="sníž. přenesená",J353,0)</f>
        <v>0</v>
      </c>
      <c r="BI353" s="149">
        <f>IF(N353="nulová",J353,0)</f>
        <v>0</v>
      </c>
      <c r="BJ353" s="15" t="s">
        <v>85</v>
      </c>
      <c r="BK353" s="149">
        <f>ROUND(I353*H353,2)</f>
        <v>0</v>
      </c>
      <c r="BL353" s="15" t="s">
        <v>156</v>
      </c>
      <c r="BM353" s="148" t="s">
        <v>2558</v>
      </c>
    </row>
    <row r="354" spans="2:65" s="1" customFormat="1" ht="19.5" x14ac:dyDescent="0.2">
      <c r="B354" s="30"/>
      <c r="D354" s="150" t="s">
        <v>216</v>
      </c>
      <c r="F354" s="151" t="s">
        <v>848</v>
      </c>
      <c r="I354" s="152"/>
      <c r="L354" s="30"/>
      <c r="M354" s="153"/>
      <c r="T354" s="54"/>
      <c r="AT354" s="15" t="s">
        <v>216</v>
      </c>
      <c r="AU354" s="15" t="s">
        <v>91</v>
      </c>
    </row>
    <row r="355" spans="2:65" s="12" customFormat="1" x14ac:dyDescent="0.2">
      <c r="B355" s="154"/>
      <c r="D355" s="150" t="s">
        <v>292</v>
      </c>
      <c r="E355" s="155" t="s">
        <v>1</v>
      </c>
      <c r="F355" s="156" t="s">
        <v>85</v>
      </c>
      <c r="H355" s="157">
        <v>1</v>
      </c>
      <c r="I355" s="158"/>
      <c r="L355" s="154"/>
      <c r="M355" s="159"/>
      <c r="T355" s="160"/>
      <c r="AT355" s="155" t="s">
        <v>292</v>
      </c>
      <c r="AU355" s="155" t="s">
        <v>91</v>
      </c>
      <c r="AV355" s="12" t="s">
        <v>91</v>
      </c>
      <c r="AW355" s="12" t="s">
        <v>36</v>
      </c>
      <c r="AX355" s="12" t="s">
        <v>85</v>
      </c>
      <c r="AY355" s="155" t="s">
        <v>209</v>
      </c>
    </row>
    <row r="356" spans="2:65" s="1" customFormat="1" ht="16.5" customHeight="1" x14ac:dyDescent="0.2">
      <c r="B356" s="30"/>
      <c r="C356" s="171" t="s">
        <v>695</v>
      </c>
      <c r="D356" s="171" t="s">
        <v>449</v>
      </c>
      <c r="E356" s="172" t="s">
        <v>2136</v>
      </c>
      <c r="F356" s="173" t="s">
        <v>2137</v>
      </c>
      <c r="G356" s="174" t="s">
        <v>456</v>
      </c>
      <c r="H356" s="175">
        <v>1</v>
      </c>
      <c r="I356" s="176"/>
      <c r="J356" s="177">
        <f>ROUND(I356*H356,2)</f>
        <v>0</v>
      </c>
      <c r="K356" s="178"/>
      <c r="L356" s="179"/>
      <c r="M356" s="180" t="s">
        <v>1</v>
      </c>
      <c r="N356" s="181" t="s">
        <v>43</v>
      </c>
      <c r="P356" s="146">
        <f>O356*H356</f>
        <v>0</v>
      </c>
      <c r="Q356" s="146">
        <v>5.4600000000000003E-2</v>
      </c>
      <c r="R356" s="146">
        <f>Q356*H356</f>
        <v>5.4600000000000003E-2</v>
      </c>
      <c r="S356" s="146">
        <v>0</v>
      </c>
      <c r="T356" s="147">
        <f>S356*H356</f>
        <v>0</v>
      </c>
      <c r="AR356" s="148" t="s">
        <v>244</v>
      </c>
      <c r="AT356" s="148" t="s">
        <v>449</v>
      </c>
      <c r="AU356" s="148" t="s">
        <v>91</v>
      </c>
      <c r="AY356" s="15" t="s">
        <v>209</v>
      </c>
      <c r="BE356" s="149">
        <f>IF(N356="základní",J356,0)</f>
        <v>0</v>
      </c>
      <c r="BF356" s="149">
        <f>IF(N356="snížená",J356,0)</f>
        <v>0</v>
      </c>
      <c r="BG356" s="149">
        <f>IF(N356="zákl. přenesená",J356,0)</f>
        <v>0</v>
      </c>
      <c r="BH356" s="149">
        <f>IF(N356="sníž. přenesená",J356,0)</f>
        <v>0</v>
      </c>
      <c r="BI356" s="149">
        <f>IF(N356="nulová",J356,0)</f>
        <v>0</v>
      </c>
      <c r="BJ356" s="15" t="s">
        <v>85</v>
      </c>
      <c r="BK356" s="149">
        <f>ROUND(I356*H356,2)</f>
        <v>0</v>
      </c>
      <c r="BL356" s="15" t="s">
        <v>156</v>
      </c>
      <c r="BM356" s="148" t="s">
        <v>2559</v>
      </c>
    </row>
    <row r="357" spans="2:65" s="1" customFormat="1" x14ac:dyDescent="0.2">
      <c r="B357" s="30"/>
      <c r="D357" s="150" t="s">
        <v>216</v>
      </c>
      <c r="F357" s="151" t="s">
        <v>2137</v>
      </c>
      <c r="I357" s="152"/>
      <c r="L357" s="30"/>
      <c r="M357" s="153"/>
      <c r="T357" s="54"/>
      <c r="AT357" s="15" t="s">
        <v>216</v>
      </c>
      <c r="AU357" s="15" t="s">
        <v>91</v>
      </c>
    </row>
    <row r="358" spans="2:65" s="1" customFormat="1" ht="24.2" customHeight="1" x14ac:dyDescent="0.2">
      <c r="B358" s="30"/>
      <c r="C358" s="136" t="s">
        <v>699</v>
      </c>
      <c r="D358" s="136" t="s">
        <v>210</v>
      </c>
      <c r="E358" s="137" t="s">
        <v>851</v>
      </c>
      <c r="F358" s="138" t="s">
        <v>852</v>
      </c>
      <c r="G358" s="139" t="s">
        <v>456</v>
      </c>
      <c r="H358" s="140">
        <v>1</v>
      </c>
      <c r="I358" s="141"/>
      <c r="J358" s="142">
        <f>ROUND(I358*H358,2)</f>
        <v>0</v>
      </c>
      <c r="K358" s="143"/>
      <c r="L358" s="30"/>
      <c r="M358" s="144" t="s">
        <v>1</v>
      </c>
      <c r="N358" s="145" t="s">
        <v>43</v>
      </c>
      <c r="P358" s="146">
        <f>O358*H358</f>
        <v>0</v>
      </c>
      <c r="Q358" s="146">
        <v>0.42080000000000001</v>
      </c>
      <c r="R358" s="146">
        <f>Q358*H358</f>
        <v>0.42080000000000001</v>
      </c>
      <c r="S358" s="146">
        <v>0</v>
      </c>
      <c r="T358" s="147">
        <f>S358*H358</f>
        <v>0</v>
      </c>
      <c r="AR358" s="148" t="s">
        <v>156</v>
      </c>
      <c r="AT358" s="148" t="s">
        <v>210</v>
      </c>
      <c r="AU358" s="148" t="s">
        <v>91</v>
      </c>
      <c r="AY358" s="15" t="s">
        <v>209</v>
      </c>
      <c r="BE358" s="149">
        <f>IF(N358="základní",J358,0)</f>
        <v>0</v>
      </c>
      <c r="BF358" s="149">
        <f>IF(N358="snížená",J358,0)</f>
        <v>0</v>
      </c>
      <c r="BG358" s="149">
        <f>IF(N358="zákl. přenesená",J358,0)</f>
        <v>0</v>
      </c>
      <c r="BH358" s="149">
        <f>IF(N358="sníž. přenesená",J358,0)</f>
        <v>0</v>
      </c>
      <c r="BI358" s="149">
        <f>IF(N358="nulová",J358,0)</f>
        <v>0</v>
      </c>
      <c r="BJ358" s="15" t="s">
        <v>85</v>
      </c>
      <c r="BK358" s="149">
        <f>ROUND(I358*H358,2)</f>
        <v>0</v>
      </c>
      <c r="BL358" s="15" t="s">
        <v>156</v>
      </c>
      <c r="BM358" s="148" t="s">
        <v>2560</v>
      </c>
    </row>
    <row r="359" spans="2:65" s="1" customFormat="1" ht="19.5" x14ac:dyDescent="0.2">
      <c r="B359" s="30"/>
      <c r="D359" s="150" t="s">
        <v>216</v>
      </c>
      <c r="F359" s="151" t="s">
        <v>854</v>
      </c>
      <c r="I359" s="152"/>
      <c r="L359" s="30"/>
      <c r="M359" s="153"/>
      <c r="T359" s="54"/>
      <c r="AT359" s="15" t="s">
        <v>216</v>
      </c>
      <c r="AU359" s="15" t="s">
        <v>91</v>
      </c>
    </row>
    <row r="360" spans="2:65" s="12" customFormat="1" x14ac:dyDescent="0.2">
      <c r="B360" s="154"/>
      <c r="D360" s="150" t="s">
        <v>292</v>
      </c>
      <c r="E360" s="155" t="s">
        <v>1</v>
      </c>
      <c r="F360" s="156" t="s">
        <v>85</v>
      </c>
      <c r="H360" s="157">
        <v>1</v>
      </c>
      <c r="I360" s="158"/>
      <c r="L360" s="154"/>
      <c r="M360" s="159"/>
      <c r="T360" s="160"/>
      <c r="AT360" s="155" t="s">
        <v>292</v>
      </c>
      <c r="AU360" s="155" t="s">
        <v>91</v>
      </c>
      <c r="AV360" s="12" t="s">
        <v>91</v>
      </c>
      <c r="AW360" s="12" t="s">
        <v>36</v>
      </c>
      <c r="AX360" s="12" t="s">
        <v>85</v>
      </c>
      <c r="AY360" s="155" t="s">
        <v>209</v>
      </c>
    </row>
    <row r="361" spans="2:65" s="1" customFormat="1" ht="24.2" customHeight="1" x14ac:dyDescent="0.2">
      <c r="B361" s="30"/>
      <c r="C361" s="136" t="s">
        <v>705</v>
      </c>
      <c r="D361" s="136" t="s">
        <v>210</v>
      </c>
      <c r="E361" s="137" t="s">
        <v>2141</v>
      </c>
      <c r="F361" s="138" t="s">
        <v>2142</v>
      </c>
      <c r="G361" s="139" t="s">
        <v>456</v>
      </c>
      <c r="H361" s="140">
        <v>1</v>
      </c>
      <c r="I361" s="141"/>
      <c r="J361" s="142">
        <f>ROUND(I361*H361,2)</f>
        <v>0</v>
      </c>
      <c r="K361" s="143"/>
      <c r="L361" s="30"/>
      <c r="M361" s="144" t="s">
        <v>1</v>
      </c>
      <c r="N361" s="145" t="s">
        <v>43</v>
      </c>
      <c r="P361" s="146">
        <f>O361*H361</f>
        <v>0</v>
      </c>
      <c r="Q361" s="146">
        <v>1.67E-3</v>
      </c>
      <c r="R361" s="146">
        <f>Q361*H361</f>
        <v>1.67E-3</v>
      </c>
      <c r="S361" s="146">
        <v>0</v>
      </c>
      <c r="T361" s="147">
        <f>S361*H361</f>
        <v>0</v>
      </c>
      <c r="AR361" s="148" t="s">
        <v>156</v>
      </c>
      <c r="AT361" s="148" t="s">
        <v>210</v>
      </c>
      <c r="AU361" s="148" t="s">
        <v>91</v>
      </c>
      <c r="AY361" s="15" t="s">
        <v>209</v>
      </c>
      <c r="BE361" s="149">
        <f>IF(N361="základní",J361,0)</f>
        <v>0</v>
      </c>
      <c r="BF361" s="149">
        <f>IF(N361="snížená",J361,0)</f>
        <v>0</v>
      </c>
      <c r="BG361" s="149">
        <f>IF(N361="zákl. přenesená",J361,0)</f>
        <v>0</v>
      </c>
      <c r="BH361" s="149">
        <f>IF(N361="sníž. přenesená",J361,0)</f>
        <v>0</v>
      </c>
      <c r="BI361" s="149">
        <f>IF(N361="nulová",J361,0)</f>
        <v>0</v>
      </c>
      <c r="BJ361" s="15" t="s">
        <v>85</v>
      </c>
      <c r="BK361" s="149">
        <f>ROUND(I361*H361,2)</f>
        <v>0</v>
      </c>
      <c r="BL361" s="15" t="s">
        <v>156</v>
      </c>
      <c r="BM361" s="148" t="s">
        <v>2561</v>
      </c>
    </row>
    <row r="362" spans="2:65" s="1" customFormat="1" ht="19.5" x14ac:dyDescent="0.2">
      <c r="B362" s="30"/>
      <c r="D362" s="150" t="s">
        <v>216</v>
      </c>
      <c r="F362" s="151" t="s">
        <v>2142</v>
      </c>
      <c r="I362" s="152"/>
      <c r="L362" s="30"/>
      <c r="M362" s="153"/>
      <c r="T362" s="54"/>
      <c r="AT362" s="15" t="s">
        <v>216</v>
      </c>
      <c r="AU362" s="15" t="s">
        <v>91</v>
      </c>
    </row>
    <row r="363" spans="2:65" s="12" customFormat="1" x14ac:dyDescent="0.2">
      <c r="B363" s="154"/>
      <c r="D363" s="150" t="s">
        <v>292</v>
      </c>
      <c r="E363" s="155" t="s">
        <v>1</v>
      </c>
      <c r="F363" s="156" t="s">
        <v>85</v>
      </c>
      <c r="H363" s="157">
        <v>1</v>
      </c>
      <c r="I363" s="158"/>
      <c r="L363" s="154"/>
      <c r="M363" s="159"/>
      <c r="T363" s="160"/>
      <c r="AT363" s="155" t="s">
        <v>292</v>
      </c>
      <c r="AU363" s="155" t="s">
        <v>91</v>
      </c>
      <c r="AV363" s="12" t="s">
        <v>91</v>
      </c>
      <c r="AW363" s="12" t="s">
        <v>36</v>
      </c>
      <c r="AX363" s="12" t="s">
        <v>85</v>
      </c>
      <c r="AY363" s="155" t="s">
        <v>209</v>
      </c>
    </row>
    <row r="364" spans="2:65" s="1" customFormat="1" ht="24.2" customHeight="1" x14ac:dyDescent="0.2">
      <c r="B364" s="30"/>
      <c r="C364" s="171" t="s">
        <v>711</v>
      </c>
      <c r="D364" s="171" t="s">
        <v>449</v>
      </c>
      <c r="E364" s="172" t="s">
        <v>2144</v>
      </c>
      <c r="F364" s="173" t="s">
        <v>2145</v>
      </c>
      <c r="G364" s="174" t="s">
        <v>456</v>
      </c>
      <c r="H364" s="175">
        <v>1</v>
      </c>
      <c r="I364" s="176"/>
      <c r="J364" s="177">
        <f>ROUND(I364*H364,2)</f>
        <v>0</v>
      </c>
      <c r="K364" s="178"/>
      <c r="L364" s="179"/>
      <c r="M364" s="180" t="s">
        <v>1</v>
      </c>
      <c r="N364" s="181" t="s">
        <v>43</v>
      </c>
      <c r="P364" s="146">
        <f>O364*H364</f>
        <v>0</v>
      </c>
      <c r="Q364" s="146">
        <v>1.2999999999999999E-2</v>
      </c>
      <c r="R364" s="146">
        <f>Q364*H364</f>
        <v>1.2999999999999999E-2</v>
      </c>
      <c r="S364" s="146">
        <v>0</v>
      </c>
      <c r="T364" s="147">
        <f>S364*H364</f>
        <v>0</v>
      </c>
      <c r="AR364" s="148" t="s">
        <v>244</v>
      </c>
      <c r="AT364" s="148" t="s">
        <v>449</v>
      </c>
      <c r="AU364" s="148" t="s">
        <v>91</v>
      </c>
      <c r="AY364" s="15" t="s">
        <v>209</v>
      </c>
      <c r="BE364" s="149">
        <f>IF(N364="základní",J364,0)</f>
        <v>0</v>
      </c>
      <c r="BF364" s="149">
        <f>IF(N364="snížená",J364,0)</f>
        <v>0</v>
      </c>
      <c r="BG364" s="149">
        <f>IF(N364="zákl. přenesená",J364,0)</f>
        <v>0</v>
      </c>
      <c r="BH364" s="149">
        <f>IF(N364="sníž. přenesená",J364,0)</f>
        <v>0</v>
      </c>
      <c r="BI364" s="149">
        <f>IF(N364="nulová",J364,0)</f>
        <v>0</v>
      </c>
      <c r="BJ364" s="15" t="s">
        <v>85</v>
      </c>
      <c r="BK364" s="149">
        <f>ROUND(I364*H364,2)</f>
        <v>0</v>
      </c>
      <c r="BL364" s="15" t="s">
        <v>156</v>
      </c>
      <c r="BM364" s="148" t="s">
        <v>2562</v>
      </c>
    </row>
    <row r="365" spans="2:65" s="1" customFormat="1" ht="19.5" x14ac:dyDescent="0.2">
      <c r="B365" s="30"/>
      <c r="D365" s="150" t="s">
        <v>216</v>
      </c>
      <c r="F365" s="151" t="s">
        <v>2145</v>
      </c>
      <c r="I365" s="152"/>
      <c r="L365" s="30"/>
      <c r="M365" s="153"/>
      <c r="T365" s="54"/>
      <c r="AT365" s="15" t="s">
        <v>216</v>
      </c>
      <c r="AU365" s="15" t="s">
        <v>91</v>
      </c>
    </row>
    <row r="366" spans="2:65" s="1" customFormat="1" ht="24.2" customHeight="1" x14ac:dyDescent="0.2">
      <c r="B366" s="30"/>
      <c r="C366" s="171" t="s">
        <v>716</v>
      </c>
      <c r="D366" s="171" t="s">
        <v>449</v>
      </c>
      <c r="E366" s="172" t="s">
        <v>2147</v>
      </c>
      <c r="F366" s="173" t="s">
        <v>2378</v>
      </c>
      <c r="G366" s="174" t="s">
        <v>247</v>
      </c>
      <c r="H366" s="175">
        <v>1</v>
      </c>
      <c r="I366" s="176"/>
      <c r="J366" s="177">
        <f>ROUND(I366*H366,2)</f>
        <v>0</v>
      </c>
      <c r="K366" s="178"/>
      <c r="L366" s="179"/>
      <c r="M366" s="180" t="s">
        <v>1</v>
      </c>
      <c r="N366" s="181" t="s">
        <v>43</v>
      </c>
      <c r="P366" s="146">
        <f>O366*H366</f>
        <v>0</v>
      </c>
      <c r="Q366" s="146">
        <v>4.2500000000000003E-3</v>
      </c>
      <c r="R366" s="146">
        <f>Q366*H366</f>
        <v>4.2500000000000003E-3</v>
      </c>
      <c r="S366" s="146">
        <v>0</v>
      </c>
      <c r="T366" s="147">
        <f>S366*H366</f>
        <v>0</v>
      </c>
      <c r="AR366" s="148" t="s">
        <v>244</v>
      </c>
      <c r="AT366" s="148" t="s">
        <v>449</v>
      </c>
      <c r="AU366" s="148" t="s">
        <v>91</v>
      </c>
      <c r="AY366" s="15" t="s">
        <v>209</v>
      </c>
      <c r="BE366" s="149">
        <f>IF(N366="základní",J366,0)</f>
        <v>0</v>
      </c>
      <c r="BF366" s="149">
        <f>IF(N366="snížená",J366,0)</f>
        <v>0</v>
      </c>
      <c r="BG366" s="149">
        <f>IF(N366="zákl. přenesená",J366,0)</f>
        <v>0</v>
      </c>
      <c r="BH366" s="149">
        <f>IF(N366="sníž. přenesená",J366,0)</f>
        <v>0</v>
      </c>
      <c r="BI366" s="149">
        <f>IF(N366="nulová",J366,0)</f>
        <v>0</v>
      </c>
      <c r="BJ366" s="15" t="s">
        <v>85</v>
      </c>
      <c r="BK366" s="149">
        <f>ROUND(I366*H366,2)</f>
        <v>0</v>
      </c>
      <c r="BL366" s="15" t="s">
        <v>156</v>
      </c>
      <c r="BM366" s="148" t="s">
        <v>2563</v>
      </c>
    </row>
    <row r="367" spans="2:65" s="1" customFormat="1" x14ac:dyDescent="0.2">
      <c r="B367" s="30"/>
      <c r="D367" s="150" t="s">
        <v>216</v>
      </c>
      <c r="F367" s="151" t="s">
        <v>2378</v>
      </c>
      <c r="I367" s="152"/>
      <c r="L367" s="30"/>
      <c r="M367" s="153"/>
      <c r="T367" s="54"/>
      <c r="AT367" s="15" t="s">
        <v>216</v>
      </c>
      <c r="AU367" s="15" t="s">
        <v>91</v>
      </c>
    </row>
    <row r="368" spans="2:65" s="12" customFormat="1" x14ac:dyDescent="0.2">
      <c r="B368" s="154"/>
      <c r="D368" s="150" t="s">
        <v>292</v>
      </c>
      <c r="E368" s="155" t="s">
        <v>1</v>
      </c>
      <c r="F368" s="156" t="s">
        <v>85</v>
      </c>
      <c r="H368" s="157">
        <v>1</v>
      </c>
      <c r="I368" s="158"/>
      <c r="L368" s="154"/>
      <c r="M368" s="159"/>
      <c r="T368" s="160"/>
      <c r="AT368" s="155" t="s">
        <v>292</v>
      </c>
      <c r="AU368" s="155" t="s">
        <v>91</v>
      </c>
      <c r="AV368" s="12" t="s">
        <v>91</v>
      </c>
      <c r="AW368" s="12" t="s">
        <v>36</v>
      </c>
      <c r="AX368" s="12" t="s">
        <v>85</v>
      </c>
      <c r="AY368" s="155" t="s">
        <v>209</v>
      </c>
    </row>
    <row r="369" spans="2:65" s="1" customFormat="1" ht="24.2" customHeight="1" x14ac:dyDescent="0.2">
      <c r="B369" s="30"/>
      <c r="C369" s="136" t="s">
        <v>720</v>
      </c>
      <c r="D369" s="136" t="s">
        <v>210</v>
      </c>
      <c r="E369" s="137" t="s">
        <v>2150</v>
      </c>
      <c r="F369" s="138" t="s">
        <v>2151</v>
      </c>
      <c r="G369" s="139" t="s">
        <v>359</v>
      </c>
      <c r="H369" s="140">
        <v>88.2</v>
      </c>
      <c r="I369" s="141"/>
      <c r="J369" s="142">
        <f>ROUND(I369*H369,2)</f>
        <v>0</v>
      </c>
      <c r="K369" s="143"/>
      <c r="L369" s="30"/>
      <c r="M369" s="144" t="s">
        <v>1</v>
      </c>
      <c r="N369" s="145" t="s">
        <v>43</v>
      </c>
      <c r="P369" s="146">
        <f>O369*H369</f>
        <v>0</v>
      </c>
      <c r="Q369" s="146">
        <v>0</v>
      </c>
      <c r="R369" s="146">
        <f>Q369*H369</f>
        <v>0</v>
      </c>
      <c r="S369" s="146">
        <v>0</v>
      </c>
      <c r="T369" s="147">
        <f>S369*H369</f>
        <v>0</v>
      </c>
      <c r="AR369" s="148" t="s">
        <v>156</v>
      </c>
      <c r="AT369" s="148" t="s">
        <v>210</v>
      </c>
      <c r="AU369" s="148" t="s">
        <v>91</v>
      </c>
      <c r="AY369" s="15" t="s">
        <v>209</v>
      </c>
      <c r="BE369" s="149">
        <f>IF(N369="základní",J369,0)</f>
        <v>0</v>
      </c>
      <c r="BF369" s="149">
        <f>IF(N369="snížená",J369,0)</f>
        <v>0</v>
      </c>
      <c r="BG369" s="149">
        <f>IF(N369="zákl. přenesená",J369,0)</f>
        <v>0</v>
      </c>
      <c r="BH369" s="149">
        <f>IF(N369="sníž. přenesená",J369,0)</f>
        <v>0</v>
      </c>
      <c r="BI369" s="149">
        <f>IF(N369="nulová",J369,0)</f>
        <v>0</v>
      </c>
      <c r="BJ369" s="15" t="s">
        <v>85</v>
      </c>
      <c r="BK369" s="149">
        <f>ROUND(I369*H369,2)</f>
        <v>0</v>
      </c>
      <c r="BL369" s="15" t="s">
        <v>156</v>
      </c>
      <c r="BM369" s="148" t="s">
        <v>2564</v>
      </c>
    </row>
    <row r="370" spans="2:65" s="1" customFormat="1" ht="29.25" x14ac:dyDescent="0.2">
      <c r="B370" s="30"/>
      <c r="D370" s="150" t="s">
        <v>216</v>
      </c>
      <c r="F370" s="151" t="s">
        <v>2153</v>
      </c>
      <c r="I370" s="152"/>
      <c r="L370" s="30"/>
      <c r="M370" s="153"/>
      <c r="T370" s="54"/>
      <c r="AT370" s="15" t="s">
        <v>216</v>
      </c>
      <c r="AU370" s="15" t="s">
        <v>91</v>
      </c>
    </row>
    <row r="371" spans="2:65" s="12" customFormat="1" x14ac:dyDescent="0.2">
      <c r="B371" s="154"/>
      <c r="D371" s="150" t="s">
        <v>292</v>
      </c>
      <c r="E371" s="155" t="s">
        <v>1</v>
      </c>
      <c r="F371" s="156" t="s">
        <v>2565</v>
      </c>
      <c r="H371" s="157">
        <v>88.2</v>
      </c>
      <c r="I371" s="158"/>
      <c r="L371" s="154"/>
      <c r="M371" s="159"/>
      <c r="T371" s="160"/>
      <c r="AT371" s="155" t="s">
        <v>292</v>
      </c>
      <c r="AU371" s="155" t="s">
        <v>91</v>
      </c>
      <c r="AV371" s="12" t="s">
        <v>91</v>
      </c>
      <c r="AW371" s="12" t="s">
        <v>36</v>
      </c>
      <c r="AX371" s="12" t="s">
        <v>85</v>
      </c>
      <c r="AY371" s="155" t="s">
        <v>209</v>
      </c>
    </row>
    <row r="372" spans="2:65" s="1" customFormat="1" ht="24.2" customHeight="1" x14ac:dyDescent="0.2">
      <c r="B372" s="30"/>
      <c r="C372" s="171" t="s">
        <v>724</v>
      </c>
      <c r="D372" s="171" t="s">
        <v>449</v>
      </c>
      <c r="E372" s="172" t="s">
        <v>2154</v>
      </c>
      <c r="F372" s="173" t="s">
        <v>2155</v>
      </c>
      <c r="G372" s="174" t="s">
        <v>359</v>
      </c>
      <c r="H372" s="175">
        <v>88.2</v>
      </c>
      <c r="I372" s="176"/>
      <c r="J372" s="177">
        <f>ROUND(I372*H372,2)</f>
        <v>0</v>
      </c>
      <c r="K372" s="178"/>
      <c r="L372" s="179"/>
      <c r="M372" s="180" t="s">
        <v>1</v>
      </c>
      <c r="N372" s="181" t="s">
        <v>43</v>
      </c>
      <c r="P372" s="146">
        <f>O372*H372</f>
        <v>0</v>
      </c>
      <c r="Q372" s="146">
        <v>1.0499999999999999E-3</v>
      </c>
      <c r="R372" s="146">
        <f>Q372*H372</f>
        <v>9.2609999999999998E-2</v>
      </c>
      <c r="S372" s="146">
        <v>0</v>
      </c>
      <c r="T372" s="147">
        <f>S372*H372</f>
        <v>0</v>
      </c>
      <c r="AR372" s="148" t="s">
        <v>244</v>
      </c>
      <c r="AT372" s="148" t="s">
        <v>449</v>
      </c>
      <c r="AU372" s="148" t="s">
        <v>91</v>
      </c>
      <c r="AY372" s="15" t="s">
        <v>209</v>
      </c>
      <c r="BE372" s="149">
        <f>IF(N372="základní",J372,0)</f>
        <v>0</v>
      </c>
      <c r="BF372" s="149">
        <f>IF(N372="snížená",J372,0)</f>
        <v>0</v>
      </c>
      <c r="BG372" s="149">
        <f>IF(N372="zákl. přenesená",J372,0)</f>
        <v>0</v>
      </c>
      <c r="BH372" s="149">
        <f>IF(N372="sníž. přenesená",J372,0)</f>
        <v>0</v>
      </c>
      <c r="BI372" s="149">
        <f>IF(N372="nulová",J372,0)</f>
        <v>0</v>
      </c>
      <c r="BJ372" s="15" t="s">
        <v>85</v>
      </c>
      <c r="BK372" s="149">
        <f>ROUND(I372*H372,2)</f>
        <v>0</v>
      </c>
      <c r="BL372" s="15" t="s">
        <v>156</v>
      </c>
      <c r="BM372" s="148" t="s">
        <v>2566</v>
      </c>
    </row>
    <row r="373" spans="2:65" s="1" customFormat="1" x14ac:dyDescent="0.2">
      <c r="B373" s="30"/>
      <c r="D373" s="150" t="s">
        <v>216</v>
      </c>
      <c r="F373" s="151" t="s">
        <v>2155</v>
      </c>
      <c r="I373" s="152"/>
      <c r="L373" s="30"/>
      <c r="M373" s="153"/>
      <c r="T373" s="54"/>
      <c r="AT373" s="15" t="s">
        <v>216</v>
      </c>
      <c r="AU373" s="15" t="s">
        <v>91</v>
      </c>
    </row>
    <row r="374" spans="2:65" s="12" customFormat="1" x14ac:dyDescent="0.2">
      <c r="B374" s="154"/>
      <c r="D374" s="150" t="s">
        <v>292</v>
      </c>
      <c r="E374" s="155" t="s">
        <v>1</v>
      </c>
      <c r="F374" s="156" t="s">
        <v>2565</v>
      </c>
      <c r="H374" s="157">
        <v>88.2</v>
      </c>
      <c r="I374" s="158"/>
      <c r="L374" s="154"/>
      <c r="M374" s="159"/>
      <c r="T374" s="160"/>
      <c r="AT374" s="155" t="s">
        <v>292</v>
      </c>
      <c r="AU374" s="155" t="s">
        <v>91</v>
      </c>
      <c r="AV374" s="12" t="s">
        <v>91</v>
      </c>
      <c r="AW374" s="12" t="s">
        <v>36</v>
      </c>
      <c r="AX374" s="12" t="s">
        <v>85</v>
      </c>
      <c r="AY374" s="155" t="s">
        <v>209</v>
      </c>
    </row>
    <row r="375" spans="2:65" s="1" customFormat="1" ht="24.2" customHeight="1" x14ac:dyDescent="0.2">
      <c r="B375" s="30"/>
      <c r="C375" s="136" t="s">
        <v>729</v>
      </c>
      <c r="D375" s="136" t="s">
        <v>210</v>
      </c>
      <c r="E375" s="137" t="s">
        <v>2164</v>
      </c>
      <c r="F375" s="138" t="s">
        <v>2165</v>
      </c>
      <c r="G375" s="139" t="s">
        <v>456</v>
      </c>
      <c r="H375" s="140">
        <v>18</v>
      </c>
      <c r="I375" s="141"/>
      <c r="J375" s="142">
        <f>ROUND(I375*H375,2)</f>
        <v>0</v>
      </c>
      <c r="K375" s="143"/>
      <c r="L375" s="30"/>
      <c r="M375" s="144" t="s">
        <v>1</v>
      </c>
      <c r="N375" s="145" t="s">
        <v>43</v>
      </c>
      <c r="P375" s="146">
        <f>O375*H375</f>
        <v>0</v>
      </c>
      <c r="Q375" s="146">
        <v>0</v>
      </c>
      <c r="R375" s="146">
        <f>Q375*H375</f>
        <v>0</v>
      </c>
      <c r="S375" s="146">
        <v>0</v>
      </c>
      <c r="T375" s="147">
        <f>S375*H375</f>
        <v>0</v>
      </c>
      <c r="AR375" s="148" t="s">
        <v>156</v>
      </c>
      <c r="AT375" s="148" t="s">
        <v>210</v>
      </c>
      <c r="AU375" s="148" t="s">
        <v>91</v>
      </c>
      <c r="AY375" s="15" t="s">
        <v>209</v>
      </c>
      <c r="BE375" s="149">
        <f>IF(N375="základní",J375,0)</f>
        <v>0</v>
      </c>
      <c r="BF375" s="149">
        <f>IF(N375="snížená",J375,0)</f>
        <v>0</v>
      </c>
      <c r="BG375" s="149">
        <f>IF(N375="zákl. přenesená",J375,0)</f>
        <v>0</v>
      </c>
      <c r="BH375" s="149">
        <f>IF(N375="sníž. přenesená",J375,0)</f>
        <v>0</v>
      </c>
      <c r="BI375" s="149">
        <f>IF(N375="nulová",J375,0)</f>
        <v>0</v>
      </c>
      <c r="BJ375" s="15" t="s">
        <v>85</v>
      </c>
      <c r="BK375" s="149">
        <f>ROUND(I375*H375,2)</f>
        <v>0</v>
      </c>
      <c r="BL375" s="15" t="s">
        <v>156</v>
      </c>
      <c r="BM375" s="148" t="s">
        <v>2567</v>
      </c>
    </row>
    <row r="376" spans="2:65" s="1" customFormat="1" ht="29.25" x14ac:dyDescent="0.2">
      <c r="B376" s="30"/>
      <c r="D376" s="150" t="s">
        <v>216</v>
      </c>
      <c r="F376" s="151" t="s">
        <v>2167</v>
      </c>
      <c r="I376" s="152"/>
      <c r="L376" s="30"/>
      <c r="M376" s="153"/>
      <c r="T376" s="54"/>
      <c r="AT376" s="15" t="s">
        <v>216</v>
      </c>
      <c r="AU376" s="15" t="s">
        <v>91</v>
      </c>
    </row>
    <row r="377" spans="2:65" s="1" customFormat="1" ht="16.5" customHeight="1" x14ac:dyDescent="0.2">
      <c r="B377" s="30"/>
      <c r="C377" s="171" t="s">
        <v>733</v>
      </c>
      <c r="D377" s="171" t="s">
        <v>449</v>
      </c>
      <c r="E377" s="172" t="s">
        <v>2168</v>
      </c>
      <c r="F377" s="173" t="s">
        <v>2169</v>
      </c>
      <c r="G377" s="174" t="s">
        <v>456</v>
      </c>
      <c r="H377" s="175">
        <v>18</v>
      </c>
      <c r="I377" s="176"/>
      <c r="J377" s="177">
        <f>ROUND(I377*H377,2)</f>
        <v>0</v>
      </c>
      <c r="K377" s="178"/>
      <c r="L377" s="179"/>
      <c r="M377" s="180" t="s">
        <v>1</v>
      </c>
      <c r="N377" s="181" t="s">
        <v>43</v>
      </c>
      <c r="P377" s="146">
        <f>O377*H377</f>
        <v>0</v>
      </c>
      <c r="Q377" s="146">
        <v>2.2000000000000001E-4</v>
      </c>
      <c r="R377" s="146">
        <f>Q377*H377</f>
        <v>3.96E-3</v>
      </c>
      <c r="S377" s="146">
        <v>0</v>
      </c>
      <c r="T377" s="147">
        <f>S377*H377</f>
        <v>0</v>
      </c>
      <c r="AR377" s="148" t="s">
        <v>244</v>
      </c>
      <c r="AT377" s="148" t="s">
        <v>449</v>
      </c>
      <c r="AU377" s="148" t="s">
        <v>91</v>
      </c>
      <c r="AY377" s="15" t="s">
        <v>209</v>
      </c>
      <c r="BE377" s="149">
        <f>IF(N377="základní",J377,0)</f>
        <v>0</v>
      </c>
      <c r="BF377" s="149">
        <f>IF(N377="snížená",J377,0)</f>
        <v>0</v>
      </c>
      <c r="BG377" s="149">
        <f>IF(N377="zákl. přenesená",J377,0)</f>
        <v>0</v>
      </c>
      <c r="BH377" s="149">
        <f>IF(N377="sníž. přenesená",J377,0)</f>
        <v>0</v>
      </c>
      <c r="BI377" s="149">
        <f>IF(N377="nulová",J377,0)</f>
        <v>0</v>
      </c>
      <c r="BJ377" s="15" t="s">
        <v>85</v>
      </c>
      <c r="BK377" s="149">
        <f>ROUND(I377*H377,2)</f>
        <v>0</v>
      </c>
      <c r="BL377" s="15" t="s">
        <v>156</v>
      </c>
      <c r="BM377" s="148" t="s">
        <v>2568</v>
      </c>
    </row>
    <row r="378" spans="2:65" s="1" customFormat="1" x14ac:dyDescent="0.2">
      <c r="B378" s="30"/>
      <c r="D378" s="150" t="s">
        <v>216</v>
      </c>
      <c r="F378" s="151" t="s">
        <v>2169</v>
      </c>
      <c r="I378" s="152"/>
      <c r="L378" s="30"/>
      <c r="M378" s="153"/>
      <c r="T378" s="54"/>
      <c r="AT378" s="15" t="s">
        <v>216</v>
      </c>
      <c r="AU378" s="15" t="s">
        <v>91</v>
      </c>
    </row>
    <row r="379" spans="2:65" s="1" customFormat="1" ht="16.5" customHeight="1" x14ac:dyDescent="0.2">
      <c r="B379" s="30"/>
      <c r="C379" s="171" t="s">
        <v>738</v>
      </c>
      <c r="D379" s="171" t="s">
        <v>449</v>
      </c>
      <c r="E379" s="172" t="s">
        <v>2171</v>
      </c>
      <c r="F379" s="173" t="s">
        <v>2172</v>
      </c>
      <c r="G379" s="174" t="s">
        <v>456</v>
      </c>
      <c r="H379" s="175">
        <v>1</v>
      </c>
      <c r="I379" s="176"/>
      <c r="J379" s="177">
        <f>ROUND(I379*H379,2)</f>
        <v>0</v>
      </c>
      <c r="K379" s="178"/>
      <c r="L379" s="179"/>
      <c r="M379" s="180" t="s">
        <v>1</v>
      </c>
      <c r="N379" s="181" t="s">
        <v>43</v>
      </c>
      <c r="P379" s="146">
        <f>O379*H379</f>
        <v>0</v>
      </c>
      <c r="Q379" s="146">
        <v>1.9000000000000001E-4</v>
      </c>
      <c r="R379" s="146">
        <f>Q379*H379</f>
        <v>1.9000000000000001E-4</v>
      </c>
      <c r="S379" s="146">
        <v>0</v>
      </c>
      <c r="T379" s="147">
        <f>S379*H379</f>
        <v>0</v>
      </c>
      <c r="AR379" s="148" t="s">
        <v>244</v>
      </c>
      <c r="AT379" s="148" t="s">
        <v>449</v>
      </c>
      <c r="AU379" s="148" t="s">
        <v>91</v>
      </c>
      <c r="AY379" s="15" t="s">
        <v>209</v>
      </c>
      <c r="BE379" s="149">
        <f>IF(N379="základní",J379,0)</f>
        <v>0</v>
      </c>
      <c r="BF379" s="149">
        <f>IF(N379="snížená",J379,0)</f>
        <v>0</v>
      </c>
      <c r="BG379" s="149">
        <f>IF(N379="zákl. přenesená",J379,0)</f>
        <v>0</v>
      </c>
      <c r="BH379" s="149">
        <f>IF(N379="sníž. přenesená",J379,0)</f>
        <v>0</v>
      </c>
      <c r="BI379" s="149">
        <f>IF(N379="nulová",J379,0)</f>
        <v>0</v>
      </c>
      <c r="BJ379" s="15" t="s">
        <v>85</v>
      </c>
      <c r="BK379" s="149">
        <f>ROUND(I379*H379,2)</f>
        <v>0</v>
      </c>
      <c r="BL379" s="15" t="s">
        <v>156</v>
      </c>
      <c r="BM379" s="148" t="s">
        <v>2569</v>
      </c>
    </row>
    <row r="380" spans="2:65" s="1" customFormat="1" x14ac:dyDescent="0.2">
      <c r="B380" s="30"/>
      <c r="D380" s="150" t="s">
        <v>216</v>
      </c>
      <c r="F380" s="151" t="s">
        <v>2172</v>
      </c>
      <c r="I380" s="152"/>
      <c r="L380" s="30"/>
      <c r="M380" s="153"/>
      <c r="T380" s="54"/>
      <c r="AT380" s="15" t="s">
        <v>216</v>
      </c>
      <c r="AU380" s="15" t="s">
        <v>91</v>
      </c>
    </row>
    <row r="381" spans="2:65" s="1" customFormat="1" ht="16.5" customHeight="1" x14ac:dyDescent="0.2">
      <c r="B381" s="30"/>
      <c r="C381" s="171" t="s">
        <v>742</v>
      </c>
      <c r="D381" s="171" t="s">
        <v>449</v>
      </c>
      <c r="E381" s="172" t="s">
        <v>2174</v>
      </c>
      <c r="F381" s="173" t="s">
        <v>2175</v>
      </c>
      <c r="G381" s="174" t="s">
        <v>456</v>
      </c>
      <c r="H381" s="175">
        <v>1</v>
      </c>
      <c r="I381" s="176"/>
      <c r="J381" s="177">
        <f>ROUND(I381*H381,2)</f>
        <v>0</v>
      </c>
      <c r="K381" s="178"/>
      <c r="L381" s="179"/>
      <c r="M381" s="180" t="s">
        <v>1</v>
      </c>
      <c r="N381" s="181" t="s">
        <v>43</v>
      </c>
      <c r="P381" s="146">
        <f>O381*H381</f>
        <v>0</v>
      </c>
      <c r="Q381" s="146">
        <v>1.08E-3</v>
      </c>
      <c r="R381" s="146">
        <f>Q381*H381</f>
        <v>1.08E-3</v>
      </c>
      <c r="S381" s="146">
        <v>0</v>
      </c>
      <c r="T381" s="147">
        <f>S381*H381</f>
        <v>0</v>
      </c>
      <c r="AR381" s="148" t="s">
        <v>244</v>
      </c>
      <c r="AT381" s="148" t="s">
        <v>449</v>
      </c>
      <c r="AU381" s="148" t="s">
        <v>91</v>
      </c>
      <c r="AY381" s="15" t="s">
        <v>209</v>
      </c>
      <c r="BE381" s="149">
        <f>IF(N381="základní",J381,0)</f>
        <v>0</v>
      </c>
      <c r="BF381" s="149">
        <f>IF(N381="snížená",J381,0)</f>
        <v>0</v>
      </c>
      <c r="BG381" s="149">
        <f>IF(N381="zákl. přenesená",J381,0)</f>
        <v>0</v>
      </c>
      <c r="BH381" s="149">
        <f>IF(N381="sníž. přenesená",J381,0)</f>
        <v>0</v>
      </c>
      <c r="BI381" s="149">
        <f>IF(N381="nulová",J381,0)</f>
        <v>0</v>
      </c>
      <c r="BJ381" s="15" t="s">
        <v>85</v>
      </c>
      <c r="BK381" s="149">
        <f>ROUND(I381*H381,2)</f>
        <v>0</v>
      </c>
      <c r="BL381" s="15" t="s">
        <v>156</v>
      </c>
      <c r="BM381" s="148" t="s">
        <v>2570</v>
      </c>
    </row>
    <row r="382" spans="2:65" s="1" customFormat="1" x14ac:dyDescent="0.2">
      <c r="B382" s="30"/>
      <c r="D382" s="150" t="s">
        <v>216</v>
      </c>
      <c r="F382" s="151" t="s">
        <v>2175</v>
      </c>
      <c r="I382" s="152"/>
      <c r="L382" s="30"/>
      <c r="M382" s="153"/>
      <c r="T382" s="54"/>
      <c r="AT382" s="15" t="s">
        <v>216</v>
      </c>
      <c r="AU382" s="15" t="s">
        <v>91</v>
      </c>
    </row>
    <row r="383" spans="2:65" s="1" customFormat="1" ht="16.5" customHeight="1" x14ac:dyDescent="0.2">
      <c r="B383" s="30"/>
      <c r="C383" s="171" t="s">
        <v>748</v>
      </c>
      <c r="D383" s="171" t="s">
        <v>449</v>
      </c>
      <c r="E383" s="172" t="s">
        <v>2177</v>
      </c>
      <c r="F383" s="173" t="s">
        <v>2178</v>
      </c>
      <c r="G383" s="174" t="s">
        <v>456</v>
      </c>
      <c r="H383" s="175">
        <v>1</v>
      </c>
      <c r="I383" s="176"/>
      <c r="J383" s="177">
        <f>ROUND(I383*H383,2)</f>
        <v>0</v>
      </c>
      <c r="K383" s="178"/>
      <c r="L383" s="179"/>
      <c r="M383" s="180" t="s">
        <v>1</v>
      </c>
      <c r="N383" s="181" t="s">
        <v>43</v>
      </c>
      <c r="P383" s="146">
        <f>O383*H383</f>
        <v>0</v>
      </c>
      <c r="Q383" s="146">
        <v>5.0000000000000002E-5</v>
      </c>
      <c r="R383" s="146">
        <f>Q383*H383</f>
        <v>5.0000000000000002E-5</v>
      </c>
      <c r="S383" s="146">
        <v>0</v>
      </c>
      <c r="T383" s="147">
        <f>S383*H383</f>
        <v>0</v>
      </c>
      <c r="AR383" s="148" t="s">
        <v>244</v>
      </c>
      <c r="AT383" s="148" t="s">
        <v>449</v>
      </c>
      <c r="AU383" s="148" t="s">
        <v>91</v>
      </c>
      <c r="AY383" s="15" t="s">
        <v>209</v>
      </c>
      <c r="BE383" s="149">
        <f>IF(N383="základní",J383,0)</f>
        <v>0</v>
      </c>
      <c r="BF383" s="149">
        <f>IF(N383="snížená",J383,0)</f>
        <v>0</v>
      </c>
      <c r="BG383" s="149">
        <f>IF(N383="zákl. přenesená",J383,0)</f>
        <v>0</v>
      </c>
      <c r="BH383" s="149">
        <f>IF(N383="sníž. přenesená",J383,0)</f>
        <v>0</v>
      </c>
      <c r="BI383" s="149">
        <f>IF(N383="nulová",J383,0)</f>
        <v>0</v>
      </c>
      <c r="BJ383" s="15" t="s">
        <v>85</v>
      </c>
      <c r="BK383" s="149">
        <f>ROUND(I383*H383,2)</f>
        <v>0</v>
      </c>
      <c r="BL383" s="15" t="s">
        <v>156</v>
      </c>
      <c r="BM383" s="148" t="s">
        <v>2571</v>
      </c>
    </row>
    <row r="384" spans="2:65" s="1" customFormat="1" x14ac:dyDescent="0.2">
      <c r="B384" s="30"/>
      <c r="D384" s="150" t="s">
        <v>216</v>
      </c>
      <c r="F384" s="151" t="s">
        <v>2178</v>
      </c>
      <c r="I384" s="152"/>
      <c r="L384" s="30"/>
      <c r="M384" s="153"/>
      <c r="T384" s="54"/>
      <c r="AT384" s="15" t="s">
        <v>216</v>
      </c>
      <c r="AU384" s="15" t="s">
        <v>91</v>
      </c>
    </row>
    <row r="385" spans="2:65" s="1" customFormat="1" ht="16.5" customHeight="1" x14ac:dyDescent="0.2">
      <c r="B385" s="30"/>
      <c r="C385" s="171" t="s">
        <v>753</v>
      </c>
      <c r="D385" s="171" t="s">
        <v>449</v>
      </c>
      <c r="E385" s="172" t="s">
        <v>2572</v>
      </c>
      <c r="F385" s="173" t="s">
        <v>2573</v>
      </c>
      <c r="G385" s="174" t="s">
        <v>456</v>
      </c>
      <c r="H385" s="175">
        <v>1</v>
      </c>
      <c r="I385" s="176"/>
      <c r="J385" s="177">
        <f>ROUND(I385*H385,2)</f>
        <v>0</v>
      </c>
      <c r="K385" s="178"/>
      <c r="L385" s="179"/>
      <c r="M385" s="180" t="s">
        <v>1</v>
      </c>
      <c r="N385" s="181" t="s">
        <v>43</v>
      </c>
      <c r="P385" s="146">
        <f>O385*H385</f>
        <v>0</v>
      </c>
      <c r="Q385" s="146">
        <v>4.0000000000000002E-4</v>
      </c>
      <c r="R385" s="146">
        <f>Q385*H385</f>
        <v>4.0000000000000002E-4</v>
      </c>
      <c r="S385" s="146">
        <v>0</v>
      </c>
      <c r="T385" s="147">
        <f>S385*H385</f>
        <v>0</v>
      </c>
      <c r="AR385" s="148" t="s">
        <v>244</v>
      </c>
      <c r="AT385" s="148" t="s">
        <v>449</v>
      </c>
      <c r="AU385" s="148" t="s">
        <v>91</v>
      </c>
      <c r="AY385" s="15" t="s">
        <v>209</v>
      </c>
      <c r="BE385" s="149">
        <f>IF(N385="základní",J385,0)</f>
        <v>0</v>
      </c>
      <c r="BF385" s="149">
        <f>IF(N385="snížená",J385,0)</f>
        <v>0</v>
      </c>
      <c r="BG385" s="149">
        <f>IF(N385="zákl. přenesená",J385,0)</f>
        <v>0</v>
      </c>
      <c r="BH385" s="149">
        <f>IF(N385="sníž. přenesená",J385,0)</f>
        <v>0</v>
      </c>
      <c r="BI385" s="149">
        <f>IF(N385="nulová",J385,0)</f>
        <v>0</v>
      </c>
      <c r="BJ385" s="15" t="s">
        <v>85</v>
      </c>
      <c r="BK385" s="149">
        <f>ROUND(I385*H385,2)</f>
        <v>0</v>
      </c>
      <c r="BL385" s="15" t="s">
        <v>156</v>
      </c>
      <c r="BM385" s="148" t="s">
        <v>2574</v>
      </c>
    </row>
    <row r="386" spans="2:65" s="1" customFormat="1" x14ac:dyDescent="0.2">
      <c r="B386" s="30"/>
      <c r="D386" s="150" t="s">
        <v>216</v>
      </c>
      <c r="F386" s="151" t="s">
        <v>2573</v>
      </c>
      <c r="I386" s="152"/>
      <c r="L386" s="30"/>
      <c r="M386" s="153"/>
      <c r="T386" s="54"/>
      <c r="AT386" s="15" t="s">
        <v>216</v>
      </c>
      <c r="AU386" s="15" t="s">
        <v>91</v>
      </c>
    </row>
    <row r="387" spans="2:65" s="1" customFormat="1" ht="16.5" customHeight="1" x14ac:dyDescent="0.2">
      <c r="B387" s="30"/>
      <c r="C387" s="171" t="s">
        <v>758</v>
      </c>
      <c r="D387" s="171" t="s">
        <v>449</v>
      </c>
      <c r="E387" s="172" t="s">
        <v>2575</v>
      </c>
      <c r="F387" s="173" t="s">
        <v>2576</v>
      </c>
      <c r="G387" s="174" t="s">
        <v>456</v>
      </c>
      <c r="H387" s="175">
        <v>1</v>
      </c>
      <c r="I387" s="176"/>
      <c r="J387" s="177">
        <f>ROUND(I387*H387,2)</f>
        <v>0</v>
      </c>
      <c r="K387" s="178"/>
      <c r="L387" s="179"/>
      <c r="M387" s="180" t="s">
        <v>1</v>
      </c>
      <c r="N387" s="181" t="s">
        <v>43</v>
      </c>
      <c r="P387" s="146">
        <f>O387*H387</f>
        <v>0</v>
      </c>
      <c r="Q387" s="146">
        <v>4.0000000000000002E-4</v>
      </c>
      <c r="R387" s="146">
        <f>Q387*H387</f>
        <v>4.0000000000000002E-4</v>
      </c>
      <c r="S387" s="146">
        <v>0</v>
      </c>
      <c r="T387" s="147">
        <f>S387*H387</f>
        <v>0</v>
      </c>
      <c r="AR387" s="148" t="s">
        <v>244</v>
      </c>
      <c r="AT387" s="148" t="s">
        <v>449</v>
      </c>
      <c r="AU387" s="148" t="s">
        <v>91</v>
      </c>
      <c r="AY387" s="15" t="s">
        <v>209</v>
      </c>
      <c r="BE387" s="149">
        <f>IF(N387="základní",J387,0)</f>
        <v>0</v>
      </c>
      <c r="BF387" s="149">
        <f>IF(N387="snížená",J387,0)</f>
        <v>0</v>
      </c>
      <c r="BG387" s="149">
        <f>IF(N387="zákl. přenesená",J387,0)</f>
        <v>0</v>
      </c>
      <c r="BH387" s="149">
        <f>IF(N387="sníž. přenesená",J387,0)</f>
        <v>0</v>
      </c>
      <c r="BI387" s="149">
        <f>IF(N387="nulová",J387,0)</f>
        <v>0</v>
      </c>
      <c r="BJ387" s="15" t="s">
        <v>85</v>
      </c>
      <c r="BK387" s="149">
        <f>ROUND(I387*H387,2)</f>
        <v>0</v>
      </c>
      <c r="BL387" s="15" t="s">
        <v>156</v>
      </c>
      <c r="BM387" s="148" t="s">
        <v>2577</v>
      </c>
    </row>
    <row r="388" spans="2:65" s="1" customFormat="1" x14ac:dyDescent="0.2">
      <c r="B388" s="30"/>
      <c r="D388" s="150" t="s">
        <v>216</v>
      </c>
      <c r="F388" s="151" t="s">
        <v>2576</v>
      </c>
      <c r="I388" s="152"/>
      <c r="L388" s="30"/>
      <c r="M388" s="153"/>
      <c r="T388" s="54"/>
      <c r="AT388" s="15" t="s">
        <v>216</v>
      </c>
      <c r="AU388" s="15" t="s">
        <v>91</v>
      </c>
    </row>
    <row r="389" spans="2:65" s="1" customFormat="1" ht="21.75" customHeight="1" x14ac:dyDescent="0.2">
      <c r="B389" s="30"/>
      <c r="C389" s="136" t="s">
        <v>762</v>
      </c>
      <c r="D389" s="136" t="s">
        <v>210</v>
      </c>
      <c r="E389" s="137" t="s">
        <v>2207</v>
      </c>
      <c r="F389" s="138" t="s">
        <v>2208</v>
      </c>
      <c r="G389" s="139" t="s">
        <v>456</v>
      </c>
      <c r="H389" s="140">
        <v>1</v>
      </c>
      <c r="I389" s="141"/>
      <c r="J389" s="142">
        <f>ROUND(I389*H389,2)</f>
        <v>0</v>
      </c>
      <c r="K389" s="143"/>
      <c r="L389" s="30"/>
      <c r="M389" s="144" t="s">
        <v>1</v>
      </c>
      <c r="N389" s="145" t="s">
        <v>43</v>
      </c>
      <c r="P389" s="146">
        <f>O389*H389</f>
        <v>0</v>
      </c>
      <c r="Q389" s="146">
        <v>7.2000000000000005E-4</v>
      </c>
      <c r="R389" s="146">
        <f>Q389*H389</f>
        <v>7.2000000000000005E-4</v>
      </c>
      <c r="S389" s="146">
        <v>0</v>
      </c>
      <c r="T389" s="147">
        <f>S389*H389</f>
        <v>0</v>
      </c>
      <c r="AR389" s="148" t="s">
        <v>156</v>
      </c>
      <c r="AT389" s="148" t="s">
        <v>210</v>
      </c>
      <c r="AU389" s="148" t="s">
        <v>91</v>
      </c>
      <c r="AY389" s="15" t="s">
        <v>209</v>
      </c>
      <c r="BE389" s="149">
        <f>IF(N389="základní",J389,0)</f>
        <v>0</v>
      </c>
      <c r="BF389" s="149">
        <f>IF(N389="snížená",J389,0)</f>
        <v>0</v>
      </c>
      <c r="BG389" s="149">
        <f>IF(N389="zákl. přenesená",J389,0)</f>
        <v>0</v>
      </c>
      <c r="BH389" s="149">
        <f>IF(N389="sníž. přenesená",J389,0)</f>
        <v>0</v>
      </c>
      <c r="BI389" s="149">
        <f>IF(N389="nulová",J389,0)</f>
        <v>0</v>
      </c>
      <c r="BJ389" s="15" t="s">
        <v>85</v>
      </c>
      <c r="BK389" s="149">
        <f>ROUND(I389*H389,2)</f>
        <v>0</v>
      </c>
      <c r="BL389" s="15" t="s">
        <v>156</v>
      </c>
      <c r="BM389" s="148" t="s">
        <v>2578</v>
      </c>
    </row>
    <row r="390" spans="2:65" s="1" customFormat="1" ht="29.25" x14ac:dyDescent="0.2">
      <c r="B390" s="30"/>
      <c r="D390" s="150" t="s">
        <v>216</v>
      </c>
      <c r="F390" s="151" t="s">
        <v>2210</v>
      </c>
      <c r="I390" s="152"/>
      <c r="L390" s="30"/>
      <c r="M390" s="153"/>
      <c r="T390" s="54"/>
      <c r="AT390" s="15" t="s">
        <v>216</v>
      </c>
      <c r="AU390" s="15" t="s">
        <v>91</v>
      </c>
    </row>
    <row r="391" spans="2:65" s="1" customFormat="1" ht="24.2" customHeight="1" x14ac:dyDescent="0.2">
      <c r="B391" s="30"/>
      <c r="C391" s="171" t="s">
        <v>766</v>
      </c>
      <c r="D391" s="171" t="s">
        <v>449</v>
      </c>
      <c r="E391" s="172" t="s">
        <v>2211</v>
      </c>
      <c r="F391" s="173" t="s">
        <v>2212</v>
      </c>
      <c r="G391" s="174" t="s">
        <v>456</v>
      </c>
      <c r="H391" s="175">
        <v>1</v>
      </c>
      <c r="I391" s="176"/>
      <c r="J391" s="177">
        <f>ROUND(I391*H391,2)</f>
        <v>0</v>
      </c>
      <c r="K391" s="178"/>
      <c r="L391" s="179"/>
      <c r="M391" s="180" t="s">
        <v>1</v>
      </c>
      <c r="N391" s="181" t="s">
        <v>43</v>
      </c>
      <c r="P391" s="146">
        <f>O391*H391</f>
        <v>0</v>
      </c>
      <c r="Q391" s="146">
        <v>1.2E-2</v>
      </c>
      <c r="R391" s="146">
        <f>Q391*H391</f>
        <v>1.2E-2</v>
      </c>
      <c r="S391" s="146">
        <v>0</v>
      </c>
      <c r="T391" s="147">
        <f>S391*H391</f>
        <v>0</v>
      </c>
      <c r="AR391" s="148" t="s">
        <v>244</v>
      </c>
      <c r="AT391" s="148" t="s">
        <v>449</v>
      </c>
      <c r="AU391" s="148" t="s">
        <v>91</v>
      </c>
      <c r="AY391" s="15" t="s">
        <v>209</v>
      </c>
      <c r="BE391" s="149">
        <f>IF(N391="základní",J391,0)</f>
        <v>0</v>
      </c>
      <c r="BF391" s="149">
        <f>IF(N391="snížená",J391,0)</f>
        <v>0</v>
      </c>
      <c r="BG391" s="149">
        <f>IF(N391="zákl. přenesená",J391,0)</f>
        <v>0</v>
      </c>
      <c r="BH391" s="149">
        <f>IF(N391="sníž. přenesená",J391,0)</f>
        <v>0</v>
      </c>
      <c r="BI391" s="149">
        <f>IF(N391="nulová",J391,0)</f>
        <v>0</v>
      </c>
      <c r="BJ391" s="15" t="s">
        <v>85</v>
      </c>
      <c r="BK391" s="149">
        <f>ROUND(I391*H391,2)</f>
        <v>0</v>
      </c>
      <c r="BL391" s="15" t="s">
        <v>156</v>
      </c>
      <c r="BM391" s="148" t="s">
        <v>2579</v>
      </c>
    </row>
    <row r="392" spans="2:65" s="1" customFormat="1" ht="19.5" x14ac:dyDescent="0.2">
      <c r="B392" s="30"/>
      <c r="D392" s="150" t="s">
        <v>216</v>
      </c>
      <c r="F392" s="151" t="s">
        <v>2212</v>
      </c>
      <c r="I392" s="152"/>
      <c r="L392" s="30"/>
      <c r="M392" s="153"/>
      <c r="T392" s="54"/>
      <c r="AT392" s="15" t="s">
        <v>216</v>
      </c>
      <c r="AU392" s="15" t="s">
        <v>91</v>
      </c>
    </row>
    <row r="393" spans="2:65" s="1" customFormat="1" ht="24.2" customHeight="1" x14ac:dyDescent="0.2">
      <c r="B393" s="30"/>
      <c r="C393" s="171" t="s">
        <v>770</v>
      </c>
      <c r="D393" s="171" t="s">
        <v>449</v>
      </c>
      <c r="E393" s="172" t="s">
        <v>2221</v>
      </c>
      <c r="F393" s="173" t="s">
        <v>2222</v>
      </c>
      <c r="G393" s="174" t="s">
        <v>456</v>
      </c>
      <c r="H393" s="175">
        <v>1</v>
      </c>
      <c r="I393" s="176"/>
      <c r="J393" s="177">
        <f>ROUND(I393*H393,2)</f>
        <v>0</v>
      </c>
      <c r="K393" s="178"/>
      <c r="L393" s="179"/>
      <c r="M393" s="180" t="s">
        <v>1</v>
      </c>
      <c r="N393" s="181" t="s">
        <v>43</v>
      </c>
      <c r="P393" s="146">
        <f>O393*H393</f>
        <v>0</v>
      </c>
      <c r="Q393" s="146">
        <v>5.5100000000000001E-3</v>
      </c>
      <c r="R393" s="146">
        <f>Q393*H393</f>
        <v>5.5100000000000001E-3</v>
      </c>
      <c r="S393" s="146">
        <v>0</v>
      </c>
      <c r="T393" s="147">
        <f>S393*H393</f>
        <v>0</v>
      </c>
      <c r="AR393" s="148" t="s">
        <v>244</v>
      </c>
      <c r="AT393" s="148" t="s">
        <v>449</v>
      </c>
      <c r="AU393" s="148" t="s">
        <v>91</v>
      </c>
      <c r="AY393" s="15" t="s">
        <v>209</v>
      </c>
      <c r="BE393" s="149">
        <f>IF(N393="základní",J393,0)</f>
        <v>0</v>
      </c>
      <c r="BF393" s="149">
        <f>IF(N393="snížená",J393,0)</f>
        <v>0</v>
      </c>
      <c r="BG393" s="149">
        <f>IF(N393="zákl. přenesená",J393,0)</f>
        <v>0</v>
      </c>
      <c r="BH393" s="149">
        <f>IF(N393="sníž. přenesená",J393,0)</f>
        <v>0</v>
      </c>
      <c r="BI393" s="149">
        <f>IF(N393="nulová",J393,0)</f>
        <v>0</v>
      </c>
      <c r="BJ393" s="15" t="s">
        <v>85</v>
      </c>
      <c r="BK393" s="149">
        <f>ROUND(I393*H393,2)</f>
        <v>0</v>
      </c>
      <c r="BL393" s="15" t="s">
        <v>156</v>
      </c>
      <c r="BM393" s="148" t="s">
        <v>2580</v>
      </c>
    </row>
    <row r="394" spans="2:65" s="1" customFormat="1" ht="19.5" x14ac:dyDescent="0.2">
      <c r="B394" s="30"/>
      <c r="D394" s="150" t="s">
        <v>216</v>
      </c>
      <c r="F394" s="151" t="s">
        <v>2222</v>
      </c>
      <c r="I394" s="152"/>
      <c r="L394" s="30"/>
      <c r="M394" s="153"/>
      <c r="T394" s="54"/>
      <c r="AT394" s="15" t="s">
        <v>216</v>
      </c>
      <c r="AU394" s="15" t="s">
        <v>91</v>
      </c>
    </row>
    <row r="395" spans="2:65" s="1" customFormat="1" ht="21.75" customHeight="1" x14ac:dyDescent="0.2">
      <c r="B395" s="30"/>
      <c r="C395" s="136" t="s">
        <v>774</v>
      </c>
      <c r="D395" s="136" t="s">
        <v>210</v>
      </c>
      <c r="E395" s="137" t="s">
        <v>2180</v>
      </c>
      <c r="F395" s="138" t="s">
        <v>2181</v>
      </c>
      <c r="G395" s="139" t="s">
        <v>456</v>
      </c>
      <c r="H395" s="140">
        <v>4</v>
      </c>
      <c r="I395" s="141"/>
      <c r="J395" s="142">
        <f>ROUND(I395*H395,2)</f>
        <v>0</v>
      </c>
      <c r="K395" s="143"/>
      <c r="L395" s="30"/>
      <c r="M395" s="144" t="s">
        <v>1</v>
      </c>
      <c r="N395" s="145" t="s">
        <v>43</v>
      </c>
      <c r="P395" s="146">
        <f>O395*H395</f>
        <v>0</v>
      </c>
      <c r="Q395" s="146">
        <v>7.2000000000000005E-4</v>
      </c>
      <c r="R395" s="146">
        <f>Q395*H395</f>
        <v>2.8800000000000002E-3</v>
      </c>
      <c r="S395" s="146">
        <v>0</v>
      </c>
      <c r="T395" s="147">
        <f>S395*H395</f>
        <v>0</v>
      </c>
      <c r="AR395" s="148" t="s">
        <v>156</v>
      </c>
      <c r="AT395" s="148" t="s">
        <v>210</v>
      </c>
      <c r="AU395" s="148" t="s">
        <v>91</v>
      </c>
      <c r="AY395" s="15" t="s">
        <v>209</v>
      </c>
      <c r="BE395" s="149">
        <f>IF(N395="základní",J395,0)</f>
        <v>0</v>
      </c>
      <c r="BF395" s="149">
        <f>IF(N395="snížená",J395,0)</f>
        <v>0</v>
      </c>
      <c r="BG395" s="149">
        <f>IF(N395="zákl. přenesená",J395,0)</f>
        <v>0</v>
      </c>
      <c r="BH395" s="149">
        <f>IF(N395="sníž. přenesená",J395,0)</f>
        <v>0</v>
      </c>
      <c r="BI395" s="149">
        <f>IF(N395="nulová",J395,0)</f>
        <v>0</v>
      </c>
      <c r="BJ395" s="15" t="s">
        <v>85</v>
      </c>
      <c r="BK395" s="149">
        <f>ROUND(I395*H395,2)</f>
        <v>0</v>
      </c>
      <c r="BL395" s="15" t="s">
        <v>156</v>
      </c>
      <c r="BM395" s="148" t="s">
        <v>2581</v>
      </c>
    </row>
    <row r="396" spans="2:65" s="1" customFormat="1" ht="29.25" x14ac:dyDescent="0.2">
      <c r="B396" s="30"/>
      <c r="D396" s="150" t="s">
        <v>216</v>
      </c>
      <c r="F396" s="151" t="s">
        <v>2183</v>
      </c>
      <c r="I396" s="152"/>
      <c r="L396" s="30"/>
      <c r="M396" s="153"/>
      <c r="T396" s="54"/>
      <c r="AT396" s="15" t="s">
        <v>216</v>
      </c>
      <c r="AU396" s="15" t="s">
        <v>91</v>
      </c>
    </row>
    <row r="397" spans="2:65" s="12" customFormat="1" x14ac:dyDescent="0.2">
      <c r="B397" s="154"/>
      <c r="D397" s="150" t="s">
        <v>292</v>
      </c>
      <c r="E397" s="155" t="s">
        <v>1</v>
      </c>
      <c r="F397" s="156" t="s">
        <v>156</v>
      </c>
      <c r="H397" s="157">
        <v>4</v>
      </c>
      <c r="I397" s="158"/>
      <c r="L397" s="154"/>
      <c r="M397" s="159"/>
      <c r="T397" s="160"/>
      <c r="AT397" s="155" t="s">
        <v>292</v>
      </c>
      <c r="AU397" s="155" t="s">
        <v>91</v>
      </c>
      <c r="AV397" s="12" t="s">
        <v>91</v>
      </c>
      <c r="AW397" s="12" t="s">
        <v>36</v>
      </c>
      <c r="AX397" s="12" t="s">
        <v>85</v>
      </c>
      <c r="AY397" s="155" t="s">
        <v>209</v>
      </c>
    </row>
    <row r="398" spans="2:65" s="1" customFormat="1" ht="24.2" customHeight="1" x14ac:dyDescent="0.2">
      <c r="B398" s="30"/>
      <c r="C398" s="171" t="s">
        <v>779</v>
      </c>
      <c r="D398" s="171" t="s">
        <v>449</v>
      </c>
      <c r="E398" s="172" t="s">
        <v>2184</v>
      </c>
      <c r="F398" s="173" t="s">
        <v>2185</v>
      </c>
      <c r="G398" s="174" t="s">
        <v>456</v>
      </c>
      <c r="H398" s="175">
        <v>4</v>
      </c>
      <c r="I398" s="176"/>
      <c r="J398" s="177">
        <f>ROUND(I398*H398,2)</f>
        <v>0</v>
      </c>
      <c r="K398" s="178"/>
      <c r="L398" s="179"/>
      <c r="M398" s="180" t="s">
        <v>1</v>
      </c>
      <c r="N398" s="181" t="s">
        <v>43</v>
      </c>
      <c r="P398" s="146">
        <f>O398*H398</f>
        <v>0</v>
      </c>
      <c r="Q398" s="146">
        <v>6.1999999999999998E-3</v>
      </c>
      <c r="R398" s="146">
        <f>Q398*H398</f>
        <v>2.4799999999999999E-2</v>
      </c>
      <c r="S398" s="146">
        <v>0</v>
      </c>
      <c r="T398" s="147">
        <f>S398*H398</f>
        <v>0</v>
      </c>
      <c r="AR398" s="148" t="s">
        <v>244</v>
      </c>
      <c r="AT398" s="148" t="s">
        <v>449</v>
      </c>
      <c r="AU398" s="148" t="s">
        <v>91</v>
      </c>
      <c r="AY398" s="15" t="s">
        <v>209</v>
      </c>
      <c r="BE398" s="149">
        <f>IF(N398="základní",J398,0)</f>
        <v>0</v>
      </c>
      <c r="BF398" s="149">
        <f>IF(N398="snížená",J398,0)</f>
        <v>0</v>
      </c>
      <c r="BG398" s="149">
        <f>IF(N398="zákl. přenesená",J398,0)</f>
        <v>0</v>
      </c>
      <c r="BH398" s="149">
        <f>IF(N398="sníž. přenesená",J398,0)</f>
        <v>0</v>
      </c>
      <c r="BI398" s="149">
        <f>IF(N398="nulová",J398,0)</f>
        <v>0</v>
      </c>
      <c r="BJ398" s="15" t="s">
        <v>85</v>
      </c>
      <c r="BK398" s="149">
        <f>ROUND(I398*H398,2)</f>
        <v>0</v>
      </c>
      <c r="BL398" s="15" t="s">
        <v>156</v>
      </c>
      <c r="BM398" s="148" t="s">
        <v>2582</v>
      </c>
    </row>
    <row r="399" spans="2:65" s="1" customFormat="1" ht="19.5" x14ac:dyDescent="0.2">
      <c r="B399" s="30"/>
      <c r="D399" s="150" t="s">
        <v>216</v>
      </c>
      <c r="F399" s="151" t="s">
        <v>2185</v>
      </c>
      <c r="I399" s="152"/>
      <c r="L399" s="30"/>
      <c r="M399" s="153"/>
      <c r="T399" s="54"/>
      <c r="AT399" s="15" t="s">
        <v>216</v>
      </c>
      <c r="AU399" s="15" t="s">
        <v>91</v>
      </c>
    </row>
    <row r="400" spans="2:65" s="12" customFormat="1" x14ac:dyDescent="0.2">
      <c r="B400" s="154"/>
      <c r="D400" s="150" t="s">
        <v>292</v>
      </c>
      <c r="E400" s="155" t="s">
        <v>1</v>
      </c>
      <c r="F400" s="156" t="s">
        <v>156</v>
      </c>
      <c r="H400" s="157">
        <v>4</v>
      </c>
      <c r="I400" s="158"/>
      <c r="L400" s="154"/>
      <c r="M400" s="159"/>
      <c r="T400" s="160"/>
      <c r="AT400" s="155" t="s">
        <v>292</v>
      </c>
      <c r="AU400" s="155" t="s">
        <v>91</v>
      </c>
      <c r="AV400" s="12" t="s">
        <v>91</v>
      </c>
      <c r="AW400" s="12" t="s">
        <v>36</v>
      </c>
      <c r="AX400" s="12" t="s">
        <v>85</v>
      </c>
      <c r="AY400" s="155" t="s">
        <v>209</v>
      </c>
    </row>
    <row r="401" spans="2:65" s="1" customFormat="1" ht="24.2" customHeight="1" x14ac:dyDescent="0.2">
      <c r="B401" s="30"/>
      <c r="C401" s="171" t="s">
        <v>783</v>
      </c>
      <c r="D401" s="171" t="s">
        <v>449</v>
      </c>
      <c r="E401" s="172" t="s">
        <v>2221</v>
      </c>
      <c r="F401" s="173" t="s">
        <v>2222</v>
      </c>
      <c r="G401" s="174" t="s">
        <v>456</v>
      </c>
      <c r="H401" s="175">
        <v>4</v>
      </c>
      <c r="I401" s="176"/>
      <c r="J401" s="177">
        <f>ROUND(I401*H401,2)</f>
        <v>0</v>
      </c>
      <c r="K401" s="178"/>
      <c r="L401" s="179"/>
      <c r="M401" s="180" t="s">
        <v>1</v>
      </c>
      <c r="N401" s="181" t="s">
        <v>43</v>
      </c>
      <c r="P401" s="146">
        <f>O401*H401</f>
        <v>0</v>
      </c>
      <c r="Q401" s="146">
        <v>5.5100000000000001E-3</v>
      </c>
      <c r="R401" s="146">
        <f>Q401*H401</f>
        <v>2.2040000000000001E-2</v>
      </c>
      <c r="S401" s="146">
        <v>0</v>
      </c>
      <c r="T401" s="147">
        <f>S401*H401</f>
        <v>0</v>
      </c>
      <c r="AR401" s="148" t="s">
        <v>244</v>
      </c>
      <c r="AT401" s="148" t="s">
        <v>449</v>
      </c>
      <c r="AU401" s="148" t="s">
        <v>91</v>
      </c>
      <c r="AY401" s="15" t="s">
        <v>209</v>
      </c>
      <c r="BE401" s="149">
        <f>IF(N401="základní",J401,0)</f>
        <v>0</v>
      </c>
      <c r="BF401" s="149">
        <f>IF(N401="snížená",J401,0)</f>
        <v>0</v>
      </c>
      <c r="BG401" s="149">
        <f>IF(N401="zákl. přenesená",J401,0)</f>
        <v>0</v>
      </c>
      <c r="BH401" s="149">
        <f>IF(N401="sníž. přenesená",J401,0)</f>
        <v>0</v>
      </c>
      <c r="BI401" s="149">
        <f>IF(N401="nulová",J401,0)</f>
        <v>0</v>
      </c>
      <c r="BJ401" s="15" t="s">
        <v>85</v>
      </c>
      <c r="BK401" s="149">
        <f>ROUND(I401*H401,2)</f>
        <v>0</v>
      </c>
      <c r="BL401" s="15" t="s">
        <v>156</v>
      </c>
      <c r="BM401" s="148" t="s">
        <v>2583</v>
      </c>
    </row>
    <row r="402" spans="2:65" s="1" customFormat="1" ht="19.5" x14ac:dyDescent="0.2">
      <c r="B402" s="30"/>
      <c r="D402" s="150" t="s">
        <v>216</v>
      </c>
      <c r="F402" s="151" t="s">
        <v>2222</v>
      </c>
      <c r="I402" s="152"/>
      <c r="L402" s="30"/>
      <c r="M402" s="153"/>
      <c r="T402" s="54"/>
      <c r="AT402" s="15" t="s">
        <v>216</v>
      </c>
      <c r="AU402" s="15" t="s">
        <v>91</v>
      </c>
    </row>
    <row r="403" spans="2:65" s="12" customFormat="1" x14ac:dyDescent="0.2">
      <c r="B403" s="154"/>
      <c r="D403" s="150" t="s">
        <v>292</v>
      </c>
      <c r="E403" s="155" t="s">
        <v>1</v>
      </c>
      <c r="F403" s="156" t="s">
        <v>156</v>
      </c>
      <c r="H403" s="157">
        <v>4</v>
      </c>
      <c r="I403" s="158"/>
      <c r="L403" s="154"/>
      <c r="M403" s="159"/>
      <c r="T403" s="160"/>
      <c r="AT403" s="155" t="s">
        <v>292</v>
      </c>
      <c r="AU403" s="155" t="s">
        <v>91</v>
      </c>
      <c r="AV403" s="12" t="s">
        <v>91</v>
      </c>
      <c r="AW403" s="12" t="s">
        <v>36</v>
      </c>
      <c r="AX403" s="12" t="s">
        <v>85</v>
      </c>
      <c r="AY403" s="155" t="s">
        <v>209</v>
      </c>
    </row>
    <row r="404" spans="2:65" s="1" customFormat="1" ht="24.2" customHeight="1" x14ac:dyDescent="0.2">
      <c r="B404" s="30"/>
      <c r="C404" s="136" t="s">
        <v>788</v>
      </c>
      <c r="D404" s="136" t="s">
        <v>210</v>
      </c>
      <c r="E404" s="137" t="s">
        <v>2190</v>
      </c>
      <c r="F404" s="138" t="s">
        <v>2191</v>
      </c>
      <c r="G404" s="139" t="s">
        <v>456</v>
      </c>
      <c r="H404" s="140">
        <v>4</v>
      </c>
      <c r="I404" s="141"/>
      <c r="J404" s="142">
        <f>ROUND(I404*H404,2)</f>
        <v>0</v>
      </c>
      <c r="K404" s="143"/>
      <c r="L404" s="30"/>
      <c r="M404" s="144" t="s">
        <v>1</v>
      </c>
      <c r="N404" s="145" t="s">
        <v>43</v>
      </c>
      <c r="P404" s="146">
        <f>O404*H404</f>
        <v>0</v>
      </c>
      <c r="Q404" s="146">
        <v>0</v>
      </c>
      <c r="R404" s="146">
        <f>Q404*H404</f>
        <v>0</v>
      </c>
      <c r="S404" s="146">
        <v>0</v>
      </c>
      <c r="T404" s="147">
        <f>S404*H404</f>
        <v>0</v>
      </c>
      <c r="AR404" s="148" t="s">
        <v>156</v>
      </c>
      <c r="AT404" s="148" t="s">
        <v>210</v>
      </c>
      <c r="AU404" s="148" t="s">
        <v>91</v>
      </c>
      <c r="AY404" s="15" t="s">
        <v>209</v>
      </c>
      <c r="BE404" s="149">
        <f>IF(N404="základní",J404,0)</f>
        <v>0</v>
      </c>
      <c r="BF404" s="149">
        <f>IF(N404="snížená",J404,0)</f>
        <v>0</v>
      </c>
      <c r="BG404" s="149">
        <f>IF(N404="zákl. přenesená",J404,0)</f>
        <v>0</v>
      </c>
      <c r="BH404" s="149">
        <f>IF(N404="sníž. přenesená",J404,0)</f>
        <v>0</v>
      </c>
      <c r="BI404" s="149">
        <f>IF(N404="nulová",J404,0)</f>
        <v>0</v>
      </c>
      <c r="BJ404" s="15" t="s">
        <v>85</v>
      </c>
      <c r="BK404" s="149">
        <f>ROUND(I404*H404,2)</f>
        <v>0</v>
      </c>
      <c r="BL404" s="15" t="s">
        <v>156</v>
      </c>
      <c r="BM404" s="148" t="s">
        <v>2584</v>
      </c>
    </row>
    <row r="405" spans="2:65" s="1" customFormat="1" ht="29.25" x14ac:dyDescent="0.2">
      <c r="B405" s="30"/>
      <c r="D405" s="150" t="s">
        <v>216</v>
      </c>
      <c r="F405" s="151" t="s">
        <v>2193</v>
      </c>
      <c r="I405" s="152"/>
      <c r="L405" s="30"/>
      <c r="M405" s="153"/>
      <c r="T405" s="54"/>
      <c r="AT405" s="15" t="s">
        <v>216</v>
      </c>
      <c r="AU405" s="15" t="s">
        <v>91</v>
      </c>
    </row>
    <row r="406" spans="2:65" s="1" customFormat="1" ht="24.2" customHeight="1" x14ac:dyDescent="0.2">
      <c r="B406" s="30"/>
      <c r="C406" s="171" t="s">
        <v>792</v>
      </c>
      <c r="D406" s="171" t="s">
        <v>449</v>
      </c>
      <c r="E406" s="172" t="s">
        <v>2194</v>
      </c>
      <c r="F406" s="173" t="s">
        <v>2195</v>
      </c>
      <c r="G406" s="174" t="s">
        <v>456</v>
      </c>
      <c r="H406" s="175">
        <v>4</v>
      </c>
      <c r="I406" s="176"/>
      <c r="J406" s="177">
        <f>ROUND(I406*H406,2)</f>
        <v>0</v>
      </c>
      <c r="K406" s="178"/>
      <c r="L406" s="179"/>
      <c r="M406" s="180" t="s">
        <v>1</v>
      </c>
      <c r="N406" s="181" t="s">
        <v>43</v>
      </c>
      <c r="P406" s="146">
        <f>O406*H406</f>
        <v>0</v>
      </c>
      <c r="Q406" s="146">
        <v>1.6999999999999999E-3</v>
      </c>
      <c r="R406" s="146">
        <f>Q406*H406</f>
        <v>6.7999999999999996E-3</v>
      </c>
      <c r="S406" s="146">
        <v>0</v>
      </c>
      <c r="T406" s="147">
        <f>S406*H406</f>
        <v>0</v>
      </c>
      <c r="AR406" s="148" t="s">
        <v>244</v>
      </c>
      <c r="AT406" s="148" t="s">
        <v>449</v>
      </c>
      <c r="AU406" s="148" t="s">
        <v>91</v>
      </c>
      <c r="AY406" s="15" t="s">
        <v>209</v>
      </c>
      <c r="BE406" s="149">
        <f>IF(N406="základní",J406,0)</f>
        <v>0</v>
      </c>
      <c r="BF406" s="149">
        <f>IF(N406="snížená",J406,0)</f>
        <v>0</v>
      </c>
      <c r="BG406" s="149">
        <f>IF(N406="zákl. přenesená",J406,0)</f>
        <v>0</v>
      </c>
      <c r="BH406" s="149">
        <f>IF(N406="sníž. přenesená",J406,0)</f>
        <v>0</v>
      </c>
      <c r="BI406" s="149">
        <f>IF(N406="nulová",J406,0)</f>
        <v>0</v>
      </c>
      <c r="BJ406" s="15" t="s">
        <v>85</v>
      </c>
      <c r="BK406" s="149">
        <f>ROUND(I406*H406,2)</f>
        <v>0</v>
      </c>
      <c r="BL406" s="15" t="s">
        <v>156</v>
      </c>
      <c r="BM406" s="148" t="s">
        <v>2585</v>
      </c>
    </row>
    <row r="407" spans="2:65" s="1" customFormat="1" x14ac:dyDescent="0.2">
      <c r="B407" s="30"/>
      <c r="D407" s="150" t="s">
        <v>216</v>
      </c>
      <c r="F407" s="151" t="s">
        <v>2195</v>
      </c>
      <c r="I407" s="152"/>
      <c r="L407" s="30"/>
      <c r="M407" s="153"/>
      <c r="T407" s="54"/>
      <c r="AT407" s="15" t="s">
        <v>216</v>
      </c>
      <c r="AU407" s="15" t="s">
        <v>91</v>
      </c>
    </row>
    <row r="408" spans="2:65" s="12" customFormat="1" x14ac:dyDescent="0.2">
      <c r="B408" s="154"/>
      <c r="D408" s="150" t="s">
        <v>292</v>
      </c>
      <c r="E408" s="155" t="s">
        <v>1</v>
      </c>
      <c r="F408" s="156" t="s">
        <v>156</v>
      </c>
      <c r="H408" s="157">
        <v>4</v>
      </c>
      <c r="I408" s="158"/>
      <c r="L408" s="154"/>
      <c r="M408" s="159"/>
      <c r="T408" s="160"/>
      <c r="AT408" s="155" t="s">
        <v>292</v>
      </c>
      <c r="AU408" s="155" t="s">
        <v>91</v>
      </c>
      <c r="AV408" s="12" t="s">
        <v>91</v>
      </c>
      <c r="AW408" s="12" t="s">
        <v>36</v>
      </c>
      <c r="AX408" s="12" t="s">
        <v>85</v>
      </c>
      <c r="AY408" s="155" t="s">
        <v>209</v>
      </c>
    </row>
    <row r="409" spans="2:65" s="1" customFormat="1" ht="24.2" customHeight="1" x14ac:dyDescent="0.2">
      <c r="B409" s="30"/>
      <c r="C409" s="171" t="s">
        <v>796</v>
      </c>
      <c r="D409" s="171" t="s">
        <v>449</v>
      </c>
      <c r="E409" s="172" t="s">
        <v>2228</v>
      </c>
      <c r="F409" s="173" t="s">
        <v>2229</v>
      </c>
      <c r="G409" s="174" t="s">
        <v>456</v>
      </c>
      <c r="H409" s="175">
        <v>1</v>
      </c>
      <c r="I409" s="176"/>
      <c r="J409" s="177">
        <f>ROUND(I409*H409,2)</f>
        <v>0</v>
      </c>
      <c r="K409" s="178"/>
      <c r="L409" s="179"/>
      <c r="M409" s="180" t="s">
        <v>1</v>
      </c>
      <c r="N409" s="181" t="s">
        <v>43</v>
      </c>
      <c r="P409" s="146">
        <f>O409*H409</f>
        <v>0</v>
      </c>
      <c r="Q409" s="146">
        <v>1.61E-2</v>
      </c>
      <c r="R409" s="146">
        <f>Q409*H409</f>
        <v>1.61E-2</v>
      </c>
      <c r="S409" s="146">
        <v>0</v>
      </c>
      <c r="T409" s="147">
        <f>S409*H409</f>
        <v>0</v>
      </c>
      <c r="AR409" s="148" t="s">
        <v>244</v>
      </c>
      <c r="AT409" s="148" t="s">
        <v>449</v>
      </c>
      <c r="AU409" s="148" t="s">
        <v>91</v>
      </c>
      <c r="AY409" s="15" t="s">
        <v>209</v>
      </c>
      <c r="BE409" s="149">
        <f>IF(N409="základní",J409,0)</f>
        <v>0</v>
      </c>
      <c r="BF409" s="149">
        <f>IF(N409="snížená",J409,0)</f>
        <v>0</v>
      </c>
      <c r="BG409" s="149">
        <f>IF(N409="zákl. přenesená",J409,0)</f>
        <v>0</v>
      </c>
      <c r="BH409" s="149">
        <f>IF(N409="sníž. přenesená",J409,0)</f>
        <v>0</v>
      </c>
      <c r="BI409" s="149">
        <f>IF(N409="nulová",J409,0)</f>
        <v>0</v>
      </c>
      <c r="BJ409" s="15" t="s">
        <v>85</v>
      </c>
      <c r="BK409" s="149">
        <f>ROUND(I409*H409,2)</f>
        <v>0</v>
      </c>
      <c r="BL409" s="15" t="s">
        <v>156</v>
      </c>
      <c r="BM409" s="148" t="s">
        <v>2586</v>
      </c>
    </row>
    <row r="410" spans="2:65" s="1" customFormat="1" x14ac:dyDescent="0.2">
      <c r="B410" s="30"/>
      <c r="D410" s="150" t="s">
        <v>216</v>
      </c>
      <c r="F410" s="151" t="s">
        <v>2229</v>
      </c>
      <c r="I410" s="152"/>
      <c r="L410" s="30"/>
      <c r="M410" s="153"/>
      <c r="T410" s="54"/>
      <c r="AT410" s="15" t="s">
        <v>216</v>
      </c>
      <c r="AU410" s="15" t="s">
        <v>91</v>
      </c>
    </row>
    <row r="411" spans="2:65" s="1" customFormat="1" ht="24.2" customHeight="1" x14ac:dyDescent="0.2">
      <c r="B411" s="30"/>
      <c r="C411" s="171" t="s">
        <v>787</v>
      </c>
      <c r="D411" s="171" t="s">
        <v>449</v>
      </c>
      <c r="E411" s="172" t="s">
        <v>2214</v>
      </c>
      <c r="F411" s="173" t="s">
        <v>2215</v>
      </c>
      <c r="G411" s="174" t="s">
        <v>456</v>
      </c>
      <c r="H411" s="175">
        <v>1</v>
      </c>
      <c r="I411" s="176"/>
      <c r="J411" s="177">
        <f>ROUND(I411*H411,2)</f>
        <v>0</v>
      </c>
      <c r="K411" s="178"/>
      <c r="L411" s="179"/>
      <c r="M411" s="180" t="s">
        <v>1</v>
      </c>
      <c r="N411" s="181" t="s">
        <v>43</v>
      </c>
      <c r="P411" s="146">
        <f>O411*H411</f>
        <v>0</v>
      </c>
      <c r="Q411" s="146">
        <v>6.4999999999999997E-4</v>
      </c>
      <c r="R411" s="146">
        <f>Q411*H411</f>
        <v>6.4999999999999997E-4</v>
      </c>
      <c r="S411" s="146">
        <v>0</v>
      </c>
      <c r="T411" s="147">
        <f>S411*H411</f>
        <v>0</v>
      </c>
      <c r="AR411" s="148" t="s">
        <v>244</v>
      </c>
      <c r="AT411" s="148" t="s">
        <v>449</v>
      </c>
      <c r="AU411" s="148" t="s">
        <v>91</v>
      </c>
      <c r="AY411" s="15" t="s">
        <v>209</v>
      </c>
      <c r="BE411" s="149">
        <f>IF(N411="základní",J411,0)</f>
        <v>0</v>
      </c>
      <c r="BF411" s="149">
        <f>IF(N411="snížená",J411,0)</f>
        <v>0</v>
      </c>
      <c r="BG411" s="149">
        <f>IF(N411="zákl. přenesená",J411,0)</f>
        <v>0</v>
      </c>
      <c r="BH411" s="149">
        <f>IF(N411="sníž. přenesená",J411,0)</f>
        <v>0</v>
      </c>
      <c r="BI411" s="149">
        <f>IF(N411="nulová",J411,0)</f>
        <v>0</v>
      </c>
      <c r="BJ411" s="15" t="s">
        <v>85</v>
      </c>
      <c r="BK411" s="149">
        <f>ROUND(I411*H411,2)</f>
        <v>0</v>
      </c>
      <c r="BL411" s="15" t="s">
        <v>156</v>
      </c>
      <c r="BM411" s="148" t="s">
        <v>2587</v>
      </c>
    </row>
    <row r="412" spans="2:65" s="1" customFormat="1" x14ac:dyDescent="0.2">
      <c r="B412" s="30"/>
      <c r="D412" s="150" t="s">
        <v>216</v>
      </c>
      <c r="F412" s="151" t="s">
        <v>2215</v>
      </c>
      <c r="I412" s="152"/>
      <c r="L412" s="30"/>
      <c r="M412" s="153"/>
      <c r="T412" s="54"/>
      <c r="AT412" s="15" t="s">
        <v>216</v>
      </c>
      <c r="AU412" s="15" t="s">
        <v>91</v>
      </c>
    </row>
    <row r="413" spans="2:65" s="12" customFormat="1" x14ac:dyDescent="0.2">
      <c r="B413" s="154"/>
      <c r="D413" s="150" t="s">
        <v>292</v>
      </c>
      <c r="E413" s="155" t="s">
        <v>1</v>
      </c>
      <c r="F413" s="156" t="s">
        <v>85</v>
      </c>
      <c r="H413" s="157">
        <v>1</v>
      </c>
      <c r="I413" s="158"/>
      <c r="L413" s="154"/>
      <c r="M413" s="159"/>
      <c r="T413" s="160"/>
      <c r="AT413" s="155" t="s">
        <v>292</v>
      </c>
      <c r="AU413" s="155" t="s">
        <v>91</v>
      </c>
      <c r="AV413" s="12" t="s">
        <v>91</v>
      </c>
      <c r="AW413" s="12" t="s">
        <v>36</v>
      </c>
      <c r="AX413" s="12" t="s">
        <v>85</v>
      </c>
      <c r="AY413" s="155" t="s">
        <v>209</v>
      </c>
    </row>
    <row r="414" spans="2:65" s="1" customFormat="1" ht="24.2" customHeight="1" x14ac:dyDescent="0.2">
      <c r="B414" s="30"/>
      <c r="C414" s="171" t="s">
        <v>803</v>
      </c>
      <c r="D414" s="171" t="s">
        <v>449</v>
      </c>
      <c r="E414" s="172" t="s">
        <v>2217</v>
      </c>
      <c r="F414" s="173" t="s">
        <v>2218</v>
      </c>
      <c r="G414" s="174" t="s">
        <v>2219</v>
      </c>
      <c r="H414" s="175">
        <v>1</v>
      </c>
      <c r="I414" s="176"/>
      <c r="J414" s="177">
        <f>ROUND(I414*H414,2)</f>
        <v>0</v>
      </c>
      <c r="K414" s="178"/>
      <c r="L414" s="179"/>
      <c r="M414" s="180" t="s">
        <v>1</v>
      </c>
      <c r="N414" s="181" t="s">
        <v>43</v>
      </c>
      <c r="P414" s="146">
        <f>O414*H414</f>
        <v>0</v>
      </c>
      <c r="Q414" s="146">
        <v>1.0500000000000001E-2</v>
      </c>
      <c r="R414" s="146">
        <f>Q414*H414</f>
        <v>1.0500000000000001E-2</v>
      </c>
      <c r="S414" s="146">
        <v>0</v>
      </c>
      <c r="T414" s="147">
        <f>S414*H414</f>
        <v>0</v>
      </c>
      <c r="AR414" s="148" t="s">
        <v>244</v>
      </c>
      <c r="AT414" s="148" t="s">
        <v>449</v>
      </c>
      <c r="AU414" s="148" t="s">
        <v>91</v>
      </c>
      <c r="AY414" s="15" t="s">
        <v>209</v>
      </c>
      <c r="BE414" s="149">
        <f>IF(N414="základní",J414,0)</f>
        <v>0</v>
      </c>
      <c r="BF414" s="149">
        <f>IF(N414="snížená",J414,0)</f>
        <v>0</v>
      </c>
      <c r="BG414" s="149">
        <f>IF(N414="zákl. přenesená",J414,0)</f>
        <v>0</v>
      </c>
      <c r="BH414" s="149">
        <f>IF(N414="sníž. přenesená",J414,0)</f>
        <v>0</v>
      </c>
      <c r="BI414" s="149">
        <f>IF(N414="nulová",J414,0)</f>
        <v>0</v>
      </c>
      <c r="BJ414" s="15" t="s">
        <v>85</v>
      </c>
      <c r="BK414" s="149">
        <f>ROUND(I414*H414,2)</f>
        <v>0</v>
      </c>
      <c r="BL414" s="15" t="s">
        <v>156</v>
      </c>
      <c r="BM414" s="148" t="s">
        <v>2588</v>
      </c>
    </row>
    <row r="415" spans="2:65" s="1" customFormat="1" x14ac:dyDescent="0.2">
      <c r="B415" s="30"/>
      <c r="D415" s="150" t="s">
        <v>216</v>
      </c>
      <c r="F415" s="151" t="s">
        <v>2218</v>
      </c>
      <c r="I415" s="152"/>
      <c r="L415" s="30"/>
      <c r="M415" s="153"/>
      <c r="T415" s="54"/>
      <c r="AT415" s="15" t="s">
        <v>216</v>
      </c>
      <c r="AU415" s="15" t="s">
        <v>91</v>
      </c>
    </row>
    <row r="416" spans="2:65" s="12" customFormat="1" x14ac:dyDescent="0.2">
      <c r="B416" s="154"/>
      <c r="D416" s="150" t="s">
        <v>292</v>
      </c>
      <c r="E416" s="155" t="s">
        <v>1</v>
      </c>
      <c r="F416" s="156" t="s">
        <v>85</v>
      </c>
      <c r="H416" s="157">
        <v>1</v>
      </c>
      <c r="I416" s="158"/>
      <c r="L416" s="154"/>
      <c r="M416" s="159"/>
      <c r="T416" s="160"/>
      <c r="AT416" s="155" t="s">
        <v>292</v>
      </c>
      <c r="AU416" s="155" t="s">
        <v>91</v>
      </c>
      <c r="AV416" s="12" t="s">
        <v>91</v>
      </c>
      <c r="AW416" s="12" t="s">
        <v>36</v>
      </c>
      <c r="AX416" s="12" t="s">
        <v>85</v>
      </c>
      <c r="AY416" s="155" t="s">
        <v>209</v>
      </c>
    </row>
    <row r="417" spans="2:65" s="1" customFormat="1" ht="16.5" customHeight="1" x14ac:dyDescent="0.2">
      <c r="B417" s="30"/>
      <c r="C417" s="136" t="s">
        <v>807</v>
      </c>
      <c r="D417" s="136" t="s">
        <v>210</v>
      </c>
      <c r="E417" s="137" t="s">
        <v>2224</v>
      </c>
      <c r="F417" s="138" t="s">
        <v>2225</v>
      </c>
      <c r="G417" s="139" t="s">
        <v>456</v>
      </c>
      <c r="H417" s="140">
        <v>1</v>
      </c>
      <c r="I417" s="141"/>
      <c r="J417" s="142">
        <f>ROUND(I417*H417,2)</f>
        <v>0</v>
      </c>
      <c r="K417" s="143"/>
      <c r="L417" s="30"/>
      <c r="M417" s="144" t="s">
        <v>1</v>
      </c>
      <c r="N417" s="145" t="s">
        <v>43</v>
      </c>
      <c r="P417" s="146">
        <f>O417*H417</f>
        <v>0</v>
      </c>
      <c r="Q417" s="146">
        <v>1.3600000000000001E-3</v>
      </c>
      <c r="R417" s="146">
        <f>Q417*H417</f>
        <v>1.3600000000000001E-3</v>
      </c>
      <c r="S417" s="146">
        <v>0</v>
      </c>
      <c r="T417" s="147">
        <f>S417*H417</f>
        <v>0</v>
      </c>
      <c r="AR417" s="148" t="s">
        <v>156</v>
      </c>
      <c r="AT417" s="148" t="s">
        <v>210</v>
      </c>
      <c r="AU417" s="148" t="s">
        <v>91</v>
      </c>
      <c r="AY417" s="15" t="s">
        <v>209</v>
      </c>
      <c r="BE417" s="149">
        <f>IF(N417="základní",J417,0)</f>
        <v>0</v>
      </c>
      <c r="BF417" s="149">
        <f>IF(N417="snížená",J417,0)</f>
        <v>0</v>
      </c>
      <c r="BG417" s="149">
        <f>IF(N417="zákl. přenesená",J417,0)</f>
        <v>0</v>
      </c>
      <c r="BH417" s="149">
        <f>IF(N417="sníž. přenesená",J417,0)</f>
        <v>0</v>
      </c>
      <c r="BI417" s="149">
        <f>IF(N417="nulová",J417,0)</f>
        <v>0</v>
      </c>
      <c r="BJ417" s="15" t="s">
        <v>85</v>
      </c>
      <c r="BK417" s="149">
        <f>ROUND(I417*H417,2)</f>
        <v>0</v>
      </c>
      <c r="BL417" s="15" t="s">
        <v>156</v>
      </c>
      <c r="BM417" s="148" t="s">
        <v>2589</v>
      </c>
    </row>
    <row r="418" spans="2:65" s="1" customFormat="1" ht="19.5" x14ac:dyDescent="0.2">
      <c r="B418" s="30"/>
      <c r="D418" s="150" t="s">
        <v>216</v>
      </c>
      <c r="F418" s="151" t="s">
        <v>2227</v>
      </c>
      <c r="I418" s="152"/>
      <c r="L418" s="30"/>
      <c r="M418" s="153"/>
      <c r="T418" s="54"/>
      <c r="AT418" s="15" t="s">
        <v>216</v>
      </c>
      <c r="AU418" s="15" t="s">
        <v>91</v>
      </c>
    </row>
    <row r="419" spans="2:65" s="1" customFormat="1" ht="16.5" customHeight="1" x14ac:dyDescent="0.2">
      <c r="B419" s="30"/>
      <c r="C419" s="136" t="s">
        <v>811</v>
      </c>
      <c r="D419" s="136" t="s">
        <v>210</v>
      </c>
      <c r="E419" s="137" t="s">
        <v>2157</v>
      </c>
      <c r="F419" s="138" t="s">
        <v>2158</v>
      </c>
      <c r="G419" s="139" t="s">
        <v>359</v>
      </c>
      <c r="H419" s="140">
        <v>88.2</v>
      </c>
      <c r="I419" s="141"/>
      <c r="J419" s="142">
        <f>ROUND(I419*H419,2)</f>
        <v>0</v>
      </c>
      <c r="K419" s="143"/>
      <c r="L419" s="30"/>
      <c r="M419" s="144" t="s">
        <v>1</v>
      </c>
      <c r="N419" s="145" t="s">
        <v>43</v>
      </c>
      <c r="P419" s="146">
        <f>O419*H419</f>
        <v>0</v>
      </c>
      <c r="Q419" s="146">
        <v>0</v>
      </c>
      <c r="R419" s="146">
        <f>Q419*H419</f>
        <v>0</v>
      </c>
      <c r="S419" s="146">
        <v>0</v>
      </c>
      <c r="T419" s="147">
        <f>S419*H419</f>
        <v>0</v>
      </c>
      <c r="AR419" s="148" t="s">
        <v>156</v>
      </c>
      <c r="AT419" s="148" t="s">
        <v>210</v>
      </c>
      <c r="AU419" s="148" t="s">
        <v>91</v>
      </c>
      <c r="AY419" s="15" t="s">
        <v>209</v>
      </c>
      <c r="BE419" s="149">
        <f>IF(N419="základní",J419,0)</f>
        <v>0</v>
      </c>
      <c r="BF419" s="149">
        <f>IF(N419="snížená",J419,0)</f>
        <v>0</v>
      </c>
      <c r="BG419" s="149">
        <f>IF(N419="zákl. přenesená",J419,0)</f>
        <v>0</v>
      </c>
      <c r="BH419" s="149">
        <f>IF(N419="sníž. přenesená",J419,0)</f>
        <v>0</v>
      </c>
      <c r="BI419" s="149">
        <f>IF(N419="nulová",J419,0)</f>
        <v>0</v>
      </c>
      <c r="BJ419" s="15" t="s">
        <v>85</v>
      </c>
      <c r="BK419" s="149">
        <f>ROUND(I419*H419,2)</f>
        <v>0</v>
      </c>
      <c r="BL419" s="15" t="s">
        <v>156</v>
      </c>
      <c r="BM419" s="148" t="s">
        <v>2590</v>
      </c>
    </row>
    <row r="420" spans="2:65" s="1" customFormat="1" x14ac:dyDescent="0.2">
      <c r="B420" s="30"/>
      <c r="D420" s="150" t="s">
        <v>216</v>
      </c>
      <c r="F420" s="151" t="s">
        <v>2158</v>
      </c>
      <c r="I420" s="152"/>
      <c r="L420" s="30"/>
      <c r="M420" s="153"/>
      <c r="T420" s="54"/>
      <c r="AT420" s="15" t="s">
        <v>216</v>
      </c>
      <c r="AU420" s="15" t="s">
        <v>91</v>
      </c>
    </row>
    <row r="421" spans="2:65" s="12" customFormat="1" x14ac:dyDescent="0.2">
      <c r="B421" s="154"/>
      <c r="D421" s="150" t="s">
        <v>292</v>
      </c>
      <c r="E421" s="155" t="s">
        <v>1</v>
      </c>
      <c r="F421" s="156" t="s">
        <v>2565</v>
      </c>
      <c r="H421" s="157">
        <v>88.2</v>
      </c>
      <c r="I421" s="158"/>
      <c r="L421" s="154"/>
      <c r="M421" s="159"/>
      <c r="T421" s="160"/>
      <c r="AT421" s="155" t="s">
        <v>292</v>
      </c>
      <c r="AU421" s="155" t="s">
        <v>91</v>
      </c>
      <c r="AV421" s="12" t="s">
        <v>91</v>
      </c>
      <c r="AW421" s="12" t="s">
        <v>36</v>
      </c>
      <c r="AX421" s="12" t="s">
        <v>85</v>
      </c>
      <c r="AY421" s="155" t="s">
        <v>209</v>
      </c>
    </row>
    <row r="422" spans="2:65" s="1" customFormat="1" ht="16.5" customHeight="1" x14ac:dyDescent="0.2">
      <c r="B422" s="30"/>
      <c r="C422" s="171" t="s">
        <v>815</v>
      </c>
      <c r="D422" s="171" t="s">
        <v>449</v>
      </c>
      <c r="E422" s="172" t="s">
        <v>2160</v>
      </c>
      <c r="F422" s="173" t="s">
        <v>2161</v>
      </c>
      <c r="G422" s="174" t="s">
        <v>359</v>
      </c>
      <c r="H422" s="175">
        <v>88.2</v>
      </c>
      <c r="I422" s="176"/>
      <c r="J422" s="177">
        <f>ROUND(I422*H422,2)</f>
        <v>0</v>
      </c>
      <c r="K422" s="178"/>
      <c r="L422" s="179"/>
      <c r="M422" s="180" t="s">
        <v>1</v>
      </c>
      <c r="N422" s="181" t="s">
        <v>43</v>
      </c>
      <c r="P422" s="146">
        <f>O422*H422</f>
        <v>0</v>
      </c>
      <c r="Q422" s="146">
        <v>1.2E-4</v>
      </c>
      <c r="R422" s="146">
        <f>Q422*H422</f>
        <v>1.0584000000000001E-2</v>
      </c>
      <c r="S422" s="146">
        <v>0</v>
      </c>
      <c r="T422" s="147">
        <f>S422*H422</f>
        <v>0</v>
      </c>
      <c r="AR422" s="148" t="s">
        <v>244</v>
      </c>
      <c r="AT422" s="148" t="s">
        <v>449</v>
      </c>
      <c r="AU422" s="148" t="s">
        <v>91</v>
      </c>
      <c r="AY422" s="15" t="s">
        <v>209</v>
      </c>
      <c r="BE422" s="149">
        <f>IF(N422="základní",J422,0)</f>
        <v>0</v>
      </c>
      <c r="BF422" s="149">
        <f>IF(N422="snížená",J422,0)</f>
        <v>0</v>
      </c>
      <c r="BG422" s="149">
        <f>IF(N422="zákl. přenesená",J422,0)</f>
        <v>0</v>
      </c>
      <c r="BH422" s="149">
        <f>IF(N422="sníž. přenesená",J422,0)</f>
        <v>0</v>
      </c>
      <c r="BI422" s="149">
        <f>IF(N422="nulová",J422,0)</f>
        <v>0</v>
      </c>
      <c r="BJ422" s="15" t="s">
        <v>85</v>
      </c>
      <c r="BK422" s="149">
        <f>ROUND(I422*H422,2)</f>
        <v>0</v>
      </c>
      <c r="BL422" s="15" t="s">
        <v>156</v>
      </c>
      <c r="BM422" s="148" t="s">
        <v>2591</v>
      </c>
    </row>
    <row r="423" spans="2:65" s="1" customFormat="1" ht="19.5" x14ac:dyDescent="0.2">
      <c r="B423" s="30"/>
      <c r="D423" s="150" t="s">
        <v>216</v>
      </c>
      <c r="F423" s="151" t="s">
        <v>2163</v>
      </c>
      <c r="I423" s="152"/>
      <c r="L423" s="30"/>
      <c r="M423" s="153"/>
      <c r="T423" s="54"/>
      <c r="AT423" s="15" t="s">
        <v>216</v>
      </c>
      <c r="AU423" s="15" t="s">
        <v>91</v>
      </c>
    </row>
    <row r="424" spans="2:65" s="12" customFormat="1" x14ac:dyDescent="0.2">
      <c r="B424" s="154"/>
      <c r="D424" s="150" t="s">
        <v>292</v>
      </c>
      <c r="E424" s="155" t="s">
        <v>1</v>
      </c>
      <c r="F424" s="156" t="s">
        <v>2565</v>
      </c>
      <c r="H424" s="157">
        <v>88.2</v>
      </c>
      <c r="I424" s="158"/>
      <c r="L424" s="154"/>
      <c r="M424" s="159"/>
      <c r="T424" s="160"/>
      <c r="AT424" s="155" t="s">
        <v>292</v>
      </c>
      <c r="AU424" s="155" t="s">
        <v>91</v>
      </c>
      <c r="AV424" s="12" t="s">
        <v>91</v>
      </c>
      <c r="AW424" s="12" t="s">
        <v>36</v>
      </c>
      <c r="AX424" s="12" t="s">
        <v>85</v>
      </c>
      <c r="AY424" s="155" t="s">
        <v>209</v>
      </c>
    </row>
    <row r="425" spans="2:65" s="1" customFormat="1" ht="24.2" customHeight="1" x14ac:dyDescent="0.2">
      <c r="B425" s="30"/>
      <c r="C425" s="136" t="s">
        <v>819</v>
      </c>
      <c r="D425" s="136" t="s">
        <v>210</v>
      </c>
      <c r="E425" s="137" t="s">
        <v>2197</v>
      </c>
      <c r="F425" s="138" t="s">
        <v>2198</v>
      </c>
      <c r="G425" s="139" t="s">
        <v>456</v>
      </c>
      <c r="H425" s="140">
        <v>2</v>
      </c>
      <c r="I425" s="141"/>
      <c r="J425" s="142">
        <f>ROUND(I425*H425,2)</f>
        <v>0</v>
      </c>
      <c r="K425" s="143"/>
      <c r="L425" s="30"/>
      <c r="M425" s="144" t="s">
        <v>1</v>
      </c>
      <c r="N425" s="145" t="s">
        <v>43</v>
      </c>
      <c r="P425" s="146">
        <f>O425*H425</f>
        <v>0</v>
      </c>
      <c r="Q425" s="146">
        <v>0.45937</v>
      </c>
      <c r="R425" s="146">
        <f>Q425*H425</f>
        <v>0.91874</v>
      </c>
      <c r="S425" s="146">
        <v>0</v>
      </c>
      <c r="T425" s="147">
        <f>S425*H425</f>
        <v>0</v>
      </c>
      <c r="AR425" s="148" t="s">
        <v>156</v>
      </c>
      <c r="AT425" s="148" t="s">
        <v>210</v>
      </c>
      <c r="AU425" s="148" t="s">
        <v>91</v>
      </c>
      <c r="AY425" s="15" t="s">
        <v>209</v>
      </c>
      <c r="BE425" s="149">
        <f>IF(N425="základní",J425,0)</f>
        <v>0</v>
      </c>
      <c r="BF425" s="149">
        <f>IF(N425="snížená",J425,0)</f>
        <v>0</v>
      </c>
      <c r="BG425" s="149">
        <f>IF(N425="zákl. přenesená",J425,0)</f>
        <v>0</v>
      </c>
      <c r="BH425" s="149">
        <f>IF(N425="sníž. přenesená",J425,0)</f>
        <v>0</v>
      </c>
      <c r="BI425" s="149">
        <f>IF(N425="nulová",J425,0)</f>
        <v>0</v>
      </c>
      <c r="BJ425" s="15" t="s">
        <v>85</v>
      </c>
      <c r="BK425" s="149">
        <f>ROUND(I425*H425,2)</f>
        <v>0</v>
      </c>
      <c r="BL425" s="15" t="s">
        <v>156</v>
      </c>
      <c r="BM425" s="148" t="s">
        <v>2592</v>
      </c>
    </row>
    <row r="426" spans="2:65" s="1" customFormat="1" ht="19.5" x14ac:dyDescent="0.2">
      <c r="B426" s="30"/>
      <c r="D426" s="150" t="s">
        <v>216</v>
      </c>
      <c r="F426" s="151" t="s">
        <v>2200</v>
      </c>
      <c r="I426" s="152"/>
      <c r="L426" s="30"/>
      <c r="M426" s="153"/>
      <c r="T426" s="54"/>
      <c r="AT426" s="15" t="s">
        <v>216</v>
      </c>
      <c r="AU426" s="15" t="s">
        <v>91</v>
      </c>
    </row>
    <row r="427" spans="2:65" s="12" customFormat="1" x14ac:dyDescent="0.2">
      <c r="B427" s="154"/>
      <c r="D427" s="150" t="s">
        <v>292</v>
      </c>
      <c r="E427" s="155" t="s">
        <v>1</v>
      </c>
      <c r="F427" s="156" t="s">
        <v>91</v>
      </c>
      <c r="H427" s="157">
        <v>2</v>
      </c>
      <c r="I427" s="158"/>
      <c r="L427" s="154"/>
      <c r="M427" s="159"/>
      <c r="T427" s="160"/>
      <c r="AT427" s="155" t="s">
        <v>292</v>
      </c>
      <c r="AU427" s="155" t="s">
        <v>91</v>
      </c>
      <c r="AV427" s="12" t="s">
        <v>91</v>
      </c>
      <c r="AW427" s="12" t="s">
        <v>36</v>
      </c>
      <c r="AX427" s="12" t="s">
        <v>85</v>
      </c>
      <c r="AY427" s="155" t="s">
        <v>209</v>
      </c>
    </row>
    <row r="428" spans="2:65" s="1" customFormat="1" ht="16.5" customHeight="1" x14ac:dyDescent="0.2">
      <c r="B428" s="30"/>
      <c r="C428" s="136" t="s">
        <v>823</v>
      </c>
      <c r="D428" s="136" t="s">
        <v>210</v>
      </c>
      <c r="E428" s="137" t="s">
        <v>2201</v>
      </c>
      <c r="F428" s="138" t="s">
        <v>2202</v>
      </c>
      <c r="G428" s="139" t="s">
        <v>456</v>
      </c>
      <c r="H428" s="140">
        <v>4</v>
      </c>
      <c r="I428" s="141"/>
      <c r="J428" s="142">
        <f>ROUND(I428*H428,2)</f>
        <v>0</v>
      </c>
      <c r="K428" s="143"/>
      <c r="L428" s="30"/>
      <c r="M428" s="144" t="s">
        <v>1</v>
      </c>
      <c r="N428" s="145" t="s">
        <v>43</v>
      </c>
      <c r="P428" s="146">
        <f>O428*H428</f>
        <v>0</v>
      </c>
      <c r="Q428" s="146">
        <v>0.04</v>
      </c>
      <c r="R428" s="146">
        <f>Q428*H428</f>
        <v>0.16</v>
      </c>
      <c r="S428" s="146">
        <v>0</v>
      </c>
      <c r="T428" s="147">
        <f>S428*H428</f>
        <v>0</v>
      </c>
      <c r="AR428" s="148" t="s">
        <v>156</v>
      </c>
      <c r="AT428" s="148" t="s">
        <v>210</v>
      </c>
      <c r="AU428" s="148" t="s">
        <v>91</v>
      </c>
      <c r="AY428" s="15" t="s">
        <v>209</v>
      </c>
      <c r="BE428" s="149">
        <f>IF(N428="základní",J428,0)</f>
        <v>0</v>
      </c>
      <c r="BF428" s="149">
        <f>IF(N428="snížená",J428,0)</f>
        <v>0</v>
      </c>
      <c r="BG428" s="149">
        <f>IF(N428="zákl. přenesená",J428,0)</f>
        <v>0</v>
      </c>
      <c r="BH428" s="149">
        <f>IF(N428="sníž. přenesená",J428,0)</f>
        <v>0</v>
      </c>
      <c r="BI428" s="149">
        <f>IF(N428="nulová",J428,0)</f>
        <v>0</v>
      </c>
      <c r="BJ428" s="15" t="s">
        <v>85</v>
      </c>
      <c r="BK428" s="149">
        <f>ROUND(I428*H428,2)</f>
        <v>0</v>
      </c>
      <c r="BL428" s="15" t="s">
        <v>156</v>
      </c>
      <c r="BM428" s="148" t="s">
        <v>2593</v>
      </c>
    </row>
    <row r="429" spans="2:65" s="1" customFormat="1" x14ac:dyDescent="0.2">
      <c r="B429" s="30"/>
      <c r="D429" s="150" t="s">
        <v>216</v>
      </c>
      <c r="F429" s="151" t="s">
        <v>2202</v>
      </c>
      <c r="I429" s="152"/>
      <c r="L429" s="30"/>
      <c r="M429" s="153"/>
      <c r="T429" s="54"/>
      <c r="AT429" s="15" t="s">
        <v>216</v>
      </c>
      <c r="AU429" s="15" t="s">
        <v>91</v>
      </c>
    </row>
    <row r="430" spans="2:65" s="12" customFormat="1" x14ac:dyDescent="0.2">
      <c r="B430" s="154"/>
      <c r="D430" s="150" t="s">
        <v>292</v>
      </c>
      <c r="E430" s="155" t="s">
        <v>1</v>
      </c>
      <c r="F430" s="156" t="s">
        <v>156</v>
      </c>
      <c r="H430" s="157">
        <v>4</v>
      </c>
      <c r="I430" s="158"/>
      <c r="L430" s="154"/>
      <c r="M430" s="159"/>
      <c r="T430" s="160"/>
      <c r="AT430" s="155" t="s">
        <v>292</v>
      </c>
      <c r="AU430" s="155" t="s">
        <v>91</v>
      </c>
      <c r="AV430" s="12" t="s">
        <v>91</v>
      </c>
      <c r="AW430" s="12" t="s">
        <v>36</v>
      </c>
      <c r="AX430" s="12" t="s">
        <v>85</v>
      </c>
      <c r="AY430" s="155" t="s">
        <v>209</v>
      </c>
    </row>
    <row r="431" spans="2:65" s="1" customFormat="1" ht="16.5" customHeight="1" x14ac:dyDescent="0.2">
      <c r="B431" s="30"/>
      <c r="C431" s="171" t="s">
        <v>827</v>
      </c>
      <c r="D431" s="171" t="s">
        <v>449</v>
      </c>
      <c r="E431" s="172" t="s">
        <v>2204</v>
      </c>
      <c r="F431" s="173" t="s">
        <v>2205</v>
      </c>
      <c r="G431" s="174" t="s">
        <v>456</v>
      </c>
      <c r="H431" s="175">
        <v>4</v>
      </c>
      <c r="I431" s="176"/>
      <c r="J431" s="177">
        <f>ROUND(I431*H431,2)</f>
        <v>0</v>
      </c>
      <c r="K431" s="178"/>
      <c r="L431" s="179"/>
      <c r="M431" s="180" t="s">
        <v>1</v>
      </c>
      <c r="N431" s="181" t="s">
        <v>43</v>
      </c>
      <c r="P431" s="146">
        <f>O431*H431</f>
        <v>0</v>
      </c>
      <c r="Q431" s="146">
        <v>7.3000000000000001E-3</v>
      </c>
      <c r="R431" s="146">
        <f>Q431*H431</f>
        <v>2.92E-2</v>
      </c>
      <c r="S431" s="146">
        <v>0</v>
      </c>
      <c r="T431" s="147">
        <f>S431*H431</f>
        <v>0</v>
      </c>
      <c r="AR431" s="148" t="s">
        <v>244</v>
      </c>
      <c r="AT431" s="148" t="s">
        <v>449</v>
      </c>
      <c r="AU431" s="148" t="s">
        <v>91</v>
      </c>
      <c r="AY431" s="15" t="s">
        <v>209</v>
      </c>
      <c r="BE431" s="149">
        <f>IF(N431="základní",J431,0)</f>
        <v>0</v>
      </c>
      <c r="BF431" s="149">
        <f>IF(N431="snížená",J431,0)</f>
        <v>0</v>
      </c>
      <c r="BG431" s="149">
        <f>IF(N431="zákl. přenesená",J431,0)</f>
        <v>0</v>
      </c>
      <c r="BH431" s="149">
        <f>IF(N431="sníž. přenesená",J431,0)</f>
        <v>0</v>
      </c>
      <c r="BI431" s="149">
        <f>IF(N431="nulová",J431,0)</f>
        <v>0</v>
      </c>
      <c r="BJ431" s="15" t="s">
        <v>85</v>
      </c>
      <c r="BK431" s="149">
        <f>ROUND(I431*H431,2)</f>
        <v>0</v>
      </c>
      <c r="BL431" s="15" t="s">
        <v>156</v>
      </c>
      <c r="BM431" s="148" t="s">
        <v>2594</v>
      </c>
    </row>
    <row r="432" spans="2:65" s="1" customFormat="1" x14ac:dyDescent="0.2">
      <c r="B432" s="30"/>
      <c r="D432" s="150" t="s">
        <v>216</v>
      </c>
      <c r="F432" s="151" t="s">
        <v>2205</v>
      </c>
      <c r="I432" s="152"/>
      <c r="L432" s="30"/>
      <c r="M432" s="153"/>
      <c r="T432" s="54"/>
      <c r="AT432" s="15" t="s">
        <v>216</v>
      </c>
      <c r="AU432" s="15" t="s">
        <v>91</v>
      </c>
    </row>
    <row r="433" spans="2:65" s="1" customFormat="1" ht="16.5" customHeight="1" x14ac:dyDescent="0.2">
      <c r="B433" s="30"/>
      <c r="C433" s="136" t="s">
        <v>831</v>
      </c>
      <c r="D433" s="136" t="s">
        <v>210</v>
      </c>
      <c r="E433" s="137" t="s">
        <v>2231</v>
      </c>
      <c r="F433" s="138" t="s">
        <v>2232</v>
      </c>
      <c r="G433" s="139" t="s">
        <v>456</v>
      </c>
      <c r="H433" s="140">
        <v>1</v>
      </c>
      <c r="I433" s="141"/>
      <c r="J433" s="142">
        <f>ROUND(I433*H433,2)</f>
        <v>0</v>
      </c>
      <c r="K433" s="143"/>
      <c r="L433" s="30"/>
      <c r="M433" s="144" t="s">
        <v>1</v>
      </c>
      <c r="N433" s="145" t="s">
        <v>43</v>
      </c>
      <c r="P433" s="146">
        <f>O433*H433</f>
        <v>0</v>
      </c>
      <c r="Q433" s="146">
        <v>0.04</v>
      </c>
      <c r="R433" s="146">
        <f>Q433*H433</f>
        <v>0.04</v>
      </c>
      <c r="S433" s="146">
        <v>0</v>
      </c>
      <c r="T433" s="147">
        <f>S433*H433</f>
        <v>0</v>
      </c>
      <c r="AR433" s="148" t="s">
        <v>156</v>
      </c>
      <c r="AT433" s="148" t="s">
        <v>210</v>
      </c>
      <c r="AU433" s="148" t="s">
        <v>91</v>
      </c>
      <c r="AY433" s="15" t="s">
        <v>209</v>
      </c>
      <c r="BE433" s="149">
        <f>IF(N433="základní",J433,0)</f>
        <v>0</v>
      </c>
      <c r="BF433" s="149">
        <f>IF(N433="snížená",J433,0)</f>
        <v>0</v>
      </c>
      <c r="BG433" s="149">
        <f>IF(N433="zákl. přenesená",J433,0)</f>
        <v>0</v>
      </c>
      <c r="BH433" s="149">
        <f>IF(N433="sníž. přenesená",J433,0)</f>
        <v>0</v>
      </c>
      <c r="BI433" s="149">
        <f>IF(N433="nulová",J433,0)</f>
        <v>0</v>
      </c>
      <c r="BJ433" s="15" t="s">
        <v>85</v>
      </c>
      <c r="BK433" s="149">
        <f>ROUND(I433*H433,2)</f>
        <v>0</v>
      </c>
      <c r="BL433" s="15" t="s">
        <v>156</v>
      </c>
      <c r="BM433" s="148" t="s">
        <v>2595</v>
      </c>
    </row>
    <row r="434" spans="2:65" s="1" customFormat="1" x14ac:dyDescent="0.2">
      <c r="B434" s="30"/>
      <c r="D434" s="150" t="s">
        <v>216</v>
      </c>
      <c r="F434" s="151" t="s">
        <v>2232</v>
      </c>
      <c r="I434" s="152"/>
      <c r="L434" s="30"/>
      <c r="M434" s="153"/>
      <c r="T434" s="54"/>
      <c r="AT434" s="15" t="s">
        <v>216</v>
      </c>
      <c r="AU434" s="15" t="s">
        <v>91</v>
      </c>
    </row>
    <row r="435" spans="2:65" s="12" customFormat="1" x14ac:dyDescent="0.2">
      <c r="B435" s="154"/>
      <c r="D435" s="150" t="s">
        <v>292</v>
      </c>
      <c r="E435" s="155" t="s">
        <v>1</v>
      </c>
      <c r="F435" s="156" t="s">
        <v>85</v>
      </c>
      <c r="H435" s="157">
        <v>1</v>
      </c>
      <c r="I435" s="158"/>
      <c r="L435" s="154"/>
      <c r="M435" s="159"/>
      <c r="T435" s="160"/>
      <c r="AT435" s="155" t="s">
        <v>292</v>
      </c>
      <c r="AU435" s="155" t="s">
        <v>91</v>
      </c>
      <c r="AV435" s="12" t="s">
        <v>91</v>
      </c>
      <c r="AW435" s="12" t="s">
        <v>36</v>
      </c>
      <c r="AX435" s="12" t="s">
        <v>85</v>
      </c>
      <c r="AY435" s="155" t="s">
        <v>209</v>
      </c>
    </row>
    <row r="436" spans="2:65" s="1" customFormat="1" ht="16.5" customHeight="1" x14ac:dyDescent="0.2">
      <c r="B436" s="30"/>
      <c r="C436" s="171" t="s">
        <v>836</v>
      </c>
      <c r="D436" s="171" t="s">
        <v>449</v>
      </c>
      <c r="E436" s="172" t="s">
        <v>2234</v>
      </c>
      <c r="F436" s="173" t="s">
        <v>2235</v>
      </c>
      <c r="G436" s="174" t="s">
        <v>456</v>
      </c>
      <c r="H436" s="175">
        <v>1</v>
      </c>
      <c r="I436" s="176"/>
      <c r="J436" s="177">
        <f>ROUND(I436*H436,2)</f>
        <v>0</v>
      </c>
      <c r="K436" s="178"/>
      <c r="L436" s="179"/>
      <c r="M436" s="180" t="s">
        <v>1</v>
      </c>
      <c r="N436" s="181" t="s">
        <v>43</v>
      </c>
      <c r="P436" s="146">
        <f>O436*H436</f>
        <v>0</v>
      </c>
      <c r="Q436" s="146">
        <v>1.3299999999999999E-2</v>
      </c>
      <c r="R436" s="146">
        <f>Q436*H436</f>
        <v>1.3299999999999999E-2</v>
      </c>
      <c r="S436" s="146">
        <v>0</v>
      </c>
      <c r="T436" s="147">
        <f>S436*H436</f>
        <v>0</v>
      </c>
      <c r="AR436" s="148" t="s">
        <v>244</v>
      </c>
      <c r="AT436" s="148" t="s">
        <v>449</v>
      </c>
      <c r="AU436" s="148" t="s">
        <v>91</v>
      </c>
      <c r="AY436" s="15" t="s">
        <v>209</v>
      </c>
      <c r="BE436" s="149">
        <f>IF(N436="základní",J436,0)</f>
        <v>0</v>
      </c>
      <c r="BF436" s="149">
        <f>IF(N436="snížená",J436,0)</f>
        <v>0</v>
      </c>
      <c r="BG436" s="149">
        <f>IF(N436="zákl. přenesená",J436,0)</f>
        <v>0</v>
      </c>
      <c r="BH436" s="149">
        <f>IF(N436="sníž. přenesená",J436,0)</f>
        <v>0</v>
      </c>
      <c r="BI436" s="149">
        <f>IF(N436="nulová",J436,0)</f>
        <v>0</v>
      </c>
      <c r="BJ436" s="15" t="s">
        <v>85</v>
      </c>
      <c r="BK436" s="149">
        <f>ROUND(I436*H436,2)</f>
        <v>0</v>
      </c>
      <c r="BL436" s="15" t="s">
        <v>156</v>
      </c>
      <c r="BM436" s="148" t="s">
        <v>2596</v>
      </c>
    </row>
    <row r="437" spans="2:65" s="1" customFormat="1" x14ac:dyDescent="0.2">
      <c r="B437" s="30"/>
      <c r="D437" s="150" t="s">
        <v>216</v>
      </c>
      <c r="F437" s="151" t="s">
        <v>2235</v>
      </c>
      <c r="I437" s="152"/>
      <c r="L437" s="30"/>
      <c r="M437" s="153"/>
      <c r="T437" s="54"/>
      <c r="AT437" s="15" t="s">
        <v>216</v>
      </c>
      <c r="AU437" s="15" t="s">
        <v>91</v>
      </c>
    </row>
    <row r="438" spans="2:65" s="12" customFormat="1" x14ac:dyDescent="0.2">
      <c r="B438" s="154"/>
      <c r="D438" s="150" t="s">
        <v>292</v>
      </c>
      <c r="E438" s="155" t="s">
        <v>1</v>
      </c>
      <c r="F438" s="156" t="s">
        <v>85</v>
      </c>
      <c r="H438" s="157">
        <v>1</v>
      </c>
      <c r="I438" s="158"/>
      <c r="L438" s="154"/>
      <c r="M438" s="159"/>
      <c r="T438" s="160"/>
      <c r="AT438" s="155" t="s">
        <v>292</v>
      </c>
      <c r="AU438" s="155" t="s">
        <v>91</v>
      </c>
      <c r="AV438" s="12" t="s">
        <v>91</v>
      </c>
      <c r="AW438" s="12" t="s">
        <v>36</v>
      </c>
      <c r="AX438" s="12" t="s">
        <v>85</v>
      </c>
      <c r="AY438" s="155" t="s">
        <v>209</v>
      </c>
    </row>
    <row r="439" spans="2:65" s="1" customFormat="1" ht="16.5" customHeight="1" x14ac:dyDescent="0.2">
      <c r="B439" s="30"/>
      <c r="C439" s="136" t="s">
        <v>840</v>
      </c>
      <c r="D439" s="136" t="s">
        <v>210</v>
      </c>
      <c r="E439" s="137" t="s">
        <v>2237</v>
      </c>
      <c r="F439" s="138" t="s">
        <v>2238</v>
      </c>
      <c r="G439" s="139" t="s">
        <v>456</v>
      </c>
      <c r="H439" s="140">
        <v>1</v>
      </c>
      <c r="I439" s="141"/>
      <c r="J439" s="142">
        <f>ROUND(I439*H439,2)</f>
        <v>0</v>
      </c>
      <c r="K439" s="143"/>
      <c r="L439" s="30"/>
      <c r="M439" s="144" t="s">
        <v>1</v>
      </c>
      <c r="N439" s="145" t="s">
        <v>43</v>
      </c>
      <c r="P439" s="146">
        <f>O439*H439</f>
        <v>0</v>
      </c>
      <c r="Q439" s="146">
        <v>0.05</v>
      </c>
      <c r="R439" s="146">
        <f>Q439*H439</f>
        <v>0.05</v>
      </c>
      <c r="S439" s="146">
        <v>0</v>
      </c>
      <c r="T439" s="147">
        <f>S439*H439</f>
        <v>0</v>
      </c>
      <c r="AR439" s="148" t="s">
        <v>156</v>
      </c>
      <c r="AT439" s="148" t="s">
        <v>210</v>
      </c>
      <c r="AU439" s="148" t="s">
        <v>91</v>
      </c>
      <c r="AY439" s="15" t="s">
        <v>209</v>
      </c>
      <c r="BE439" s="149">
        <f>IF(N439="základní",J439,0)</f>
        <v>0</v>
      </c>
      <c r="BF439" s="149">
        <f>IF(N439="snížená",J439,0)</f>
        <v>0</v>
      </c>
      <c r="BG439" s="149">
        <f>IF(N439="zákl. přenesená",J439,0)</f>
        <v>0</v>
      </c>
      <c r="BH439" s="149">
        <f>IF(N439="sníž. přenesená",J439,0)</f>
        <v>0</v>
      </c>
      <c r="BI439" s="149">
        <f>IF(N439="nulová",J439,0)</f>
        <v>0</v>
      </c>
      <c r="BJ439" s="15" t="s">
        <v>85</v>
      </c>
      <c r="BK439" s="149">
        <f>ROUND(I439*H439,2)</f>
        <v>0</v>
      </c>
      <c r="BL439" s="15" t="s">
        <v>156</v>
      </c>
      <c r="BM439" s="148" t="s">
        <v>2597</v>
      </c>
    </row>
    <row r="440" spans="2:65" s="1" customFormat="1" x14ac:dyDescent="0.2">
      <c r="B440" s="30"/>
      <c r="D440" s="150" t="s">
        <v>216</v>
      </c>
      <c r="F440" s="151" t="s">
        <v>2238</v>
      </c>
      <c r="I440" s="152"/>
      <c r="L440" s="30"/>
      <c r="M440" s="153"/>
      <c r="T440" s="54"/>
      <c r="AT440" s="15" t="s">
        <v>216</v>
      </c>
      <c r="AU440" s="15" t="s">
        <v>91</v>
      </c>
    </row>
    <row r="441" spans="2:65" s="1" customFormat="1" ht="16.5" customHeight="1" x14ac:dyDescent="0.2">
      <c r="B441" s="30"/>
      <c r="C441" s="171" t="s">
        <v>846</v>
      </c>
      <c r="D441" s="171" t="s">
        <v>449</v>
      </c>
      <c r="E441" s="172" t="s">
        <v>2240</v>
      </c>
      <c r="F441" s="173" t="s">
        <v>2241</v>
      </c>
      <c r="G441" s="174" t="s">
        <v>456</v>
      </c>
      <c r="H441" s="175">
        <v>1</v>
      </c>
      <c r="I441" s="176"/>
      <c r="J441" s="177">
        <f>ROUND(I441*H441,2)</f>
        <v>0</v>
      </c>
      <c r="K441" s="178"/>
      <c r="L441" s="179"/>
      <c r="M441" s="180" t="s">
        <v>1</v>
      </c>
      <c r="N441" s="181" t="s">
        <v>43</v>
      </c>
      <c r="P441" s="146">
        <f>O441*H441</f>
        <v>0</v>
      </c>
      <c r="Q441" s="146">
        <v>2.9499999999999998E-2</v>
      </c>
      <c r="R441" s="146">
        <f>Q441*H441</f>
        <v>2.9499999999999998E-2</v>
      </c>
      <c r="S441" s="146">
        <v>0</v>
      </c>
      <c r="T441" s="147">
        <f>S441*H441</f>
        <v>0</v>
      </c>
      <c r="AR441" s="148" t="s">
        <v>244</v>
      </c>
      <c r="AT441" s="148" t="s">
        <v>449</v>
      </c>
      <c r="AU441" s="148" t="s">
        <v>91</v>
      </c>
      <c r="AY441" s="15" t="s">
        <v>209</v>
      </c>
      <c r="BE441" s="149">
        <f>IF(N441="základní",J441,0)</f>
        <v>0</v>
      </c>
      <c r="BF441" s="149">
        <f>IF(N441="snížená",J441,0)</f>
        <v>0</v>
      </c>
      <c r="BG441" s="149">
        <f>IF(N441="zákl. přenesená",J441,0)</f>
        <v>0</v>
      </c>
      <c r="BH441" s="149">
        <f>IF(N441="sníž. přenesená",J441,0)</f>
        <v>0</v>
      </c>
      <c r="BI441" s="149">
        <f>IF(N441="nulová",J441,0)</f>
        <v>0</v>
      </c>
      <c r="BJ441" s="15" t="s">
        <v>85</v>
      </c>
      <c r="BK441" s="149">
        <f>ROUND(I441*H441,2)</f>
        <v>0</v>
      </c>
      <c r="BL441" s="15" t="s">
        <v>156</v>
      </c>
      <c r="BM441" s="148" t="s">
        <v>2598</v>
      </c>
    </row>
    <row r="442" spans="2:65" s="1" customFormat="1" x14ac:dyDescent="0.2">
      <c r="B442" s="30"/>
      <c r="D442" s="150" t="s">
        <v>216</v>
      </c>
      <c r="F442" s="151" t="s">
        <v>2241</v>
      </c>
      <c r="I442" s="152"/>
      <c r="L442" s="30"/>
      <c r="M442" s="153"/>
      <c r="T442" s="54"/>
      <c r="AT442" s="15" t="s">
        <v>216</v>
      </c>
      <c r="AU442" s="15" t="s">
        <v>91</v>
      </c>
    </row>
    <row r="443" spans="2:65" s="1" customFormat="1" ht="33" customHeight="1" x14ac:dyDescent="0.2">
      <c r="B443" s="30"/>
      <c r="C443" s="136" t="s">
        <v>850</v>
      </c>
      <c r="D443" s="136" t="s">
        <v>210</v>
      </c>
      <c r="E443" s="137" t="s">
        <v>2243</v>
      </c>
      <c r="F443" s="138" t="s">
        <v>2244</v>
      </c>
      <c r="G443" s="139" t="s">
        <v>456</v>
      </c>
      <c r="H443" s="140">
        <v>5</v>
      </c>
      <c r="I443" s="141"/>
      <c r="J443" s="142">
        <f>ROUND(I443*H443,2)</f>
        <v>0</v>
      </c>
      <c r="K443" s="143"/>
      <c r="L443" s="30"/>
      <c r="M443" s="144" t="s">
        <v>1</v>
      </c>
      <c r="N443" s="145" t="s">
        <v>43</v>
      </c>
      <c r="P443" s="146">
        <f>O443*H443</f>
        <v>0</v>
      </c>
      <c r="Q443" s="146">
        <v>0.31108000000000002</v>
      </c>
      <c r="R443" s="146">
        <f>Q443*H443</f>
        <v>1.5554000000000001</v>
      </c>
      <c r="S443" s="146">
        <v>0</v>
      </c>
      <c r="T443" s="147">
        <f>S443*H443</f>
        <v>0</v>
      </c>
      <c r="AR443" s="148" t="s">
        <v>156</v>
      </c>
      <c r="AT443" s="148" t="s">
        <v>210</v>
      </c>
      <c r="AU443" s="148" t="s">
        <v>91</v>
      </c>
      <c r="AY443" s="15" t="s">
        <v>209</v>
      </c>
      <c r="BE443" s="149">
        <f>IF(N443="základní",J443,0)</f>
        <v>0</v>
      </c>
      <c r="BF443" s="149">
        <f>IF(N443="snížená",J443,0)</f>
        <v>0</v>
      </c>
      <c r="BG443" s="149">
        <f>IF(N443="zákl. přenesená",J443,0)</f>
        <v>0</v>
      </c>
      <c r="BH443" s="149">
        <f>IF(N443="sníž. přenesená",J443,0)</f>
        <v>0</v>
      </c>
      <c r="BI443" s="149">
        <f>IF(N443="nulová",J443,0)</f>
        <v>0</v>
      </c>
      <c r="BJ443" s="15" t="s">
        <v>85</v>
      </c>
      <c r="BK443" s="149">
        <f>ROUND(I443*H443,2)</f>
        <v>0</v>
      </c>
      <c r="BL443" s="15" t="s">
        <v>156</v>
      </c>
      <c r="BM443" s="148" t="s">
        <v>2599</v>
      </c>
    </row>
    <row r="444" spans="2:65" s="1" customFormat="1" ht="19.5" x14ac:dyDescent="0.2">
      <c r="B444" s="30"/>
      <c r="D444" s="150" t="s">
        <v>216</v>
      </c>
      <c r="F444" s="151" t="s">
        <v>2246</v>
      </c>
      <c r="I444" s="152"/>
      <c r="L444" s="30"/>
      <c r="M444" s="153"/>
      <c r="T444" s="54"/>
      <c r="AT444" s="15" t="s">
        <v>216</v>
      </c>
      <c r="AU444" s="15" t="s">
        <v>91</v>
      </c>
    </row>
    <row r="445" spans="2:65" s="12" customFormat="1" x14ac:dyDescent="0.2">
      <c r="B445" s="154"/>
      <c r="D445" s="150" t="s">
        <v>292</v>
      </c>
      <c r="E445" s="155" t="s">
        <v>1</v>
      </c>
      <c r="F445" s="156" t="s">
        <v>2600</v>
      </c>
      <c r="H445" s="157">
        <v>5</v>
      </c>
      <c r="I445" s="158"/>
      <c r="L445" s="154"/>
      <c r="M445" s="159"/>
      <c r="T445" s="160"/>
      <c r="AT445" s="155" t="s">
        <v>292</v>
      </c>
      <c r="AU445" s="155" t="s">
        <v>91</v>
      </c>
      <c r="AV445" s="12" t="s">
        <v>91</v>
      </c>
      <c r="AW445" s="12" t="s">
        <v>36</v>
      </c>
      <c r="AX445" s="12" t="s">
        <v>85</v>
      </c>
      <c r="AY445" s="155" t="s">
        <v>209</v>
      </c>
    </row>
    <row r="446" spans="2:65" s="1" customFormat="1" ht="16.5" customHeight="1" x14ac:dyDescent="0.2">
      <c r="B446" s="30"/>
      <c r="C446" s="136" t="s">
        <v>855</v>
      </c>
      <c r="D446" s="136" t="s">
        <v>210</v>
      </c>
      <c r="E446" s="137" t="s">
        <v>2248</v>
      </c>
      <c r="F446" s="138" t="s">
        <v>2249</v>
      </c>
      <c r="G446" s="139" t="s">
        <v>456</v>
      </c>
      <c r="H446" s="140">
        <v>5</v>
      </c>
      <c r="I446" s="141"/>
      <c r="J446" s="142">
        <f>ROUND(I446*H446,2)</f>
        <v>0</v>
      </c>
      <c r="K446" s="143"/>
      <c r="L446" s="30"/>
      <c r="M446" s="144" t="s">
        <v>1</v>
      </c>
      <c r="N446" s="145" t="s">
        <v>43</v>
      </c>
      <c r="P446" s="146">
        <f>O446*H446</f>
        <v>0</v>
      </c>
      <c r="Q446" s="146">
        <v>3.3E-4</v>
      </c>
      <c r="R446" s="146">
        <f>Q446*H446</f>
        <v>1.65E-3</v>
      </c>
      <c r="S446" s="146">
        <v>0</v>
      </c>
      <c r="T446" s="147">
        <f>S446*H446</f>
        <v>0</v>
      </c>
      <c r="AR446" s="148" t="s">
        <v>156</v>
      </c>
      <c r="AT446" s="148" t="s">
        <v>210</v>
      </c>
      <c r="AU446" s="148" t="s">
        <v>91</v>
      </c>
      <c r="AY446" s="15" t="s">
        <v>209</v>
      </c>
      <c r="BE446" s="149">
        <f>IF(N446="základní",J446,0)</f>
        <v>0</v>
      </c>
      <c r="BF446" s="149">
        <f>IF(N446="snížená",J446,0)</f>
        <v>0</v>
      </c>
      <c r="BG446" s="149">
        <f>IF(N446="zákl. přenesená",J446,0)</f>
        <v>0</v>
      </c>
      <c r="BH446" s="149">
        <f>IF(N446="sníž. přenesená",J446,0)</f>
        <v>0</v>
      </c>
      <c r="BI446" s="149">
        <f>IF(N446="nulová",J446,0)</f>
        <v>0</v>
      </c>
      <c r="BJ446" s="15" t="s">
        <v>85</v>
      </c>
      <c r="BK446" s="149">
        <f>ROUND(I446*H446,2)</f>
        <v>0</v>
      </c>
      <c r="BL446" s="15" t="s">
        <v>156</v>
      </c>
      <c r="BM446" s="148" t="s">
        <v>2601</v>
      </c>
    </row>
    <row r="447" spans="2:65" s="1" customFormat="1" x14ac:dyDescent="0.2">
      <c r="B447" s="30"/>
      <c r="D447" s="150" t="s">
        <v>216</v>
      </c>
      <c r="F447" s="151" t="s">
        <v>2251</v>
      </c>
      <c r="I447" s="152"/>
      <c r="L447" s="30"/>
      <c r="M447" s="153"/>
      <c r="T447" s="54"/>
      <c r="AT447" s="15" t="s">
        <v>216</v>
      </c>
      <c r="AU447" s="15" t="s">
        <v>91</v>
      </c>
    </row>
    <row r="448" spans="2:65" s="12" customFormat="1" x14ac:dyDescent="0.2">
      <c r="B448" s="154"/>
      <c r="D448" s="150" t="s">
        <v>292</v>
      </c>
      <c r="E448" s="155" t="s">
        <v>1</v>
      </c>
      <c r="F448" s="156" t="s">
        <v>2600</v>
      </c>
      <c r="H448" s="157">
        <v>5</v>
      </c>
      <c r="I448" s="158"/>
      <c r="L448" s="154"/>
      <c r="M448" s="159"/>
      <c r="T448" s="160"/>
      <c r="AT448" s="155" t="s">
        <v>292</v>
      </c>
      <c r="AU448" s="155" t="s">
        <v>91</v>
      </c>
      <c r="AV448" s="12" t="s">
        <v>91</v>
      </c>
      <c r="AW448" s="12" t="s">
        <v>36</v>
      </c>
      <c r="AX448" s="12" t="s">
        <v>85</v>
      </c>
      <c r="AY448" s="155" t="s">
        <v>209</v>
      </c>
    </row>
    <row r="449" spans="2:65" s="11" customFormat="1" ht="22.9" customHeight="1" x14ac:dyDescent="0.2">
      <c r="B449" s="124"/>
      <c r="D449" s="125" t="s">
        <v>77</v>
      </c>
      <c r="E449" s="134" t="s">
        <v>249</v>
      </c>
      <c r="F449" s="134" t="s">
        <v>866</v>
      </c>
      <c r="I449" s="127"/>
      <c r="J449" s="135">
        <f>BK449</f>
        <v>0</v>
      </c>
      <c r="L449" s="124"/>
      <c r="M449" s="129"/>
      <c r="P449" s="130">
        <f>SUM(P450:P461)</f>
        <v>0</v>
      </c>
      <c r="R449" s="130">
        <f>SUM(R450:R461)</f>
        <v>7.5029999999999999E-2</v>
      </c>
      <c r="T449" s="131">
        <f>SUM(T450:T461)</f>
        <v>3.66</v>
      </c>
      <c r="AR449" s="125" t="s">
        <v>85</v>
      </c>
      <c r="AT449" s="132" t="s">
        <v>77</v>
      </c>
      <c r="AU449" s="132" t="s">
        <v>85</v>
      </c>
      <c r="AY449" s="125" t="s">
        <v>209</v>
      </c>
      <c r="BK449" s="133">
        <f>SUM(BK450:BK461)</f>
        <v>0</v>
      </c>
    </row>
    <row r="450" spans="2:65" s="1" customFormat="1" ht="24.2" customHeight="1" x14ac:dyDescent="0.2">
      <c r="B450" s="30"/>
      <c r="C450" s="136" t="s">
        <v>860</v>
      </c>
      <c r="D450" s="136" t="s">
        <v>210</v>
      </c>
      <c r="E450" s="137" t="s">
        <v>867</v>
      </c>
      <c r="F450" s="138" t="s">
        <v>868</v>
      </c>
      <c r="G450" s="139" t="s">
        <v>359</v>
      </c>
      <c r="H450" s="140">
        <v>183</v>
      </c>
      <c r="I450" s="141"/>
      <c r="J450" s="142">
        <f>ROUND(I450*H450,2)</f>
        <v>0</v>
      </c>
      <c r="K450" s="143"/>
      <c r="L450" s="30"/>
      <c r="M450" s="144" t="s">
        <v>1</v>
      </c>
      <c r="N450" s="145" t="s">
        <v>43</v>
      </c>
      <c r="P450" s="146">
        <f>O450*H450</f>
        <v>0</v>
      </c>
      <c r="Q450" s="146">
        <v>4.0999999999999999E-4</v>
      </c>
      <c r="R450" s="146">
        <f>Q450*H450</f>
        <v>7.5029999999999999E-2</v>
      </c>
      <c r="S450" s="146">
        <v>0</v>
      </c>
      <c r="T450" s="147">
        <f>S450*H450</f>
        <v>0</v>
      </c>
      <c r="AR450" s="148" t="s">
        <v>156</v>
      </c>
      <c r="AT450" s="148" t="s">
        <v>210</v>
      </c>
      <c r="AU450" s="148" t="s">
        <v>91</v>
      </c>
      <c r="AY450" s="15" t="s">
        <v>209</v>
      </c>
      <c r="BE450" s="149">
        <f>IF(N450="základní",J450,0)</f>
        <v>0</v>
      </c>
      <c r="BF450" s="149">
        <f>IF(N450="snížená",J450,0)</f>
        <v>0</v>
      </c>
      <c r="BG450" s="149">
        <f>IF(N450="zákl. přenesená",J450,0)</f>
        <v>0</v>
      </c>
      <c r="BH450" s="149">
        <f>IF(N450="sníž. přenesená",J450,0)</f>
        <v>0</v>
      </c>
      <c r="BI450" s="149">
        <f>IF(N450="nulová",J450,0)</f>
        <v>0</v>
      </c>
      <c r="BJ450" s="15" t="s">
        <v>85</v>
      </c>
      <c r="BK450" s="149">
        <f>ROUND(I450*H450,2)</f>
        <v>0</v>
      </c>
      <c r="BL450" s="15" t="s">
        <v>156</v>
      </c>
      <c r="BM450" s="148" t="s">
        <v>2602</v>
      </c>
    </row>
    <row r="451" spans="2:65" s="1" customFormat="1" ht="19.5" x14ac:dyDescent="0.2">
      <c r="B451" s="30"/>
      <c r="D451" s="150" t="s">
        <v>216</v>
      </c>
      <c r="F451" s="151" t="s">
        <v>870</v>
      </c>
      <c r="I451" s="152"/>
      <c r="L451" s="30"/>
      <c r="M451" s="153"/>
      <c r="T451" s="54"/>
      <c r="AT451" s="15" t="s">
        <v>216</v>
      </c>
      <c r="AU451" s="15" t="s">
        <v>91</v>
      </c>
    </row>
    <row r="452" spans="2:65" s="12" customFormat="1" x14ac:dyDescent="0.2">
      <c r="B452" s="154"/>
      <c r="D452" s="150" t="s">
        <v>292</v>
      </c>
      <c r="E452" s="155" t="s">
        <v>1</v>
      </c>
      <c r="F452" s="156" t="s">
        <v>2603</v>
      </c>
      <c r="H452" s="157">
        <v>183</v>
      </c>
      <c r="I452" s="158"/>
      <c r="L452" s="154"/>
      <c r="M452" s="159"/>
      <c r="T452" s="160"/>
      <c r="AT452" s="155" t="s">
        <v>292</v>
      </c>
      <c r="AU452" s="155" t="s">
        <v>91</v>
      </c>
      <c r="AV452" s="12" t="s">
        <v>91</v>
      </c>
      <c r="AW452" s="12" t="s">
        <v>36</v>
      </c>
      <c r="AX452" s="12" t="s">
        <v>85</v>
      </c>
      <c r="AY452" s="155" t="s">
        <v>209</v>
      </c>
    </row>
    <row r="453" spans="2:65" s="1" customFormat="1" ht="24.2" customHeight="1" x14ac:dyDescent="0.2">
      <c r="B453" s="30"/>
      <c r="C453" s="136" t="s">
        <v>379</v>
      </c>
      <c r="D453" s="136" t="s">
        <v>210</v>
      </c>
      <c r="E453" s="137" t="s">
        <v>873</v>
      </c>
      <c r="F453" s="138" t="s">
        <v>874</v>
      </c>
      <c r="G453" s="139" t="s">
        <v>359</v>
      </c>
      <c r="H453" s="140">
        <v>183</v>
      </c>
      <c r="I453" s="141"/>
      <c r="J453" s="142">
        <f>ROUND(I453*H453,2)</f>
        <v>0</v>
      </c>
      <c r="K453" s="143"/>
      <c r="L453" s="30"/>
      <c r="M453" s="144" t="s">
        <v>1</v>
      </c>
      <c r="N453" s="145" t="s">
        <v>43</v>
      </c>
      <c r="P453" s="146">
        <f>O453*H453</f>
        <v>0</v>
      </c>
      <c r="Q453" s="146">
        <v>0</v>
      </c>
      <c r="R453" s="146">
        <f>Q453*H453</f>
        <v>0</v>
      </c>
      <c r="S453" s="146">
        <v>0</v>
      </c>
      <c r="T453" s="147">
        <f>S453*H453</f>
        <v>0</v>
      </c>
      <c r="AR453" s="148" t="s">
        <v>156</v>
      </c>
      <c r="AT453" s="148" t="s">
        <v>210</v>
      </c>
      <c r="AU453" s="148" t="s">
        <v>91</v>
      </c>
      <c r="AY453" s="15" t="s">
        <v>209</v>
      </c>
      <c r="BE453" s="149">
        <f>IF(N453="základní",J453,0)</f>
        <v>0</v>
      </c>
      <c r="BF453" s="149">
        <f>IF(N453="snížená",J453,0)</f>
        <v>0</v>
      </c>
      <c r="BG453" s="149">
        <f>IF(N453="zákl. přenesená",J453,0)</f>
        <v>0</v>
      </c>
      <c r="BH453" s="149">
        <f>IF(N453="sníž. přenesená",J453,0)</f>
        <v>0</v>
      </c>
      <c r="BI453" s="149">
        <f>IF(N453="nulová",J453,0)</f>
        <v>0</v>
      </c>
      <c r="BJ453" s="15" t="s">
        <v>85</v>
      </c>
      <c r="BK453" s="149">
        <f>ROUND(I453*H453,2)</f>
        <v>0</v>
      </c>
      <c r="BL453" s="15" t="s">
        <v>156</v>
      </c>
      <c r="BM453" s="148" t="s">
        <v>2604</v>
      </c>
    </row>
    <row r="454" spans="2:65" s="1" customFormat="1" ht="19.5" x14ac:dyDescent="0.2">
      <c r="B454" s="30"/>
      <c r="D454" s="150" t="s">
        <v>216</v>
      </c>
      <c r="F454" s="151" t="s">
        <v>876</v>
      </c>
      <c r="I454" s="152"/>
      <c r="L454" s="30"/>
      <c r="M454" s="153"/>
      <c r="T454" s="54"/>
      <c r="AT454" s="15" t="s">
        <v>216</v>
      </c>
      <c r="AU454" s="15" t="s">
        <v>91</v>
      </c>
    </row>
    <row r="455" spans="2:65" s="12" customFormat="1" x14ac:dyDescent="0.2">
      <c r="B455" s="154"/>
      <c r="D455" s="150" t="s">
        <v>292</v>
      </c>
      <c r="E455" s="155" t="s">
        <v>1</v>
      </c>
      <c r="F455" s="156" t="s">
        <v>2603</v>
      </c>
      <c r="H455" s="157">
        <v>183</v>
      </c>
      <c r="I455" s="158"/>
      <c r="L455" s="154"/>
      <c r="M455" s="159"/>
      <c r="T455" s="160"/>
      <c r="AT455" s="155" t="s">
        <v>292</v>
      </c>
      <c r="AU455" s="155" t="s">
        <v>91</v>
      </c>
      <c r="AV455" s="12" t="s">
        <v>91</v>
      </c>
      <c r="AW455" s="12" t="s">
        <v>36</v>
      </c>
      <c r="AX455" s="12" t="s">
        <v>85</v>
      </c>
      <c r="AY455" s="155" t="s">
        <v>209</v>
      </c>
    </row>
    <row r="456" spans="2:65" s="1" customFormat="1" ht="16.5" customHeight="1" x14ac:dyDescent="0.2">
      <c r="B456" s="30"/>
      <c r="C456" s="136" t="s">
        <v>872</v>
      </c>
      <c r="D456" s="136" t="s">
        <v>210</v>
      </c>
      <c r="E456" s="137" t="s">
        <v>878</v>
      </c>
      <c r="F456" s="138" t="s">
        <v>879</v>
      </c>
      <c r="G456" s="139" t="s">
        <v>359</v>
      </c>
      <c r="H456" s="140">
        <v>6.6</v>
      </c>
      <c r="I456" s="141"/>
      <c r="J456" s="142">
        <f>ROUND(I456*H456,2)</f>
        <v>0</v>
      </c>
      <c r="K456" s="143"/>
      <c r="L456" s="30"/>
      <c r="M456" s="144" t="s">
        <v>1</v>
      </c>
      <c r="N456" s="145" t="s">
        <v>43</v>
      </c>
      <c r="P456" s="146">
        <f>O456*H456</f>
        <v>0</v>
      </c>
      <c r="Q456" s="146">
        <v>0</v>
      </c>
      <c r="R456" s="146">
        <f>Q456*H456</f>
        <v>0</v>
      </c>
      <c r="S456" s="146">
        <v>0</v>
      </c>
      <c r="T456" s="147">
        <f>S456*H456</f>
        <v>0</v>
      </c>
      <c r="AR456" s="148" t="s">
        <v>156</v>
      </c>
      <c r="AT456" s="148" t="s">
        <v>210</v>
      </c>
      <c r="AU456" s="148" t="s">
        <v>91</v>
      </c>
      <c r="AY456" s="15" t="s">
        <v>209</v>
      </c>
      <c r="BE456" s="149">
        <f>IF(N456="základní",J456,0)</f>
        <v>0</v>
      </c>
      <c r="BF456" s="149">
        <f>IF(N456="snížená",J456,0)</f>
        <v>0</v>
      </c>
      <c r="BG456" s="149">
        <f>IF(N456="zákl. přenesená",J456,0)</f>
        <v>0</v>
      </c>
      <c r="BH456" s="149">
        <f>IF(N456="sníž. přenesená",J456,0)</f>
        <v>0</v>
      </c>
      <c r="BI456" s="149">
        <f>IF(N456="nulová",J456,0)</f>
        <v>0</v>
      </c>
      <c r="BJ456" s="15" t="s">
        <v>85</v>
      </c>
      <c r="BK456" s="149">
        <f>ROUND(I456*H456,2)</f>
        <v>0</v>
      </c>
      <c r="BL456" s="15" t="s">
        <v>156</v>
      </c>
      <c r="BM456" s="148" t="s">
        <v>2605</v>
      </c>
    </row>
    <row r="457" spans="2:65" s="1" customFormat="1" ht="19.5" x14ac:dyDescent="0.2">
      <c r="B457" s="30"/>
      <c r="D457" s="150" t="s">
        <v>216</v>
      </c>
      <c r="F457" s="151" t="s">
        <v>881</v>
      </c>
      <c r="I457" s="152"/>
      <c r="L457" s="30"/>
      <c r="M457" s="153"/>
      <c r="T457" s="54"/>
      <c r="AT457" s="15" t="s">
        <v>216</v>
      </c>
      <c r="AU457" s="15" t="s">
        <v>91</v>
      </c>
    </row>
    <row r="458" spans="2:65" s="12" customFormat="1" x14ac:dyDescent="0.2">
      <c r="B458" s="154"/>
      <c r="D458" s="150" t="s">
        <v>292</v>
      </c>
      <c r="E458" s="155" t="s">
        <v>1</v>
      </c>
      <c r="F458" s="156" t="s">
        <v>2536</v>
      </c>
      <c r="H458" s="157">
        <v>6.6</v>
      </c>
      <c r="I458" s="158"/>
      <c r="L458" s="154"/>
      <c r="M458" s="159"/>
      <c r="T458" s="160"/>
      <c r="AT458" s="155" t="s">
        <v>292</v>
      </c>
      <c r="AU458" s="155" t="s">
        <v>91</v>
      </c>
      <c r="AV458" s="12" t="s">
        <v>91</v>
      </c>
      <c r="AW458" s="12" t="s">
        <v>36</v>
      </c>
      <c r="AX458" s="12" t="s">
        <v>85</v>
      </c>
      <c r="AY458" s="155" t="s">
        <v>209</v>
      </c>
    </row>
    <row r="459" spans="2:65" s="1" customFormat="1" ht="16.5" customHeight="1" x14ac:dyDescent="0.2">
      <c r="B459" s="30"/>
      <c r="C459" s="136" t="s">
        <v>877</v>
      </c>
      <c r="D459" s="136" t="s">
        <v>210</v>
      </c>
      <c r="E459" s="137" t="s">
        <v>888</v>
      </c>
      <c r="F459" s="138" t="s">
        <v>889</v>
      </c>
      <c r="G459" s="139" t="s">
        <v>342</v>
      </c>
      <c r="H459" s="140">
        <v>366</v>
      </c>
      <c r="I459" s="141"/>
      <c r="J459" s="142">
        <f>ROUND(I459*H459,2)</f>
        <v>0</v>
      </c>
      <c r="K459" s="143"/>
      <c r="L459" s="30"/>
      <c r="M459" s="144" t="s">
        <v>1</v>
      </c>
      <c r="N459" s="145" t="s">
        <v>43</v>
      </c>
      <c r="P459" s="146">
        <f>O459*H459</f>
        <v>0</v>
      </c>
      <c r="Q459" s="146">
        <v>0</v>
      </c>
      <c r="R459" s="146">
        <f>Q459*H459</f>
        <v>0</v>
      </c>
      <c r="S459" s="146">
        <v>0.01</v>
      </c>
      <c r="T459" s="147">
        <f>S459*H459</f>
        <v>3.66</v>
      </c>
      <c r="AR459" s="148" t="s">
        <v>156</v>
      </c>
      <c r="AT459" s="148" t="s">
        <v>210</v>
      </c>
      <c r="AU459" s="148" t="s">
        <v>91</v>
      </c>
      <c r="AY459" s="15" t="s">
        <v>209</v>
      </c>
      <c r="BE459" s="149">
        <f>IF(N459="základní",J459,0)</f>
        <v>0</v>
      </c>
      <c r="BF459" s="149">
        <f>IF(N459="snížená",J459,0)</f>
        <v>0</v>
      </c>
      <c r="BG459" s="149">
        <f>IF(N459="zákl. přenesená",J459,0)</f>
        <v>0</v>
      </c>
      <c r="BH459" s="149">
        <f>IF(N459="sníž. přenesená",J459,0)</f>
        <v>0</v>
      </c>
      <c r="BI459" s="149">
        <f>IF(N459="nulová",J459,0)</f>
        <v>0</v>
      </c>
      <c r="BJ459" s="15" t="s">
        <v>85</v>
      </c>
      <c r="BK459" s="149">
        <f>ROUND(I459*H459,2)</f>
        <v>0</v>
      </c>
      <c r="BL459" s="15" t="s">
        <v>156</v>
      </c>
      <c r="BM459" s="148" t="s">
        <v>2606</v>
      </c>
    </row>
    <row r="460" spans="2:65" s="1" customFormat="1" ht="19.5" x14ac:dyDescent="0.2">
      <c r="B460" s="30"/>
      <c r="D460" s="150" t="s">
        <v>216</v>
      </c>
      <c r="F460" s="151" t="s">
        <v>891</v>
      </c>
      <c r="I460" s="152"/>
      <c r="L460" s="30"/>
      <c r="M460" s="153"/>
      <c r="T460" s="54"/>
      <c r="AT460" s="15" t="s">
        <v>216</v>
      </c>
      <c r="AU460" s="15" t="s">
        <v>91</v>
      </c>
    </row>
    <row r="461" spans="2:65" s="12" customFormat="1" x14ac:dyDescent="0.2">
      <c r="B461" s="154"/>
      <c r="D461" s="150" t="s">
        <v>292</v>
      </c>
      <c r="E461" s="155" t="s">
        <v>1</v>
      </c>
      <c r="F461" s="156" t="s">
        <v>2607</v>
      </c>
      <c r="H461" s="157">
        <v>366</v>
      </c>
      <c r="I461" s="158"/>
      <c r="L461" s="154"/>
      <c r="M461" s="159"/>
      <c r="T461" s="160"/>
      <c r="AT461" s="155" t="s">
        <v>292</v>
      </c>
      <c r="AU461" s="155" t="s">
        <v>91</v>
      </c>
      <c r="AV461" s="12" t="s">
        <v>91</v>
      </c>
      <c r="AW461" s="12" t="s">
        <v>36</v>
      </c>
      <c r="AX461" s="12" t="s">
        <v>85</v>
      </c>
      <c r="AY461" s="155" t="s">
        <v>209</v>
      </c>
    </row>
    <row r="462" spans="2:65" s="11" customFormat="1" ht="22.9" customHeight="1" x14ac:dyDescent="0.2">
      <c r="B462" s="124"/>
      <c r="D462" s="125" t="s">
        <v>77</v>
      </c>
      <c r="E462" s="134" t="s">
        <v>928</v>
      </c>
      <c r="F462" s="134" t="s">
        <v>929</v>
      </c>
      <c r="I462" s="127"/>
      <c r="J462" s="135">
        <f>BK462</f>
        <v>0</v>
      </c>
      <c r="L462" s="124"/>
      <c r="M462" s="129"/>
      <c r="P462" s="130">
        <f>SUM(P463:P468)</f>
        <v>0</v>
      </c>
      <c r="R462" s="130">
        <f>SUM(R463:R468)</f>
        <v>0</v>
      </c>
      <c r="T462" s="131">
        <f>SUM(T463:T468)</f>
        <v>0</v>
      </c>
      <c r="AR462" s="125" t="s">
        <v>85</v>
      </c>
      <c r="AT462" s="132" t="s">
        <v>77</v>
      </c>
      <c r="AU462" s="132" t="s">
        <v>85</v>
      </c>
      <c r="AY462" s="125" t="s">
        <v>209</v>
      </c>
      <c r="BK462" s="133">
        <f>SUM(BK463:BK468)</f>
        <v>0</v>
      </c>
    </row>
    <row r="463" spans="2:65" s="1" customFormat="1" ht="33" customHeight="1" x14ac:dyDescent="0.2">
      <c r="B463" s="30"/>
      <c r="C463" s="136" t="s">
        <v>882</v>
      </c>
      <c r="D463" s="136" t="s">
        <v>210</v>
      </c>
      <c r="E463" s="137" t="s">
        <v>931</v>
      </c>
      <c r="F463" s="138" t="s">
        <v>932</v>
      </c>
      <c r="G463" s="139" t="s">
        <v>554</v>
      </c>
      <c r="H463" s="140">
        <v>1.6830000000000001</v>
      </c>
      <c r="I463" s="141"/>
      <c r="J463" s="142">
        <f>ROUND(I463*H463,2)</f>
        <v>0</v>
      </c>
      <c r="K463" s="143"/>
      <c r="L463" s="30"/>
      <c r="M463" s="144" t="s">
        <v>1</v>
      </c>
      <c r="N463" s="145" t="s">
        <v>43</v>
      </c>
      <c r="P463" s="146">
        <f>O463*H463</f>
        <v>0</v>
      </c>
      <c r="Q463" s="146">
        <v>0</v>
      </c>
      <c r="R463" s="146">
        <f>Q463*H463</f>
        <v>0</v>
      </c>
      <c r="S463" s="146">
        <v>0</v>
      </c>
      <c r="T463" s="147">
        <f>S463*H463</f>
        <v>0</v>
      </c>
      <c r="AR463" s="148" t="s">
        <v>156</v>
      </c>
      <c r="AT463" s="148" t="s">
        <v>210</v>
      </c>
      <c r="AU463" s="148" t="s">
        <v>91</v>
      </c>
      <c r="AY463" s="15" t="s">
        <v>209</v>
      </c>
      <c r="BE463" s="149">
        <f>IF(N463="základní",J463,0)</f>
        <v>0</v>
      </c>
      <c r="BF463" s="149">
        <f>IF(N463="snížená",J463,0)</f>
        <v>0</v>
      </c>
      <c r="BG463" s="149">
        <f>IF(N463="zákl. přenesená",J463,0)</f>
        <v>0</v>
      </c>
      <c r="BH463" s="149">
        <f>IF(N463="sníž. přenesená",J463,0)</f>
        <v>0</v>
      </c>
      <c r="BI463" s="149">
        <f>IF(N463="nulová",J463,0)</f>
        <v>0</v>
      </c>
      <c r="BJ463" s="15" t="s">
        <v>85</v>
      </c>
      <c r="BK463" s="149">
        <f>ROUND(I463*H463,2)</f>
        <v>0</v>
      </c>
      <c r="BL463" s="15" t="s">
        <v>156</v>
      </c>
      <c r="BM463" s="148" t="s">
        <v>2608</v>
      </c>
    </row>
    <row r="464" spans="2:65" s="1" customFormat="1" ht="29.25" x14ac:dyDescent="0.2">
      <c r="B464" s="30"/>
      <c r="D464" s="150" t="s">
        <v>216</v>
      </c>
      <c r="F464" s="151" t="s">
        <v>934</v>
      </c>
      <c r="I464" s="152"/>
      <c r="L464" s="30"/>
      <c r="M464" s="153"/>
      <c r="T464" s="54"/>
      <c r="AT464" s="15" t="s">
        <v>216</v>
      </c>
      <c r="AU464" s="15" t="s">
        <v>91</v>
      </c>
    </row>
    <row r="465" spans="2:65" s="12" customFormat="1" x14ac:dyDescent="0.2">
      <c r="B465" s="154"/>
      <c r="D465" s="150" t="s">
        <v>292</v>
      </c>
      <c r="E465" s="155" t="s">
        <v>1</v>
      </c>
      <c r="F465" s="156" t="s">
        <v>2609</v>
      </c>
      <c r="H465" s="157">
        <v>1.6829999999999998</v>
      </c>
      <c r="I465" s="158"/>
      <c r="L465" s="154"/>
      <c r="M465" s="159"/>
      <c r="T465" s="160"/>
      <c r="AT465" s="155" t="s">
        <v>292</v>
      </c>
      <c r="AU465" s="155" t="s">
        <v>91</v>
      </c>
      <c r="AV465" s="12" t="s">
        <v>91</v>
      </c>
      <c r="AW465" s="12" t="s">
        <v>36</v>
      </c>
      <c r="AX465" s="12" t="s">
        <v>85</v>
      </c>
      <c r="AY465" s="155" t="s">
        <v>209</v>
      </c>
    </row>
    <row r="466" spans="2:65" s="1" customFormat="1" ht="44.25" customHeight="1" x14ac:dyDescent="0.2">
      <c r="B466" s="30"/>
      <c r="C466" s="136" t="s">
        <v>887</v>
      </c>
      <c r="D466" s="136" t="s">
        <v>210</v>
      </c>
      <c r="E466" s="137" t="s">
        <v>936</v>
      </c>
      <c r="F466" s="138" t="s">
        <v>937</v>
      </c>
      <c r="G466" s="139" t="s">
        <v>554</v>
      </c>
      <c r="H466" s="140">
        <v>29.808</v>
      </c>
      <c r="I466" s="141"/>
      <c r="J466" s="142">
        <f>ROUND(I466*H466,2)</f>
        <v>0</v>
      </c>
      <c r="K466" s="143"/>
      <c r="L466" s="30"/>
      <c r="M466" s="144" t="s">
        <v>1</v>
      </c>
      <c r="N466" s="145" t="s">
        <v>43</v>
      </c>
      <c r="P466" s="146">
        <f>O466*H466</f>
        <v>0</v>
      </c>
      <c r="Q466" s="146">
        <v>0</v>
      </c>
      <c r="R466" s="146">
        <f>Q466*H466</f>
        <v>0</v>
      </c>
      <c r="S466" s="146">
        <v>0</v>
      </c>
      <c r="T466" s="147">
        <f>S466*H466</f>
        <v>0</v>
      </c>
      <c r="AR466" s="148" t="s">
        <v>156</v>
      </c>
      <c r="AT466" s="148" t="s">
        <v>210</v>
      </c>
      <c r="AU466" s="148" t="s">
        <v>91</v>
      </c>
      <c r="AY466" s="15" t="s">
        <v>209</v>
      </c>
      <c r="BE466" s="149">
        <f>IF(N466="základní",J466,0)</f>
        <v>0</v>
      </c>
      <c r="BF466" s="149">
        <f>IF(N466="snížená",J466,0)</f>
        <v>0</v>
      </c>
      <c r="BG466" s="149">
        <f>IF(N466="zákl. přenesená",J466,0)</f>
        <v>0</v>
      </c>
      <c r="BH466" s="149">
        <f>IF(N466="sníž. přenesená",J466,0)</f>
        <v>0</v>
      </c>
      <c r="BI466" s="149">
        <f>IF(N466="nulová",J466,0)</f>
        <v>0</v>
      </c>
      <c r="BJ466" s="15" t="s">
        <v>85</v>
      </c>
      <c r="BK466" s="149">
        <f>ROUND(I466*H466,2)</f>
        <v>0</v>
      </c>
      <c r="BL466" s="15" t="s">
        <v>156</v>
      </c>
      <c r="BM466" s="148" t="s">
        <v>2610</v>
      </c>
    </row>
    <row r="467" spans="2:65" s="1" customFormat="1" ht="29.25" x14ac:dyDescent="0.2">
      <c r="B467" s="30"/>
      <c r="D467" s="150" t="s">
        <v>216</v>
      </c>
      <c r="F467" s="151" t="s">
        <v>937</v>
      </c>
      <c r="I467" s="152"/>
      <c r="L467" s="30"/>
      <c r="M467" s="153"/>
      <c r="T467" s="54"/>
      <c r="AT467" s="15" t="s">
        <v>216</v>
      </c>
      <c r="AU467" s="15" t="s">
        <v>91</v>
      </c>
    </row>
    <row r="468" spans="2:65" s="12" customFormat="1" x14ac:dyDescent="0.2">
      <c r="B468" s="154"/>
      <c r="D468" s="150" t="s">
        <v>292</v>
      </c>
      <c r="E468" s="155" t="s">
        <v>1</v>
      </c>
      <c r="F468" s="156" t="s">
        <v>2611</v>
      </c>
      <c r="H468" s="157">
        <v>29.808000000000003</v>
      </c>
      <c r="I468" s="158"/>
      <c r="L468" s="154"/>
      <c r="M468" s="159"/>
      <c r="T468" s="160"/>
      <c r="AT468" s="155" t="s">
        <v>292</v>
      </c>
      <c r="AU468" s="155" t="s">
        <v>91</v>
      </c>
      <c r="AV468" s="12" t="s">
        <v>91</v>
      </c>
      <c r="AW468" s="12" t="s">
        <v>36</v>
      </c>
      <c r="AX468" s="12" t="s">
        <v>85</v>
      </c>
      <c r="AY468" s="155" t="s">
        <v>209</v>
      </c>
    </row>
    <row r="469" spans="2:65" s="11" customFormat="1" ht="25.9" customHeight="1" x14ac:dyDescent="0.2">
      <c r="B469" s="124"/>
      <c r="D469" s="125" t="s">
        <v>77</v>
      </c>
      <c r="E469" s="126" t="s">
        <v>946</v>
      </c>
      <c r="F469" s="126" t="s">
        <v>947</v>
      </c>
      <c r="I469" s="127"/>
      <c r="J469" s="128">
        <f>BK469</f>
        <v>0</v>
      </c>
      <c r="L469" s="124"/>
      <c r="M469" s="129"/>
      <c r="P469" s="130">
        <f>P470</f>
        <v>0</v>
      </c>
      <c r="R469" s="130">
        <f>R470</f>
        <v>0</v>
      </c>
      <c r="T469" s="131">
        <f>T470</f>
        <v>0</v>
      </c>
      <c r="AR469" s="125" t="s">
        <v>91</v>
      </c>
      <c r="AT469" s="132" t="s">
        <v>77</v>
      </c>
      <c r="AU469" s="132" t="s">
        <v>78</v>
      </c>
      <c r="AY469" s="125" t="s">
        <v>209</v>
      </c>
      <c r="BK469" s="133">
        <f>BK470</f>
        <v>0</v>
      </c>
    </row>
    <row r="470" spans="2:65" s="11" customFormat="1" ht="22.9" customHeight="1" x14ac:dyDescent="0.2">
      <c r="B470" s="124"/>
      <c r="D470" s="125" t="s">
        <v>77</v>
      </c>
      <c r="E470" s="134" t="s">
        <v>948</v>
      </c>
      <c r="F470" s="134" t="s">
        <v>949</v>
      </c>
      <c r="I470" s="127"/>
      <c r="J470" s="135">
        <f>BK470</f>
        <v>0</v>
      </c>
      <c r="L470" s="124"/>
      <c r="M470" s="129"/>
      <c r="P470" s="130">
        <f>P471+SUM(P472:P474)</f>
        <v>0</v>
      </c>
      <c r="R470" s="130">
        <f>R471+SUM(R472:R474)</f>
        <v>0</v>
      </c>
      <c r="T470" s="131">
        <f>T471+SUM(T472:T474)</f>
        <v>0</v>
      </c>
      <c r="AR470" s="125" t="s">
        <v>91</v>
      </c>
      <c r="AT470" s="132" t="s">
        <v>77</v>
      </c>
      <c r="AU470" s="132" t="s">
        <v>85</v>
      </c>
      <c r="AY470" s="125" t="s">
        <v>209</v>
      </c>
      <c r="BK470" s="133">
        <f>BK471+SUM(BK472:BK474)</f>
        <v>0</v>
      </c>
    </row>
    <row r="471" spans="2:65" s="1" customFormat="1" ht="24.2" customHeight="1" x14ac:dyDescent="0.2">
      <c r="B471" s="30"/>
      <c r="C471" s="136" t="s">
        <v>894</v>
      </c>
      <c r="D471" s="136" t="s">
        <v>210</v>
      </c>
      <c r="E471" s="137" t="s">
        <v>951</v>
      </c>
      <c r="F471" s="138" t="s">
        <v>952</v>
      </c>
      <c r="G471" s="139" t="s">
        <v>359</v>
      </c>
      <c r="H471" s="140">
        <v>3.3</v>
      </c>
      <c r="I471" s="141"/>
      <c r="J471" s="142">
        <f>ROUND(I471*H471,2)</f>
        <v>0</v>
      </c>
      <c r="K471" s="143"/>
      <c r="L471" s="30"/>
      <c r="M471" s="144" t="s">
        <v>1</v>
      </c>
      <c r="N471" s="145" t="s">
        <v>43</v>
      </c>
      <c r="P471" s="146">
        <f>O471*H471</f>
        <v>0</v>
      </c>
      <c r="Q471" s="146">
        <v>0</v>
      </c>
      <c r="R471" s="146">
        <f>Q471*H471</f>
        <v>0</v>
      </c>
      <c r="S471" s="146">
        <v>0</v>
      </c>
      <c r="T471" s="147">
        <f>S471*H471</f>
        <v>0</v>
      </c>
      <c r="AR471" s="148" t="s">
        <v>287</v>
      </c>
      <c r="AT471" s="148" t="s">
        <v>210</v>
      </c>
      <c r="AU471" s="148" t="s">
        <v>91</v>
      </c>
      <c r="AY471" s="15" t="s">
        <v>209</v>
      </c>
      <c r="BE471" s="149">
        <f>IF(N471="základní",J471,0)</f>
        <v>0</v>
      </c>
      <c r="BF471" s="149">
        <f>IF(N471="snížená",J471,0)</f>
        <v>0</v>
      </c>
      <c r="BG471" s="149">
        <f>IF(N471="zákl. přenesená",J471,0)</f>
        <v>0</v>
      </c>
      <c r="BH471" s="149">
        <f>IF(N471="sníž. přenesená",J471,0)</f>
        <v>0</v>
      </c>
      <c r="BI471" s="149">
        <f>IF(N471="nulová",J471,0)</f>
        <v>0</v>
      </c>
      <c r="BJ471" s="15" t="s">
        <v>85</v>
      </c>
      <c r="BK471" s="149">
        <f>ROUND(I471*H471,2)</f>
        <v>0</v>
      </c>
      <c r="BL471" s="15" t="s">
        <v>287</v>
      </c>
      <c r="BM471" s="148" t="s">
        <v>2612</v>
      </c>
    </row>
    <row r="472" spans="2:65" s="1" customFormat="1" ht="19.5" x14ac:dyDescent="0.2">
      <c r="B472" s="30"/>
      <c r="D472" s="150" t="s">
        <v>216</v>
      </c>
      <c r="F472" s="151" t="s">
        <v>952</v>
      </c>
      <c r="I472" s="152"/>
      <c r="L472" s="30"/>
      <c r="M472" s="153"/>
      <c r="T472" s="54"/>
      <c r="AT472" s="15" t="s">
        <v>216</v>
      </c>
      <c r="AU472" s="15" t="s">
        <v>91</v>
      </c>
    </row>
    <row r="473" spans="2:65" s="12" customFormat="1" x14ac:dyDescent="0.2">
      <c r="B473" s="154"/>
      <c r="D473" s="150" t="s">
        <v>292</v>
      </c>
      <c r="E473" s="155" t="s">
        <v>1</v>
      </c>
      <c r="F473" s="156" t="s">
        <v>2517</v>
      </c>
      <c r="H473" s="157">
        <v>3.3</v>
      </c>
      <c r="I473" s="158"/>
      <c r="L473" s="154"/>
      <c r="M473" s="159"/>
      <c r="T473" s="160"/>
      <c r="AT473" s="155" t="s">
        <v>292</v>
      </c>
      <c r="AU473" s="155" t="s">
        <v>91</v>
      </c>
      <c r="AV473" s="12" t="s">
        <v>91</v>
      </c>
      <c r="AW473" s="12" t="s">
        <v>36</v>
      </c>
      <c r="AX473" s="12" t="s">
        <v>85</v>
      </c>
      <c r="AY473" s="155" t="s">
        <v>209</v>
      </c>
    </row>
    <row r="474" spans="2:65" s="11" customFormat="1" ht="20.85" customHeight="1" x14ac:dyDescent="0.2">
      <c r="B474" s="124"/>
      <c r="D474" s="125" t="s">
        <v>77</v>
      </c>
      <c r="E474" s="134" t="s">
        <v>860</v>
      </c>
      <c r="F474" s="134" t="s">
        <v>893</v>
      </c>
      <c r="I474" s="127"/>
      <c r="J474" s="135">
        <f>BK474</f>
        <v>0</v>
      </c>
      <c r="L474" s="124"/>
      <c r="M474" s="129"/>
      <c r="P474" s="130">
        <f>SUM(P475:P502)</f>
        <v>0</v>
      </c>
      <c r="R474" s="130">
        <f>SUM(R475:R502)</f>
        <v>0</v>
      </c>
      <c r="T474" s="131">
        <f>SUM(T475:T502)</f>
        <v>0</v>
      </c>
      <c r="AR474" s="125" t="s">
        <v>85</v>
      </c>
      <c r="AT474" s="132" t="s">
        <v>77</v>
      </c>
      <c r="AU474" s="132" t="s">
        <v>91</v>
      </c>
      <c r="AY474" s="125" t="s">
        <v>209</v>
      </c>
      <c r="BK474" s="133">
        <f>SUM(BK475:BK502)</f>
        <v>0</v>
      </c>
    </row>
    <row r="475" spans="2:65" s="1" customFormat="1" ht="21.75" customHeight="1" x14ac:dyDescent="0.2">
      <c r="B475" s="30"/>
      <c r="C475" s="136" t="s">
        <v>899</v>
      </c>
      <c r="D475" s="136" t="s">
        <v>210</v>
      </c>
      <c r="E475" s="137" t="s">
        <v>895</v>
      </c>
      <c r="F475" s="138" t="s">
        <v>896</v>
      </c>
      <c r="G475" s="139" t="s">
        <v>359</v>
      </c>
      <c r="H475" s="140">
        <v>6.6</v>
      </c>
      <c r="I475" s="141"/>
      <c r="J475" s="142">
        <f>ROUND(I475*H475,2)</f>
        <v>0</v>
      </c>
      <c r="K475" s="143"/>
      <c r="L475" s="30"/>
      <c r="M475" s="144" t="s">
        <v>1</v>
      </c>
      <c r="N475" s="145" t="s">
        <v>43</v>
      </c>
      <c r="P475" s="146">
        <f>O475*H475</f>
        <v>0</v>
      </c>
      <c r="Q475" s="146">
        <v>0</v>
      </c>
      <c r="R475" s="146">
        <f>Q475*H475</f>
        <v>0</v>
      </c>
      <c r="S475" s="146">
        <v>0</v>
      </c>
      <c r="T475" s="147">
        <f>S475*H475</f>
        <v>0</v>
      </c>
      <c r="AR475" s="148" t="s">
        <v>156</v>
      </c>
      <c r="AT475" s="148" t="s">
        <v>210</v>
      </c>
      <c r="AU475" s="148" t="s">
        <v>148</v>
      </c>
      <c r="AY475" s="15" t="s">
        <v>209</v>
      </c>
      <c r="BE475" s="149">
        <f>IF(N475="základní",J475,0)</f>
        <v>0</v>
      </c>
      <c r="BF475" s="149">
        <f>IF(N475="snížená",J475,0)</f>
        <v>0</v>
      </c>
      <c r="BG475" s="149">
        <f>IF(N475="zákl. přenesená",J475,0)</f>
        <v>0</v>
      </c>
      <c r="BH475" s="149">
        <f>IF(N475="sníž. přenesená",J475,0)</f>
        <v>0</v>
      </c>
      <c r="BI475" s="149">
        <f>IF(N475="nulová",J475,0)</f>
        <v>0</v>
      </c>
      <c r="BJ475" s="15" t="s">
        <v>85</v>
      </c>
      <c r="BK475" s="149">
        <f>ROUND(I475*H475,2)</f>
        <v>0</v>
      </c>
      <c r="BL475" s="15" t="s">
        <v>156</v>
      </c>
      <c r="BM475" s="148" t="s">
        <v>2613</v>
      </c>
    </row>
    <row r="476" spans="2:65" s="1" customFormat="1" ht="19.5" x14ac:dyDescent="0.2">
      <c r="B476" s="30"/>
      <c r="D476" s="150" t="s">
        <v>216</v>
      </c>
      <c r="F476" s="151" t="s">
        <v>898</v>
      </c>
      <c r="I476" s="152"/>
      <c r="L476" s="30"/>
      <c r="M476" s="153"/>
      <c r="T476" s="54"/>
      <c r="AT476" s="15" t="s">
        <v>216</v>
      </c>
      <c r="AU476" s="15" t="s">
        <v>148</v>
      </c>
    </row>
    <row r="477" spans="2:65" s="12" customFormat="1" x14ac:dyDescent="0.2">
      <c r="B477" s="154"/>
      <c r="D477" s="150" t="s">
        <v>292</v>
      </c>
      <c r="E477" s="155" t="s">
        <v>1</v>
      </c>
      <c r="F477" s="156" t="s">
        <v>2536</v>
      </c>
      <c r="H477" s="157">
        <v>6.6</v>
      </c>
      <c r="I477" s="158"/>
      <c r="L477" s="154"/>
      <c r="M477" s="159"/>
      <c r="T477" s="160"/>
      <c r="AT477" s="155" t="s">
        <v>292</v>
      </c>
      <c r="AU477" s="155" t="s">
        <v>148</v>
      </c>
      <c r="AV477" s="12" t="s">
        <v>91</v>
      </c>
      <c r="AW477" s="12" t="s">
        <v>36</v>
      </c>
      <c r="AX477" s="12" t="s">
        <v>85</v>
      </c>
      <c r="AY477" s="155" t="s">
        <v>209</v>
      </c>
    </row>
    <row r="478" spans="2:65" s="1" customFormat="1" ht="24.2" customHeight="1" x14ac:dyDescent="0.2">
      <c r="B478" s="30"/>
      <c r="C478" s="136" t="s">
        <v>906</v>
      </c>
      <c r="D478" s="136" t="s">
        <v>210</v>
      </c>
      <c r="E478" s="137" t="s">
        <v>900</v>
      </c>
      <c r="F478" s="138" t="s">
        <v>901</v>
      </c>
      <c r="G478" s="139" t="s">
        <v>554</v>
      </c>
      <c r="H478" s="140">
        <v>31.491</v>
      </c>
      <c r="I478" s="141"/>
      <c r="J478" s="142">
        <f>ROUND(I478*H478,2)</f>
        <v>0</v>
      </c>
      <c r="K478" s="143"/>
      <c r="L478" s="30"/>
      <c r="M478" s="144" t="s">
        <v>1</v>
      </c>
      <c r="N478" s="145" t="s">
        <v>43</v>
      </c>
      <c r="P478" s="146">
        <f>O478*H478</f>
        <v>0</v>
      </c>
      <c r="Q478" s="146">
        <v>0</v>
      </c>
      <c r="R478" s="146">
        <f>Q478*H478</f>
        <v>0</v>
      </c>
      <c r="S478" s="146">
        <v>0</v>
      </c>
      <c r="T478" s="147">
        <f>S478*H478</f>
        <v>0</v>
      </c>
      <c r="AR478" s="148" t="s">
        <v>156</v>
      </c>
      <c r="AT478" s="148" t="s">
        <v>210</v>
      </c>
      <c r="AU478" s="148" t="s">
        <v>148</v>
      </c>
      <c r="AY478" s="15" t="s">
        <v>209</v>
      </c>
      <c r="BE478" s="149">
        <f>IF(N478="základní",J478,0)</f>
        <v>0</v>
      </c>
      <c r="BF478" s="149">
        <f>IF(N478="snížená",J478,0)</f>
        <v>0</v>
      </c>
      <c r="BG478" s="149">
        <f>IF(N478="zákl. přenesená",J478,0)</f>
        <v>0</v>
      </c>
      <c r="BH478" s="149">
        <f>IF(N478="sníž. přenesená",J478,0)</f>
        <v>0</v>
      </c>
      <c r="BI478" s="149">
        <f>IF(N478="nulová",J478,0)</f>
        <v>0</v>
      </c>
      <c r="BJ478" s="15" t="s">
        <v>85</v>
      </c>
      <c r="BK478" s="149">
        <f>ROUND(I478*H478,2)</f>
        <v>0</v>
      </c>
      <c r="BL478" s="15" t="s">
        <v>156</v>
      </c>
      <c r="BM478" s="148" t="s">
        <v>2614</v>
      </c>
    </row>
    <row r="479" spans="2:65" s="1" customFormat="1" ht="19.5" x14ac:dyDescent="0.2">
      <c r="B479" s="30"/>
      <c r="D479" s="150" t="s">
        <v>216</v>
      </c>
      <c r="F479" s="151" t="s">
        <v>903</v>
      </c>
      <c r="I479" s="152"/>
      <c r="L479" s="30"/>
      <c r="M479" s="153"/>
      <c r="T479" s="54"/>
      <c r="AT479" s="15" t="s">
        <v>216</v>
      </c>
      <c r="AU479" s="15" t="s">
        <v>148</v>
      </c>
    </row>
    <row r="480" spans="2:65" s="12" customFormat="1" x14ac:dyDescent="0.2">
      <c r="B480" s="154"/>
      <c r="D480" s="150" t="s">
        <v>292</v>
      </c>
      <c r="E480" s="155" t="s">
        <v>1</v>
      </c>
      <c r="F480" s="156" t="s">
        <v>2609</v>
      </c>
      <c r="H480" s="157">
        <v>1.6829999999999998</v>
      </c>
      <c r="I480" s="158"/>
      <c r="L480" s="154"/>
      <c r="M480" s="159"/>
      <c r="T480" s="160"/>
      <c r="AT480" s="155" t="s">
        <v>292</v>
      </c>
      <c r="AU480" s="155" t="s">
        <v>148</v>
      </c>
      <c r="AV480" s="12" t="s">
        <v>91</v>
      </c>
      <c r="AW480" s="12" t="s">
        <v>36</v>
      </c>
      <c r="AX480" s="12" t="s">
        <v>78</v>
      </c>
      <c r="AY480" s="155" t="s">
        <v>209</v>
      </c>
    </row>
    <row r="481" spans="2:65" s="12" customFormat="1" x14ac:dyDescent="0.2">
      <c r="B481" s="154"/>
      <c r="D481" s="150" t="s">
        <v>292</v>
      </c>
      <c r="E481" s="155" t="s">
        <v>1</v>
      </c>
      <c r="F481" s="156" t="s">
        <v>2611</v>
      </c>
      <c r="H481" s="157">
        <v>29.808000000000003</v>
      </c>
      <c r="I481" s="158"/>
      <c r="L481" s="154"/>
      <c r="M481" s="159"/>
      <c r="T481" s="160"/>
      <c r="AT481" s="155" t="s">
        <v>292</v>
      </c>
      <c r="AU481" s="155" t="s">
        <v>148</v>
      </c>
      <c r="AV481" s="12" t="s">
        <v>91</v>
      </c>
      <c r="AW481" s="12" t="s">
        <v>36</v>
      </c>
      <c r="AX481" s="12" t="s">
        <v>78</v>
      </c>
      <c r="AY481" s="155" t="s">
        <v>209</v>
      </c>
    </row>
    <row r="482" spans="2:65" s="13" customFormat="1" x14ac:dyDescent="0.2">
      <c r="B482" s="164"/>
      <c r="D482" s="150" t="s">
        <v>292</v>
      </c>
      <c r="E482" s="165" t="s">
        <v>1</v>
      </c>
      <c r="F482" s="166" t="s">
        <v>351</v>
      </c>
      <c r="H482" s="167">
        <v>31.491000000000003</v>
      </c>
      <c r="I482" s="168"/>
      <c r="L482" s="164"/>
      <c r="M482" s="169"/>
      <c r="T482" s="170"/>
      <c r="AT482" s="165" t="s">
        <v>292</v>
      </c>
      <c r="AU482" s="165" t="s">
        <v>148</v>
      </c>
      <c r="AV482" s="13" t="s">
        <v>156</v>
      </c>
      <c r="AW482" s="13" t="s">
        <v>4</v>
      </c>
      <c r="AX482" s="13" t="s">
        <v>85</v>
      </c>
      <c r="AY482" s="165" t="s">
        <v>209</v>
      </c>
    </row>
    <row r="483" spans="2:65" s="1" customFormat="1" ht="24.2" customHeight="1" x14ac:dyDescent="0.2">
      <c r="B483" s="30"/>
      <c r="C483" s="136" t="s">
        <v>911</v>
      </c>
      <c r="D483" s="136" t="s">
        <v>210</v>
      </c>
      <c r="E483" s="137" t="s">
        <v>907</v>
      </c>
      <c r="F483" s="138" t="s">
        <v>908</v>
      </c>
      <c r="G483" s="139" t="s">
        <v>554</v>
      </c>
      <c r="H483" s="140">
        <v>220.43700000000001</v>
      </c>
      <c r="I483" s="141"/>
      <c r="J483" s="142">
        <f>ROUND(I483*H483,2)</f>
        <v>0</v>
      </c>
      <c r="K483" s="143"/>
      <c r="L483" s="30"/>
      <c r="M483" s="144" t="s">
        <v>1</v>
      </c>
      <c r="N483" s="145" t="s">
        <v>43</v>
      </c>
      <c r="P483" s="146">
        <f>O483*H483</f>
        <v>0</v>
      </c>
      <c r="Q483" s="146">
        <v>0</v>
      </c>
      <c r="R483" s="146">
        <f>Q483*H483</f>
        <v>0</v>
      </c>
      <c r="S483" s="146">
        <v>0</v>
      </c>
      <c r="T483" s="147">
        <f>S483*H483</f>
        <v>0</v>
      </c>
      <c r="AR483" s="148" t="s">
        <v>156</v>
      </c>
      <c r="AT483" s="148" t="s">
        <v>210</v>
      </c>
      <c r="AU483" s="148" t="s">
        <v>148</v>
      </c>
      <c r="AY483" s="15" t="s">
        <v>209</v>
      </c>
      <c r="BE483" s="149">
        <f>IF(N483="základní",J483,0)</f>
        <v>0</v>
      </c>
      <c r="BF483" s="149">
        <f>IF(N483="snížená",J483,0)</f>
        <v>0</v>
      </c>
      <c r="BG483" s="149">
        <f>IF(N483="zákl. přenesená",J483,0)</f>
        <v>0</v>
      </c>
      <c r="BH483" s="149">
        <f>IF(N483="sníž. přenesená",J483,0)</f>
        <v>0</v>
      </c>
      <c r="BI483" s="149">
        <f>IF(N483="nulová",J483,0)</f>
        <v>0</v>
      </c>
      <c r="BJ483" s="15" t="s">
        <v>85</v>
      </c>
      <c r="BK483" s="149">
        <f>ROUND(I483*H483,2)</f>
        <v>0</v>
      </c>
      <c r="BL483" s="15" t="s">
        <v>156</v>
      </c>
      <c r="BM483" s="148" t="s">
        <v>2615</v>
      </c>
    </row>
    <row r="484" spans="2:65" s="1" customFormat="1" ht="19.5" x14ac:dyDescent="0.2">
      <c r="B484" s="30"/>
      <c r="D484" s="150" t="s">
        <v>216</v>
      </c>
      <c r="F484" s="151" t="s">
        <v>908</v>
      </c>
      <c r="I484" s="152"/>
      <c r="L484" s="30"/>
      <c r="M484" s="153"/>
      <c r="T484" s="54"/>
      <c r="AT484" s="15" t="s">
        <v>216</v>
      </c>
      <c r="AU484" s="15" t="s">
        <v>148</v>
      </c>
    </row>
    <row r="485" spans="2:65" s="12" customFormat="1" x14ac:dyDescent="0.2">
      <c r="B485" s="154"/>
      <c r="D485" s="150" t="s">
        <v>292</v>
      </c>
      <c r="E485" s="155" t="s">
        <v>1</v>
      </c>
      <c r="F485" s="156" t="s">
        <v>2616</v>
      </c>
      <c r="H485" s="157">
        <v>220.43700000000001</v>
      </c>
      <c r="I485" s="158"/>
      <c r="L485" s="154"/>
      <c r="M485" s="159"/>
      <c r="T485" s="160"/>
      <c r="AT485" s="155" t="s">
        <v>292</v>
      </c>
      <c r="AU485" s="155" t="s">
        <v>148</v>
      </c>
      <c r="AV485" s="12" t="s">
        <v>91</v>
      </c>
      <c r="AW485" s="12" t="s">
        <v>36</v>
      </c>
      <c r="AX485" s="12" t="s">
        <v>78</v>
      </c>
      <c r="AY485" s="155" t="s">
        <v>209</v>
      </c>
    </row>
    <row r="486" spans="2:65" s="13" customFormat="1" x14ac:dyDescent="0.2">
      <c r="B486" s="164"/>
      <c r="D486" s="150" t="s">
        <v>292</v>
      </c>
      <c r="E486" s="165" t="s">
        <v>1</v>
      </c>
      <c r="F486" s="166" t="s">
        <v>351</v>
      </c>
      <c r="H486" s="167">
        <v>220.43700000000001</v>
      </c>
      <c r="I486" s="168"/>
      <c r="L486" s="164"/>
      <c r="M486" s="169"/>
      <c r="T486" s="170"/>
      <c r="AT486" s="165" t="s">
        <v>292</v>
      </c>
      <c r="AU486" s="165" t="s">
        <v>148</v>
      </c>
      <c r="AV486" s="13" t="s">
        <v>156</v>
      </c>
      <c r="AW486" s="13" t="s">
        <v>4</v>
      </c>
      <c r="AX486" s="13" t="s">
        <v>85</v>
      </c>
      <c r="AY486" s="165" t="s">
        <v>209</v>
      </c>
    </row>
    <row r="487" spans="2:65" s="1" customFormat="1" ht="24.2" customHeight="1" x14ac:dyDescent="0.2">
      <c r="B487" s="30"/>
      <c r="C487" s="136" t="s">
        <v>916</v>
      </c>
      <c r="D487" s="136" t="s">
        <v>210</v>
      </c>
      <c r="E487" s="137" t="s">
        <v>912</v>
      </c>
      <c r="F487" s="138" t="s">
        <v>913</v>
      </c>
      <c r="G487" s="139" t="s">
        <v>554</v>
      </c>
      <c r="H487" s="140">
        <v>31.491</v>
      </c>
      <c r="I487" s="141"/>
      <c r="J487" s="142">
        <f>ROUND(I487*H487,2)</f>
        <v>0</v>
      </c>
      <c r="K487" s="143"/>
      <c r="L487" s="30"/>
      <c r="M487" s="144" t="s">
        <v>1</v>
      </c>
      <c r="N487" s="145" t="s">
        <v>43</v>
      </c>
      <c r="P487" s="146">
        <f>O487*H487</f>
        <v>0</v>
      </c>
      <c r="Q487" s="146">
        <v>0</v>
      </c>
      <c r="R487" s="146">
        <f>Q487*H487</f>
        <v>0</v>
      </c>
      <c r="S487" s="146">
        <v>0</v>
      </c>
      <c r="T487" s="147">
        <f>S487*H487</f>
        <v>0</v>
      </c>
      <c r="AR487" s="148" t="s">
        <v>156</v>
      </c>
      <c r="AT487" s="148" t="s">
        <v>210</v>
      </c>
      <c r="AU487" s="148" t="s">
        <v>148</v>
      </c>
      <c r="AY487" s="15" t="s">
        <v>209</v>
      </c>
      <c r="BE487" s="149">
        <f>IF(N487="základní",J487,0)</f>
        <v>0</v>
      </c>
      <c r="BF487" s="149">
        <f>IF(N487="snížená",J487,0)</f>
        <v>0</v>
      </c>
      <c r="BG487" s="149">
        <f>IF(N487="zákl. přenesená",J487,0)</f>
        <v>0</v>
      </c>
      <c r="BH487" s="149">
        <f>IF(N487="sníž. přenesená",J487,0)</f>
        <v>0</v>
      </c>
      <c r="BI487" s="149">
        <f>IF(N487="nulová",J487,0)</f>
        <v>0</v>
      </c>
      <c r="BJ487" s="15" t="s">
        <v>85</v>
      </c>
      <c r="BK487" s="149">
        <f>ROUND(I487*H487,2)</f>
        <v>0</v>
      </c>
      <c r="BL487" s="15" t="s">
        <v>156</v>
      </c>
      <c r="BM487" s="148" t="s">
        <v>2617</v>
      </c>
    </row>
    <row r="488" spans="2:65" s="1" customFormat="1" ht="19.5" x14ac:dyDescent="0.2">
      <c r="B488" s="30"/>
      <c r="D488" s="150" t="s">
        <v>216</v>
      </c>
      <c r="F488" s="151" t="s">
        <v>915</v>
      </c>
      <c r="I488" s="152"/>
      <c r="L488" s="30"/>
      <c r="M488" s="153"/>
      <c r="T488" s="54"/>
      <c r="AT488" s="15" t="s">
        <v>216</v>
      </c>
      <c r="AU488" s="15" t="s">
        <v>148</v>
      </c>
    </row>
    <row r="489" spans="2:65" s="12" customFormat="1" x14ac:dyDescent="0.2">
      <c r="B489" s="154"/>
      <c r="D489" s="150" t="s">
        <v>292</v>
      </c>
      <c r="E489" s="155" t="s">
        <v>1</v>
      </c>
      <c r="F489" s="156" t="s">
        <v>2609</v>
      </c>
      <c r="H489" s="157">
        <v>1.6829999999999998</v>
      </c>
      <c r="I489" s="158"/>
      <c r="L489" s="154"/>
      <c r="M489" s="159"/>
      <c r="T489" s="160"/>
      <c r="AT489" s="155" t="s">
        <v>292</v>
      </c>
      <c r="AU489" s="155" t="s">
        <v>148</v>
      </c>
      <c r="AV489" s="12" t="s">
        <v>91</v>
      </c>
      <c r="AW489" s="12" t="s">
        <v>36</v>
      </c>
      <c r="AX489" s="12" t="s">
        <v>78</v>
      </c>
      <c r="AY489" s="155" t="s">
        <v>209</v>
      </c>
    </row>
    <row r="490" spans="2:65" s="12" customFormat="1" x14ac:dyDescent="0.2">
      <c r="B490" s="154"/>
      <c r="D490" s="150" t="s">
        <v>292</v>
      </c>
      <c r="E490" s="155" t="s">
        <v>1</v>
      </c>
      <c r="F490" s="156" t="s">
        <v>2611</v>
      </c>
      <c r="H490" s="157">
        <v>29.808000000000003</v>
      </c>
      <c r="I490" s="158"/>
      <c r="L490" s="154"/>
      <c r="M490" s="159"/>
      <c r="T490" s="160"/>
      <c r="AT490" s="155" t="s">
        <v>292</v>
      </c>
      <c r="AU490" s="155" t="s">
        <v>148</v>
      </c>
      <c r="AV490" s="12" t="s">
        <v>91</v>
      </c>
      <c r="AW490" s="12" t="s">
        <v>36</v>
      </c>
      <c r="AX490" s="12" t="s">
        <v>78</v>
      </c>
      <c r="AY490" s="155" t="s">
        <v>209</v>
      </c>
    </row>
    <row r="491" spans="2:65" s="13" customFormat="1" x14ac:dyDescent="0.2">
      <c r="B491" s="164"/>
      <c r="D491" s="150" t="s">
        <v>292</v>
      </c>
      <c r="E491" s="165" t="s">
        <v>1</v>
      </c>
      <c r="F491" s="166" t="s">
        <v>351</v>
      </c>
      <c r="H491" s="167">
        <v>31.491000000000003</v>
      </c>
      <c r="I491" s="168"/>
      <c r="L491" s="164"/>
      <c r="M491" s="169"/>
      <c r="T491" s="170"/>
      <c r="AT491" s="165" t="s">
        <v>292</v>
      </c>
      <c r="AU491" s="165" t="s">
        <v>148</v>
      </c>
      <c r="AV491" s="13" t="s">
        <v>156</v>
      </c>
      <c r="AW491" s="13" t="s">
        <v>4</v>
      </c>
      <c r="AX491" s="13" t="s">
        <v>85</v>
      </c>
      <c r="AY491" s="165" t="s">
        <v>209</v>
      </c>
    </row>
    <row r="492" spans="2:65" s="1" customFormat="1" ht="33" customHeight="1" x14ac:dyDescent="0.2">
      <c r="B492" s="30"/>
      <c r="C492" s="136" t="s">
        <v>922</v>
      </c>
      <c r="D492" s="136" t="s">
        <v>210</v>
      </c>
      <c r="E492" s="137" t="s">
        <v>917</v>
      </c>
      <c r="F492" s="138" t="s">
        <v>918</v>
      </c>
      <c r="G492" s="139" t="s">
        <v>554</v>
      </c>
      <c r="H492" s="140">
        <v>62.487000000000002</v>
      </c>
      <c r="I492" s="141"/>
      <c r="J492" s="142">
        <f>ROUND(I492*H492,2)</f>
        <v>0</v>
      </c>
      <c r="K492" s="143"/>
      <c r="L492" s="30"/>
      <c r="M492" s="144" t="s">
        <v>1</v>
      </c>
      <c r="N492" s="145" t="s">
        <v>43</v>
      </c>
      <c r="P492" s="146">
        <f>O492*H492</f>
        <v>0</v>
      </c>
      <c r="Q492" s="146">
        <v>0</v>
      </c>
      <c r="R492" s="146">
        <f>Q492*H492</f>
        <v>0</v>
      </c>
      <c r="S492" s="146">
        <v>0</v>
      </c>
      <c r="T492" s="147">
        <f>S492*H492</f>
        <v>0</v>
      </c>
      <c r="AR492" s="148" t="s">
        <v>156</v>
      </c>
      <c r="AT492" s="148" t="s">
        <v>210</v>
      </c>
      <c r="AU492" s="148" t="s">
        <v>148</v>
      </c>
      <c r="AY492" s="15" t="s">
        <v>209</v>
      </c>
      <c r="BE492" s="149">
        <f>IF(N492="základní",J492,0)</f>
        <v>0</v>
      </c>
      <c r="BF492" s="149">
        <f>IF(N492="snížená",J492,0)</f>
        <v>0</v>
      </c>
      <c r="BG492" s="149">
        <f>IF(N492="zákl. přenesená",J492,0)</f>
        <v>0</v>
      </c>
      <c r="BH492" s="149">
        <f>IF(N492="sníž. přenesená",J492,0)</f>
        <v>0</v>
      </c>
      <c r="BI492" s="149">
        <f>IF(N492="nulová",J492,0)</f>
        <v>0</v>
      </c>
      <c r="BJ492" s="15" t="s">
        <v>85</v>
      </c>
      <c r="BK492" s="149">
        <f>ROUND(I492*H492,2)</f>
        <v>0</v>
      </c>
      <c r="BL492" s="15" t="s">
        <v>156</v>
      </c>
      <c r="BM492" s="148" t="s">
        <v>2618</v>
      </c>
    </row>
    <row r="493" spans="2:65" s="1" customFormat="1" ht="29.25" x14ac:dyDescent="0.2">
      <c r="B493" s="30"/>
      <c r="D493" s="150" t="s">
        <v>216</v>
      </c>
      <c r="F493" s="151" t="s">
        <v>920</v>
      </c>
      <c r="I493" s="152"/>
      <c r="L493" s="30"/>
      <c r="M493" s="153"/>
      <c r="T493" s="54"/>
      <c r="AT493" s="15" t="s">
        <v>216</v>
      </c>
      <c r="AU493" s="15" t="s">
        <v>148</v>
      </c>
    </row>
    <row r="494" spans="2:65" s="12" customFormat="1" x14ac:dyDescent="0.2">
      <c r="B494" s="154"/>
      <c r="D494" s="150" t="s">
        <v>292</v>
      </c>
      <c r="E494" s="155" t="s">
        <v>1</v>
      </c>
      <c r="F494" s="156" t="s">
        <v>2609</v>
      </c>
      <c r="H494" s="157">
        <v>1.6829999999999998</v>
      </c>
      <c r="I494" s="158"/>
      <c r="L494" s="154"/>
      <c r="M494" s="159"/>
      <c r="T494" s="160"/>
      <c r="AT494" s="155" t="s">
        <v>292</v>
      </c>
      <c r="AU494" s="155" t="s">
        <v>148</v>
      </c>
      <c r="AV494" s="12" t="s">
        <v>91</v>
      </c>
      <c r="AW494" s="12" t="s">
        <v>36</v>
      </c>
      <c r="AX494" s="12" t="s">
        <v>78</v>
      </c>
      <c r="AY494" s="155" t="s">
        <v>209</v>
      </c>
    </row>
    <row r="495" spans="2:65" s="12" customFormat="1" x14ac:dyDescent="0.2">
      <c r="B495" s="154"/>
      <c r="D495" s="150" t="s">
        <v>292</v>
      </c>
      <c r="E495" s="155" t="s">
        <v>1</v>
      </c>
      <c r="F495" s="156" t="s">
        <v>2619</v>
      </c>
      <c r="H495" s="157">
        <v>60.804000000000009</v>
      </c>
      <c r="I495" s="158"/>
      <c r="L495" s="154"/>
      <c r="M495" s="159"/>
      <c r="T495" s="160"/>
      <c r="AT495" s="155" t="s">
        <v>292</v>
      </c>
      <c r="AU495" s="155" t="s">
        <v>148</v>
      </c>
      <c r="AV495" s="12" t="s">
        <v>91</v>
      </c>
      <c r="AW495" s="12" t="s">
        <v>36</v>
      </c>
      <c r="AX495" s="12" t="s">
        <v>78</v>
      </c>
      <c r="AY495" s="155" t="s">
        <v>209</v>
      </c>
    </row>
    <row r="496" spans="2:65" s="13" customFormat="1" x14ac:dyDescent="0.2">
      <c r="B496" s="164"/>
      <c r="D496" s="150" t="s">
        <v>292</v>
      </c>
      <c r="E496" s="165" t="s">
        <v>1</v>
      </c>
      <c r="F496" s="166" t="s">
        <v>351</v>
      </c>
      <c r="H496" s="167">
        <v>62.487000000000009</v>
      </c>
      <c r="I496" s="168"/>
      <c r="L496" s="164"/>
      <c r="M496" s="169"/>
      <c r="T496" s="170"/>
      <c r="AT496" s="165" t="s">
        <v>292</v>
      </c>
      <c r="AU496" s="165" t="s">
        <v>148</v>
      </c>
      <c r="AV496" s="13" t="s">
        <v>156</v>
      </c>
      <c r="AW496" s="13" t="s">
        <v>4</v>
      </c>
      <c r="AX496" s="13" t="s">
        <v>85</v>
      </c>
      <c r="AY496" s="165" t="s">
        <v>209</v>
      </c>
    </row>
    <row r="497" spans="2:65" s="1" customFormat="1" ht="24.2" customHeight="1" x14ac:dyDescent="0.2">
      <c r="B497" s="30"/>
      <c r="C497" s="136" t="s">
        <v>930</v>
      </c>
      <c r="D497" s="136" t="s">
        <v>210</v>
      </c>
      <c r="E497" s="137" t="s">
        <v>923</v>
      </c>
      <c r="F497" s="138" t="s">
        <v>924</v>
      </c>
      <c r="G497" s="139" t="s">
        <v>554</v>
      </c>
      <c r="H497" s="140">
        <v>3</v>
      </c>
      <c r="I497" s="141"/>
      <c r="J497" s="142">
        <f>ROUND(I497*H497,2)</f>
        <v>0</v>
      </c>
      <c r="K497" s="143"/>
      <c r="L497" s="30"/>
      <c r="M497" s="144" t="s">
        <v>1</v>
      </c>
      <c r="N497" s="145" t="s">
        <v>43</v>
      </c>
      <c r="P497" s="146">
        <f>O497*H497</f>
        <v>0</v>
      </c>
      <c r="Q497" s="146">
        <v>0</v>
      </c>
      <c r="R497" s="146">
        <f>Q497*H497</f>
        <v>0</v>
      </c>
      <c r="S497" s="146">
        <v>0</v>
      </c>
      <c r="T497" s="147">
        <f>S497*H497</f>
        <v>0</v>
      </c>
      <c r="AR497" s="148" t="s">
        <v>156</v>
      </c>
      <c r="AT497" s="148" t="s">
        <v>210</v>
      </c>
      <c r="AU497" s="148" t="s">
        <v>148</v>
      </c>
      <c r="AY497" s="15" t="s">
        <v>209</v>
      </c>
      <c r="BE497" s="149">
        <f>IF(N497="základní",J497,0)</f>
        <v>0</v>
      </c>
      <c r="BF497" s="149">
        <f>IF(N497="snížená",J497,0)</f>
        <v>0</v>
      </c>
      <c r="BG497" s="149">
        <f>IF(N497="zákl. přenesená",J497,0)</f>
        <v>0</v>
      </c>
      <c r="BH497" s="149">
        <f>IF(N497="sníž. přenesená",J497,0)</f>
        <v>0</v>
      </c>
      <c r="BI497" s="149">
        <f>IF(N497="nulová",J497,0)</f>
        <v>0</v>
      </c>
      <c r="BJ497" s="15" t="s">
        <v>85</v>
      </c>
      <c r="BK497" s="149">
        <f>ROUND(I497*H497,2)</f>
        <v>0</v>
      </c>
      <c r="BL497" s="15" t="s">
        <v>156</v>
      </c>
      <c r="BM497" s="148" t="s">
        <v>2620</v>
      </c>
    </row>
    <row r="498" spans="2:65" s="1" customFormat="1" ht="29.25" x14ac:dyDescent="0.2">
      <c r="B498" s="30"/>
      <c r="D498" s="150" t="s">
        <v>216</v>
      </c>
      <c r="F498" s="151" t="s">
        <v>926</v>
      </c>
      <c r="I498" s="152"/>
      <c r="L498" s="30"/>
      <c r="M498" s="153"/>
      <c r="T498" s="54"/>
      <c r="AT498" s="15" t="s">
        <v>216</v>
      </c>
      <c r="AU498" s="15" t="s">
        <v>148</v>
      </c>
    </row>
    <row r="499" spans="2:65" s="12" customFormat="1" x14ac:dyDescent="0.2">
      <c r="B499" s="154"/>
      <c r="D499" s="150" t="s">
        <v>292</v>
      </c>
      <c r="E499" s="155" t="s">
        <v>1</v>
      </c>
      <c r="F499" s="156" t="s">
        <v>1389</v>
      </c>
      <c r="H499" s="157">
        <v>3</v>
      </c>
      <c r="I499" s="158"/>
      <c r="L499" s="154"/>
      <c r="M499" s="159"/>
      <c r="T499" s="160"/>
      <c r="AT499" s="155" t="s">
        <v>292</v>
      </c>
      <c r="AU499" s="155" t="s">
        <v>148</v>
      </c>
      <c r="AV499" s="12" t="s">
        <v>91</v>
      </c>
      <c r="AW499" s="12" t="s">
        <v>36</v>
      </c>
      <c r="AX499" s="12" t="s">
        <v>85</v>
      </c>
      <c r="AY499" s="155" t="s">
        <v>209</v>
      </c>
    </row>
    <row r="500" spans="2:65" s="1" customFormat="1" ht="24.2" customHeight="1" x14ac:dyDescent="0.2">
      <c r="B500" s="30"/>
      <c r="C500" s="136" t="s">
        <v>935</v>
      </c>
      <c r="D500" s="136" t="s">
        <v>210</v>
      </c>
      <c r="E500" s="137" t="s">
        <v>1795</v>
      </c>
      <c r="F500" s="138" t="s">
        <v>1796</v>
      </c>
      <c r="G500" s="139" t="s">
        <v>554</v>
      </c>
      <c r="H500" s="140">
        <v>4</v>
      </c>
      <c r="I500" s="141"/>
      <c r="J500" s="142">
        <f>ROUND(I500*H500,2)</f>
        <v>0</v>
      </c>
      <c r="K500" s="143"/>
      <c r="L500" s="30"/>
      <c r="M500" s="144" t="s">
        <v>1</v>
      </c>
      <c r="N500" s="145" t="s">
        <v>43</v>
      </c>
      <c r="P500" s="146">
        <f>O500*H500</f>
        <v>0</v>
      </c>
      <c r="Q500" s="146">
        <v>0</v>
      </c>
      <c r="R500" s="146">
        <f>Q500*H500</f>
        <v>0</v>
      </c>
      <c r="S500" s="146">
        <v>0</v>
      </c>
      <c r="T500" s="147">
        <f>S500*H500</f>
        <v>0</v>
      </c>
      <c r="AR500" s="148" t="s">
        <v>156</v>
      </c>
      <c r="AT500" s="148" t="s">
        <v>210</v>
      </c>
      <c r="AU500" s="148" t="s">
        <v>148</v>
      </c>
      <c r="AY500" s="15" t="s">
        <v>209</v>
      </c>
      <c r="BE500" s="149">
        <f>IF(N500="základní",J500,0)</f>
        <v>0</v>
      </c>
      <c r="BF500" s="149">
        <f>IF(N500="snížená",J500,0)</f>
        <v>0</v>
      </c>
      <c r="BG500" s="149">
        <f>IF(N500="zákl. přenesená",J500,0)</f>
        <v>0</v>
      </c>
      <c r="BH500" s="149">
        <f>IF(N500="sníž. přenesená",J500,0)</f>
        <v>0</v>
      </c>
      <c r="BI500" s="149">
        <f>IF(N500="nulová",J500,0)</f>
        <v>0</v>
      </c>
      <c r="BJ500" s="15" t="s">
        <v>85</v>
      </c>
      <c r="BK500" s="149">
        <f>ROUND(I500*H500,2)</f>
        <v>0</v>
      </c>
      <c r="BL500" s="15" t="s">
        <v>156</v>
      </c>
      <c r="BM500" s="148" t="s">
        <v>2621</v>
      </c>
    </row>
    <row r="501" spans="2:65" s="1" customFormat="1" ht="29.25" x14ac:dyDescent="0.2">
      <c r="B501" s="30"/>
      <c r="D501" s="150" t="s">
        <v>216</v>
      </c>
      <c r="F501" s="151" t="s">
        <v>1798</v>
      </c>
      <c r="I501" s="152"/>
      <c r="L501" s="30"/>
      <c r="M501" s="153"/>
      <c r="T501" s="54"/>
      <c r="AT501" s="15" t="s">
        <v>216</v>
      </c>
      <c r="AU501" s="15" t="s">
        <v>148</v>
      </c>
    </row>
    <row r="502" spans="2:65" s="12" customFormat="1" x14ac:dyDescent="0.2">
      <c r="B502" s="154"/>
      <c r="D502" s="150" t="s">
        <v>292</v>
      </c>
      <c r="E502" s="155" t="s">
        <v>1</v>
      </c>
      <c r="F502" s="156" t="s">
        <v>156</v>
      </c>
      <c r="H502" s="157">
        <v>4</v>
      </c>
      <c r="I502" s="158"/>
      <c r="L502" s="154"/>
      <c r="M502" s="182"/>
      <c r="N502" s="183"/>
      <c r="O502" s="183"/>
      <c r="P502" s="183"/>
      <c r="Q502" s="183"/>
      <c r="R502" s="183"/>
      <c r="S502" s="183"/>
      <c r="T502" s="184"/>
      <c r="AT502" s="155" t="s">
        <v>292</v>
      </c>
      <c r="AU502" s="155" t="s">
        <v>148</v>
      </c>
      <c r="AV502" s="12" t="s">
        <v>91</v>
      </c>
      <c r="AW502" s="12" t="s">
        <v>36</v>
      </c>
      <c r="AX502" s="12" t="s">
        <v>85</v>
      </c>
      <c r="AY502" s="155" t="s">
        <v>209</v>
      </c>
    </row>
    <row r="503" spans="2:65" s="1" customFormat="1" ht="6.95" customHeight="1" x14ac:dyDescent="0.2">
      <c r="B503" s="42"/>
      <c r="C503" s="43"/>
      <c r="D503" s="43"/>
      <c r="E503" s="43"/>
      <c r="F503" s="43"/>
      <c r="G503" s="43"/>
      <c r="H503" s="43"/>
      <c r="I503" s="43"/>
      <c r="J503" s="43"/>
      <c r="K503" s="43"/>
      <c r="L503" s="30"/>
    </row>
  </sheetData>
  <sheetProtection algorithmName="SHA-512" hashValue="sCwB+5flja9GHxJ1rGKxBQ68p8PgTjsxcNGDS3qDA+NiuRRkN0Dw5Ogp1iktPxV+cihsjCDDeU0bw7oXyq+zwA==" saltValue="n9xpbhdtEBCu+v2DqQ0s5gcGS8Pb8ZBIEa4BF76PWV+TVkxVNKdhmcReglDYlQz6H+VgE07Dm4FgiQqgFbwNug==" spinCount="100000" sheet="1" objects="1" scenarios="1" formatColumns="0" formatRows="0" autoFilter="0"/>
  <autoFilter ref="C131:K502" xr:uid="{00000000-0009-0000-0000-00000D000000}"/>
  <mergeCells count="12">
    <mergeCell ref="E124:H124"/>
    <mergeCell ref="L2:V2"/>
    <mergeCell ref="E84:H84"/>
    <mergeCell ref="E86:H86"/>
    <mergeCell ref="E88:H88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445"/>
  <sheetViews>
    <sheetView showGridLines="0" topLeftCell="A304" workbookViewId="0">
      <selection activeCell="I172" sqref="I17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5" t="s">
        <v>132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" customHeight="1" x14ac:dyDescent="0.2">
      <c r="B8" s="18"/>
      <c r="D8" s="25" t="s">
        <v>168</v>
      </c>
      <c r="L8" s="18"/>
    </row>
    <row r="9" spans="2:46" s="1" customFormat="1" ht="16.5" customHeight="1" x14ac:dyDescent="0.2">
      <c r="B9" s="30"/>
      <c r="E9" s="241" t="s">
        <v>169</v>
      </c>
      <c r="F9" s="240"/>
      <c r="G9" s="240"/>
      <c r="H9" s="240"/>
      <c r="L9" s="30"/>
    </row>
    <row r="10" spans="2:46" s="1" customFormat="1" ht="12" customHeight="1" x14ac:dyDescent="0.2">
      <c r="B10" s="30"/>
      <c r="D10" s="25" t="s">
        <v>170</v>
      </c>
      <c r="L10" s="30"/>
    </row>
    <row r="11" spans="2:46" s="1" customFormat="1" ht="16.5" customHeight="1" x14ac:dyDescent="0.2">
      <c r="B11" s="30"/>
      <c r="E11" s="207" t="s">
        <v>2622</v>
      </c>
      <c r="F11" s="240"/>
      <c r="G11" s="240"/>
      <c r="H11" s="240"/>
      <c r="L11" s="30"/>
    </row>
    <row r="12" spans="2:46" s="1" customFormat="1" x14ac:dyDescent="0.2">
      <c r="B12" s="30"/>
      <c r="L12" s="30"/>
    </row>
    <row r="13" spans="2:46" s="1" customFormat="1" ht="12" customHeight="1" x14ac:dyDescent="0.2">
      <c r="B13" s="30"/>
      <c r="D13" s="25" t="s">
        <v>18</v>
      </c>
      <c r="F13" s="23" t="s">
        <v>93</v>
      </c>
      <c r="I13" s="25" t="s">
        <v>19</v>
      </c>
      <c r="J13" s="23" t="s">
        <v>319</v>
      </c>
      <c r="L13" s="30"/>
    </row>
    <row r="14" spans="2:46" s="1" customFormat="1" ht="12" customHeight="1" x14ac:dyDescent="0.2">
      <c r="B14" s="30"/>
      <c r="D14" s="25" t="s">
        <v>20</v>
      </c>
      <c r="F14" s="23" t="s">
        <v>173</v>
      </c>
      <c r="I14" s="25" t="s">
        <v>22</v>
      </c>
      <c r="J14" s="50" t="str">
        <f>'Rekapitulace stavby'!AN8</f>
        <v>2. 4. 2025</v>
      </c>
      <c r="L14" s="30"/>
    </row>
    <row r="15" spans="2:46" s="1" customFormat="1" ht="21.75" customHeight="1" x14ac:dyDescent="0.2">
      <c r="B15" s="30"/>
      <c r="D15" s="22" t="s">
        <v>174</v>
      </c>
      <c r="F15" s="92" t="s">
        <v>175</v>
      </c>
      <c r="I15" s="22" t="s">
        <v>176</v>
      </c>
      <c r="J15" s="92" t="s">
        <v>177</v>
      </c>
      <c r="L15" s="30"/>
    </row>
    <row r="16" spans="2:46" s="1" customFormat="1" ht="12" customHeight="1" x14ac:dyDescent="0.2">
      <c r="B16" s="30"/>
      <c r="D16" s="25" t="s">
        <v>24</v>
      </c>
      <c r="I16" s="25" t="s">
        <v>25</v>
      </c>
      <c r="J16" s="23" t="s">
        <v>26</v>
      </c>
      <c r="L16" s="30"/>
    </row>
    <row r="17" spans="2:12" s="1" customFormat="1" ht="18" customHeight="1" x14ac:dyDescent="0.2">
      <c r="B17" s="30"/>
      <c r="E17" s="23" t="s">
        <v>27</v>
      </c>
      <c r="I17" s="25" t="s">
        <v>28</v>
      </c>
      <c r="J17" s="23" t="s">
        <v>1</v>
      </c>
      <c r="L17" s="30"/>
    </row>
    <row r="18" spans="2:12" s="1" customFormat="1" ht="6.95" customHeight="1" x14ac:dyDescent="0.2">
      <c r="B18" s="30"/>
      <c r="L18" s="30"/>
    </row>
    <row r="19" spans="2:12" s="1" customFormat="1" ht="12" customHeight="1" x14ac:dyDescent="0.2">
      <c r="B19" s="30"/>
      <c r="D19" s="25" t="s">
        <v>29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 x14ac:dyDescent="0.2">
      <c r="B20" s="30"/>
      <c r="E20" s="243" t="str">
        <f>'Rekapitulace stavby'!E14</f>
        <v>Vyplň údaj</v>
      </c>
      <c r="F20" s="232"/>
      <c r="G20" s="232"/>
      <c r="H20" s="232"/>
      <c r="I20" s="25" t="s">
        <v>28</v>
      </c>
      <c r="J20" s="26" t="str">
        <f>'Rekapitulace stavby'!AN14</f>
        <v>Vyplň údaj</v>
      </c>
      <c r="L20" s="30"/>
    </row>
    <row r="21" spans="2:12" s="1" customFormat="1" ht="6.95" customHeight="1" x14ac:dyDescent="0.2">
      <c r="B21" s="30"/>
      <c r="L21" s="30"/>
    </row>
    <row r="22" spans="2:12" s="1" customFormat="1" ht="12" customHeight="1" x14ac:dyDescent="0.2">
      <c r="B22" s="30"/>
      <c r="D22" s="25" t="s">
        <v>31</v>
      </c>
      <c r="I22" s="25" t="s">
        <v>25</v>
      </c>
      <c r="J22" s="23" t="s">
        <v>32</v>
      </c>
      <c r="L22" s="30"/>
    </row>
    <row r="23" spans="2:12" s="1" customFormat="1" ht="18" customHeight="1" x14ac:dyDescent="0.2">
      <c r="B23" s="30"/>
      <c r="E23" s="23" t="s">
        <v>320</v>
      </c>
      <c r="I23" s="25" t="s">
        <v>28</v>
      </c>
      <c r="J23" s="23" t="s">
        <v>180</v>
      </c>
      <c r="L23" s="30"/>
    </row>
    <row r="24" spans="2:12" s="1" customFormat="1" ht="6.95" customHeight="1" x14ac:dyDescent="0.2">
      <c r="B24" s="30"/>
      <c r="L24" s="30"/>
    </row>
    <row r="25" spans="2:12" s="1" customFormat="1" ht="12" customHeight="1" x14ac:dyDescent="0.2">
      <c r="B25" s="30"/>
      <c r="D25" s="25" t="s">
        <v>34</v>
      </c>
      <c r="I25" s="25" t="s">
        <v>25</v>
      </c>
      <c r="J25" s="23" t="s">
        <v>1</v>
      </c>
      <c r="L25" s="30"/>
    </row>
    <row r="26" spans="2:12" s="1" customFormat="1" ht="18" customHeight="1" x14ac:dyDescent="0.2">
      <c r="B26" s="30"/>
      <c r="E26" s="23" t="s">
        <v>181</v>
      </c>
      <c r="I26" s="25" t="s">
        <v>28</v>
      </c>
      <c r="J26" s="23" t="s">
        <v>1</v>
      </c>
      <c r="L26" s="30"/>
    </row>
    <row r="27" spans="2:12" s="1" customFormat="1" ht="6.95" customHeight="1" x14ac:dyDescent="0.2">
      <c r="B27" s="30"/>
      <c r="L27" s="30"/>
    </row>
    <row r="28" spans="2:12" s="1" customFormat="1" ht="12" customHeight="1" x14ac:dyDescent="0.2">
      <c r="B28" s="30"/>
      <c r="D28" s="25" t="s">
        <v>37</v>
      </c>
      <c r="L28" s="30"/>
    </row>
    <row r="29" spans="2:12" s="7" customFormat="1" ht="16.5" customHeight="1" x14ac:dyDescent="0.2">
      <c r="B29" s="93"/>
      <c r="E29" s="236" t="s">
        <v>1</v>
      </c>
      <c r="F29" s="236"/>
      <c r="G29" s="236"/>
      <c r="H29" s="236"/>
      <c r="L29" s="93"/>
    </row>
    <row r="30" spans="2:12" s="1" customFormat="1" ht="6.95" customHeight="1" x14ac:dyDescent="0.2">
      <c r="B30" s="30"/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 x14ac:dyDescent="0.2">
      <c r="B32" s="30"/>
      <c r="D32" s="94" t="s">
        <v>38</v>
      </c>
      <c r="J32" s="64">
        <f>ROUND(J132, 2)</f>
        <v>0</v>
      </c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 x14ac:dyDescent="0.2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 x14ac:dyDescent="0.2">
      <c r="B35" s="30"/>
      <c r="D35" s="53" t="s">
        <v>42</v>
      </c>
      <c r="E35" s="25" t="s">
        <v>43</v>
      </c>
      <c r="F35" s="84">
        <f>ROUND((SUM(BE132:BE444)),  2)</f>
        <v>0</v>
      </c>
      <c r="I35" s="95">
        <v>0.21</v>
      </c>
      <c r="J35" s="84">
        <f>ROUND(((SUM(BE132:BE444))*I35),  2)</f>
        <v>0</v>
      </c>
      <c r="L35" s="30"/>
    </row>
    <row r="36" spans="2:12" s="1" customFormat="1" ht="14.45" customHeight="1" x14ac:dyDescent="0.2">
      <c r="B36" s="30"/>
      <c r="E36" s="25" t="s">
        <v>44</v>
      </c>
      <c r="F36" s="84">
        <f>ROUND((SUM(BF132:BF444)),  2)</f>
        <v>0</v>
      </c>
      <c r="I36" s="95">
        <v>0.12</v>
      </c>
      <c r="J36" s="84">
        <f>ROUND(((SUM(BF132:BF444))*I36),  2)</f>
        <v>0</v>
      </c>
      <c r="L36" s="30"/>
    </row>
    <row r="37" spans="2:12" s="1" customFormat="1" ht="14.45" hidden="1" customHeight="1" x14ac:dyDescent="0.2">
      <c r="B37" s="30"/>
      <c r="E37" s="25" t="s">
        <v>45</v>
      </c>
      <c r="F37" s="84">
        <f>ROUND((SUM(BG132:BG444)),  2)</f>
        <v>0</v>
      </c>
      <c r="I37" s="95">
        <v>0.21</v>
      </c>
      <c r="J37" s="84">
        <f>0</f>
        <v>0</v>
      </c>
      <c r="L37" s="30"/>
    </row>
    <row r="38" spans="2:12" s="1" customFormat="1" ht="14.45" hidden="1" customHeight="1" x14ac:dyDescent="0.2">
      <c r="B38" s="30"/>
      <c r="E38" s="25" t="s">
        <v>46</v>
      </c>
      <c r="F38" s="84">
        <f>ROUND((SUM(BH132:BH444)),  2)</f>
        <v>0</v>
      </c>
      <c r="I38" s="95">
        <v>0.12</v>
      </c>
      <c r="J38" s="84">
        <f>0</f>
        <v>0</v>
      </c>
      <c r="L38" s="30"/>
    </row>
    <row r="39" spans="2:12" s="1" customFormat="1" ht="14.45" hidden="1" customHeight="1" x14ac:dyDescent="0.2">
      <c r="B39" s="30"/>
      <c r="E39" s="25" t="s">
        <v>47</v>
      </c>
      <c r="F39" s="84">
        <f>ROUND((SUM(BI132:BI444)),  2)</f>
        <v>0</v>
      </c>
      <c r="I39" s="95">
        <v>0</v>
      </c>
      <c r="J39" s="8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6"/>
      <c r="D41" s="97" t="s">
        <v>48</v>
      </c>
      <c r="E41" s="55"/>
      <c r="F41" s="55"/>
      <c r="G41" s="98" t="s">
        <v>49</v>
      </c>
      <c r="H41" s="99" t="s">
        <v>50</v>
      </c>
      <c r="I41" s="55"/>
      <c r="J41" s="100">
        <f>SUM(J32:J39)</f>
        <v>0</v>
      </c>
      <c r="K41" s="101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s="1" customFormat="1" ht="16.5" customHeight="1" x14ac:dyDescent="0.2">
      <c r="B86" s="30"/>
      <c r="E86" s="241" t="s">
        <v>169</v>
      </c>
      <c r="F86" s="240"/>
      <c r="G86" s="240"/>
      <c r="H86" s="240"/>
      <c r="L86" s="30"/>
    </row>
    <row r="87" spans="2:12" s="1" customFormat="1" ht="12" customHeight="1" x14ac:dyDescent="0.2">
      <c r="B87" s="30"/>
      <c r="C87" s="25" t="s">
        <v>170</v>
      </c>
      <c r="L87" s="30"/>
    </row>
    <row r="88" spans="2:12" s="1" customFormat="1" ht="16.5" customHeight="1" x14ac:dyDescent="0.2">
      <c r="B88" s="30"/>
      <c r="E88" s="207" t="str">
        <f>E11</f>
        <v>2022_4.13 - IO 07.3 Tlakový řad T3</v>
      </c>
      <c r="F88" s="240"/>
      <c r="G88" s="240"/>
      <c r="H88" s="240"/>
      <c r="L88" s="30"/>
    </row>
    <row r="89" spans="2:12" s="1" customFormat="1" ht="6.95" customHeight="1" x14ac:dyDescent="0.2">
      <c r="B89" s="30"/>
      <c r="L89" s="30"/>
    </row>
    <row r="90" spans="2:12" s="1" customFormat="1" ht="12" customHeight="1" x14ac:dyDescent="0.2">
      <c r="B90" s="30"/>
      <c r="C90" s="25" t="s">
        <v>20</v>
      </c>
      <c r="F90" s="23" t="str">
        <f>F14</f>
        <v>Česká Lípa</v>
      </c>
      <c r="I90" s="25" t="s">
        <v>22</v>
      </c>
      <c r="J90" s="50" t="str">
        <f>IF(J14="","",J14)</f>
        <v>2. 4. 2025</v>
      </c>
      <c r="L90" s="30"/>
    </row>
    <row r="91" spans="2:12" s="1" customFormat="1" ht="6.95" customHeight="1" x14ac:dyDescent="0.2">
      <c r="B91" s="30"/>
      <c r="L91" s="30"/>
    </row>
    <row r="92" spans="2:12" s="1" customFormat="1" ht="25.7" customHeight="1" x14ac:dyDescent="0.2">
      <c r="B92" s="30"/>
      <c r="C92" s="25" t="s">
        <v>24</v>
      </c>
      <c r="F92" s="23" t="str">
        <f>E17</f>
        <v>Město Česká Lípa</v>
      </c>
      <c r="I92" s="25" t="s">
        <v>31</v>
      </c>
      <c r="J92" s="28" t="str">
        <f>E23</f>
        <v>Vodohospodářský rozvoj a výstavba a.s.</v>
      </c>
      <c r="L92" s="30"/>
    </row>
    <row r="93" spans="2:12" s="1" customFormat="1" ht="15.2" customHeight="1" x14ac:dyDescent="0.2">
      <c r="B93" s="30"/>
      <c r="C93" s="25" t="s">
        <v>29</v>
      </c>
      <c r="F93" s="23" t="str">
        <f>IF(E20="","",E20)</f>
        <v>Vyplň údaj</v>
      </c>
      <c r="I93" s="25" t="s">
        <v>34</v>
      </c>
      <c r="J93" s="28" t="str">
        <f>E26</f>
        <v>Dvořák</v>
      </c>
      <c r="L93" s="30"/>
    </row>
    <row r="94" spans="2:12" s="1" customFormat="1" ht="10.35" customHeight="1" x14ac:dyDescent="0.2">
      <c r="B94" s="30"/>
      <c r="L94" s="30"/>
    </row>
    <row r="95" spans="2:12" s="1" customFormat="1" ht="29.25" customHeight="1" x14ac:dyDescent="0.2">
      <c r="B95" s="30"/>
      <c r="C95" s="104" t="s">
        <v>183</v>
      </c>
      <c r="D95" s="96"/>
      <c r="E95" s="96"/>
      <c r="F95" s="96"/>
      <c r="G95" s="96"/>
      <c r="H95" s="96"/>
      <c r="I95" s="96"/>
      <c r="J95" s="105" t="s">
        <v>184</v>
      </c>
      <c r="K95" s="96"/>
      <c r="L95" s="30"/>
    </row>
    <row r="96" spans="2:12" s="1" customFormat="1" ht="10.35" customHeight="1" x14ac:dyDescent="0.2">
      <c r="B96" s="30"/>
      <c r="L96" s="30"/>
    </row>
    <row r="97" spans="2:47" s="1" customFormat="1" ht="22.9" customHeight="1" x14ac:dyDescent="0.2">
      <c r="B97" s="30"/>
      <c r="C97" s="106" t="s">
        <v>185</v>
      </c>
      <c r="J97" s="64">
        <f>J132</f>
        <v>0</v>
      </c>
      <c r="L97" s="30"/>
      <c r="AU97" s="15" t="s">
        <v>186</v>
      </c>
    </row>
    <row r="98" spans="2:47" s="8" customFormat="1" ht="24.95" customHeight="1" x14ac:dyDescent="0.2">
      <c r="B98" s="107"/>
      <c r="D98" s="108" t="s">
        <v>321</v>
      </c>
      <c r="E98" s="109"/>
      <c r="F98" s="109"/>
      <c r="G98" s="109"/>
      <c r="H98" s="109"/>
      <c r="I98" s="109"/>
      <c r="J98" s="110">
        <f>J133</f>
        <v>0</v>
      </c>
      <c r="L98" s="107"/>
    </row>
    <row r="99" spans="2:47" s="9" customFormat="1" ht="19.899999999999999" customHeight="1" x14ac:dyDescent="0.2">
      <c r="B99" s="111"/>
      <c r="D99" s="112" t="s">
        <v>322</v>
      </c>
      <c r="E99" s="113"/>
      <c r="F99" s="113"/>
      <c r="G99" s="113"/>
      <c r="H99" s="113"/>
      <c r="I99" s="113"/>
      <c r="J99" s="114">
        <f>J134</f>
        <v>0</v>
      </c>
      <c r="L99" s="111"/>
    </row>
    <row r="100" spans="2:47" s="9" customFormat="1" ht="19.899999999999999" customHeight="1" x14ac:dyDescent="0.2">
      <c r="B100" s="111"/>
      <c r="D100" s="112" t="s">
        <v>323</v>
      </c>
      <c r="E100" s="113"/>
      <c r="F100" s="113"/>
      <c r="G100" s="113"/>
      <c r="H100" s="113"/>
      <c r="I100" s="113"/>
      <c r="J100" s="114">
        <f>J234</f>
        <v>0</v>
      </c>
      <c r="L100" s="111"/>
    </row>
    <row r="101" spans="2:47" s="9" customFormat="1" ht="19.899999999999999" customHeight="1" x14ac:dyDescent="0.2">
      <c r="B101" s="111"/>
      <c r="D101" s="112" t="s">
        <v>324</v>
      </c>
      <c r="E101" s="113"/>
      <c r="F101" s="113"/>
      <c r="G101" s="113"/>
      <c r="H101" s="113"/>
      <c r="I101" s="113"/>
      <c r="J101" s="114">
        <f>J238</f>
        <v>0</v>
      </c>
      <c r="L101" s="111"/>
    </row>
    <row r="102" spans="2:47" s="9" customFormat="1" ht="19.899999999999999" customHeight="1" x14ac:dyDescent="0.2">
      <c r="B102" s="111"/>
      <c r="D102" s="112" t="s">
        <v>325</v>
      </c>
      <c r="E102" s="113"/>
      <c r="F102" s="113"/>
      <c r="G102" s="113"/>
      <c r="H102" s="113"/>
      <c r="I102" s="113"/>
      <c r="J102" s="114">
        <f>J242</f>
        <v>0</v>
      </c>
      <c r="L102" s="111"/>
    </row>
    <row r="103" spans="2:47" s="9" customFormat="1" ht="19.899999999999999" customHeight="1" x14ac:dyDescent="0.2">
      <c r="B103" s="111"/>
      <c r="D103" s="112" t="s">
        <v>326</v>
      </c>
      <c r="E103" s="113"/>
      <c r="F103" s="113"/>
      <c r="G103" s="113"/>
      <c r="H103" s="113"/>
      <c r="I103" s="113"/>
      <c r="J103" s="114">
        <f>J252</f>
        <v>0</v>
      </c>
      <c r="L103" s="111"/>
    </row>
    <row r="104" spans="2:47" s="9" customFormat="1" ht="19.899999999999999" customHeight="1" x14ac:dyDescent="0.2">
      <c r="B104" s="111"/>
      <c r="D104" s="112" t="s">
        <v>327</v>
      </c>
      <c r="E104" s="113"/>
      <c r="F104" s="113"/>
      <c r="G104" s="113"/>
      <c r="H104" s="113"/>
      <c r="I104" s="113"/>
      <c r="J104" s="114">
        <f>J262</f>
        <v>0</v>
      </c>
      <c r="L104" s="111"/>
    </row>
    <row r="105" spans="2:47" s="9" customFormat="1" ht="19.899999999999999" customHeight="1" x14ac:dyDescent="0.2">
      <c r="B105" s="111"/>
      <c r="D105" s="112" t="s">
        <v>1142</v>
      </c>
      <c r="E105" s="113"/>
      <c r="F105" s="113"/>
      <c r="G105" s="113"/>
      <c r="H105" s="113"/>
      <c r="I105" s="113"/>
      <c r="J105" s="114">
        <f>J266</f>
        <v>0</v>
      </c>
      <c r="L105" s="111"/>
    </row>
    <row r="106" spans="2:47" s="9" customFormat="1" ht="19.899999999999999" customHeight="1" x14ac:dyDescent="0.2">
      <c r="B106" s="111"/>
      <c r="D106" s="112" t="s">
        <v>329</v>
      </c>
      <c r="E106" s="113"/>
      <c r="F106" s="113"/>
      <c r="G106" s="113"/>
      <c r="H106" s="113"/>
      <c r="I106" s="113"/>
      <c r="J106" s="114">
        <f>J403</f>
        <v>0</v>
      </c>
      <c r="L106" s="111"/>
    </row>
    <row r="107" spans="2:47" s="9" customFormat="1" ht="14.85" customHeight="1" x14ac:dyDescent="0.2">
      <c r="B107" s="111"/>
      <c r="D107" s="112" t="s">
        <v>330</v>
      </c>
      <c r="E107" s="113"/>
      <c r="F107" s="113"/>
      <c r="G107" s="113"/>
      <c r="H107" s="113"/>
      <c r="I107" s="113"/>
      <c r="J107" s="114">
        <f>J413</f>
        <v>0</v>
      </c>
      <c r="L107" s="111"/>
    </row>
    <row r="108" spans="2:47" s="9" customFormat="1" ht="19.899999999999999" customHeight="1" x14ac:dyDescent="0.2">
      <c r="B108" s="111"/>
      <c r="D108" s="112" t="s">
        <v>331</v>
      </c>
      <c r="E108" s="113"/>
      <c r="F108" s="113"/>
      <c r="G108" s="113"/>
      <c r="H108" s="113"/>
      <c r="I108" s="113"/>
      <c r="J108" s="114">
        <f>J436</f>
        <v>0</v>
      </c>
      <c r="L108" s="111"/>
    </row>
    <row r="109" spans="2:47" s="8" customFormat="1" ht="24.95" customHeight="1" x14ac:dyDescent="0.2">
      <c r="B109" s="107"/>
      <c r="D109" s="108" t="s">
        <v>333</v>
      </c>
      <c r="E109" s="109"/>
      <c r="F109" s="109"/>
      <c r="G109" s="109"/>
      <c r="H109" s="109"/>
      <c r="I109" s="109"/>
      <c r="J109" s="110">
        <f>J440</f>
        <v>0</v>
      </c>
      <c r="L109" s="107"/>
    </row>
    <row r="110" spans="2:47" s="9" customFormat="1" ht="19.899999999999999" customHeight="1" x14ac:dyDescent="0.2">
      <c r="B110" s="111"/>
      <c r="D110" s="112" t="s">
        <v>334</v>
      </c>
      <c r="E110" s="113"/>
      <c r="F110" s="113"/>
      <c r="G110" s="113"/>
      <c r="H110" s="113"/>
      <c r="I110" s="113"/>
      <c r="J110" s="114">
        <f>J441</f>
        <v>0</v>
      </c>
      <c r="L110" s="111"/>
    </row>
    <row r="111" spans="2:47" s="1" customFormat="1" ht="21.75" customHeight="1" x14ac:dyDescent="0.2">
      <c r="B111" s="30"/>
      <c r="L111" s="30"/>
    </row>
    <row r="112" spans="2:47" s="1" customFormat="1" ht="6.95" customHeight="1" x14ac:dyDescent="0.2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30"/>
    </row>
    <row r="116" spans="2:12" s="1" customFormat="1" ht="6.95" customHeight="1" x14ac:dyDescent="0.2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30"/>
    </row>
    <row r="117" spans="2:12" s="1" customFormat="1" ht="24.95" customHeight="1" x14ac:dyDescent="0.2">
      <c r="B117" s="30"/>
      <c r="C117" s="19" t="s">
        <v>193</v>
      </c>
      <c r="L117" s="30"/>
    </row>
    <row r="118" spans="2:12" s="1" customFormat="1" ht="6.95" customHeight="1" x14ac:dyDescent="0.2">
      <c r="B118" s="30"/>
      <c r="L118" s="30"/>
    </row>
    <row r="119" spans="2:12" s="1" customFormat="1" ht="12" customHeight="1" x14ac:dyDescent="0.2">
      <c r="B119" s="30"/>
      <c r="C119" s="25" t="s">
        <v>16</v>
      </c>
      <c r="L119" s="30"/>
    </row>
    <row r="120" spans="2:12" s="1" customFormat="1" ht="16.5" customHeight="1" x14ac:dyDescent="0.2">
      <c r="B120" s="30"/>
      <c r="E120" s="241" t="str">
        <f>E7</f>
        <v>Splašková kanalizace Lada</v>
      </c>
      <c r="F120" s="242"/>
      <c r="G120" s="242"/>
      <c r="H120" s="242"/>
      <c r="L120" s="30"/>
    </row>
    <row r="121" spans="2:12" ht="12" customHeight="1" x14ac:dyDescent="0.2">
      <c r="B121" s="18"/>
      <c r="C121" s="25" t="s">
        <v>168</v>
      </c>
      <c r="L121" s="18"/>
    </row>
    <row r="122" spans="2:12" s="1" customFormat="1" ht="16.5" customHeight="1" x14ac:dyDescent="0.2">
      <c r="B122" s="30"/>
      <c r="E122" s="241" t="s">
        <v>169</v>
      </c>
      <c r="F122" s="240"/>
      <c r="G122" s="240"/>
      <c r="H122" s="240"/>
      <c r="L122" s="30"/>
    </row>
    <row r="123" spans="2:12" s="1" customFormat="1" ht="12" customHeight="1" x14ac:dyDescent="0.2">
      <c r="B123" s="30"/>
      <c r="C123" s="25" t="s">
        <v>170</v>
      </c>
      <c r="L123" s="30"/>
    </row>
    <row r="124" spans="2:12" s="1" customFormat="1" ht="16.5" customHeight="1" x14ac:dyDescent="0.2">
      <c r="B124" s="30"/>
      <c r="E124" s="207" t="str">
        <f>E11</f>
        <v>2022_4.13 - IO 07.3 Tlakový řad T3</v>
      </c>
      <c r="F124" s="240"/>
      <c r="G124" s="240"/>
      <c r="H124" s="240"/>
      <c r="L124" s="30"/>
    </row>
    <row r="125" spans="2:12" s="1" customFormat="1" ht="6.95" customHeight="1" x14ac:dyDescent="0.2">
      <c r="B125" s="30"/>
      <c r="L125" s="30"/>
    </row>
    <row r="126" spans="2:12" s="1" customFormat="1" ht="12" customHeight="1" x14ac:dyDescent="0.2">
      <c r="B126" s="30"/>
      <c r="C126" s="25" t="s">
        <v>20</v>
      </c>
      <c r="F126" s="23" t="str">
        <f>F14</f>
        <v>Česká Lípa</v>
      </c>
      <c r="I126" s="25" t="s">
        <v>22</v>
      </c>
      <c r="J126" s="50" t="str">
        <f>IF(J14="","",J14)</f>
        <v>2. 4. 2025</v>
      </c>
      <c r="L126" s="30"/>
    </row>
    <row r="127" spans="2:12" s="1" customFormat="1" ht="6.95" customHeight="1" x14ac:dyDescent="0.2">
      <c r="B127" s="30"/>
      <c r="L127" s="30"/>
    </row>
    <row r="128" spans="2:12" s="1" customFormat="1" ht="25.7" customHeight="1" x14ac:dyDescent="0.2">
      <c r="B128" s="30"/>
      <c r="C128" s="25" t="s">
        <v>24</v>
      </c>
      <c r="F128" s="23" t="str">
        <f>E17</f>
        <v>Město Česká Lípa</v>
      </c>
      <c r="I128" s="25" t="s">
        <v>31</v>
      </c>
      <c r="J128" s="28" t="str">
        <f>E23</f>
        <v>Vodohospodářský rozvoj a výstavba a.s.</v>
      </c>
      <c r="L128" s="30"/>
    </row>
    <row r="129" spans="2:65" s="1" customFormat="1" ht="15.2" customHeight="1" x14ac:dyDescent="0.2">
      <c r="B129" s="30"/>
      <c r="C129" s="25" t="s">
        <v>29</v>
      </c>
      <c r="F129" s="23" t="str">
        <f>IF(E20="","",E20)</f>
        <v>Vyplň údaj</v>
      </c>
      <c r="I129" s="25" t="s">
        <v>34</v>
      </c>
      <c r="J129" s="28" t="str">
        <f>E26</f>
        <v>Dvořák</v>
      </c>
      <c r="L129" s="30"/>
    </row>
    <row r="130" spans="2:65" s="1" customFormat="1" ht="10.35" customHeight="1" x14ac:dyDescent="0.2">
      <c r="B130" s="30"/>
      <c r="L130" s="30"/>
    </row>
    <row r="131" spans="2:65" s="10" customFormat="1" ht="29.25" customHeight="1" x14ac:dyDescent="0.2">
      <c r="B131" s="115"/>
      <c r="C131" s="116" t="s">
        <v>194</v>
      </c>
      <c r="D131" s="117" t="s">
        <v>63</v>
      </c>
      <c r="E131" s="117" t="s">
        <v>59</v>
      </c>
      <c r="F131" s="117" t="s">
        <v>60</v>
      </c>
      <c r="G131" s="117" t="s">
        <v>195</v>
      </c>
      <c r="H131" s="117" t="s">
        <v>196</v>
      </c>
      <c r="I131" s="117" t="s">
        <v>197</v>
      </c>
      <c r="J131" s="118" t="s">
        <v>184</v>
      </c>
      <c r="K131" s="119" t="s">
        <v>198</v>
      </c>
      <c r="L131" s="115"/>
      <c r="M131" s="57" t="s">
        <v>1</v>
      </c>
      <c r="N131" s="58" t="s">
        <v>42</v>
      </c>
      <c r="O131" s="58" t="s">
        <v>199</v>
      </c>
      <c r="P131" s="58" t="s">
        <v>200</v>
      </c>
      <c r="Q131" s="58" t="s">
        <v>201</v>
      </c>
      <c r="R131" s="58" t="s">
        <v>202</v>
      </c>
      <c r="S131" s="58" t="s">
        <v>203</v>
      </c>
      <c r="T131" s="59" t="s">
        <v>204</v>
      </c>
    </row>
    <row r="132" spans="2:65" s="1" customFormat="1" ht="22.9" customHeight="1" x14ac:dyDescent="0.25">
      <c r="B132" s="30"/>
      <c r="C132" s="62" t="s">
        <v>205</v>
      </c>
      <c r="J132" s="120">
        <f>BK132</f>
        <v>0</v>
      </c>
      <c r="L132" s="30"/>
      <c r="M132" s="60"/>
      <c r="N132" s="51"/>
      <c r="O132" s="51"/>
      <c r="P132" s="121">
        <f>P133+P440</f>
        <v>0</v>
      </c>
      <c r="Q132" s="51"/>
      <c r="R132" s="121">
        <f>R133+R440</f>
        <v>65.205066000000002</v>
      </c>
      <c r="S132" s="51"/>
      <c r="T132" s="122">
        <f>T133+T440</f>
        <v>16.388399999999997</v>
      </c>
      <c r="AT132" s="15" t="s">
        <v>77</v>
      </c>
      <c r="AU132" s="15" t="s">
        <v>186</v>
      </c>
      <c r="BK132" s="123">
        <f>BK133+BK440</f>
        <v>0</v>
      </c>
    </row>
    <row r="133" spans="2:65" s="11" customFormat="1" ht="25.9" customHeight="1" x14ac:dyDescent="0.2">
      <c r="B133" s="124"/>
      <c r="D133" s="125" t="s">
        <v>77</v>
      </c>
      <c r="E133" s="126" t="s">
        <v>337</v>
      </c>
      <c r="F133" s="126" t="s">
        <v>338</v>
      </c>
      <c r="I133" s="127"/>
      <c r="J133" s="128">
        <f>BK133</f>
        <v>0</v>
      </c>
      <c r="L133" s="124"/>
      <c r="M133" s="129"/>
      <c r="P133" s="130">
        <f>P134+P234+P238+P242+P252+P262+P266+P403+P436</f>
        <v>0</v>
      </c>
      <c r="R133" s="130">
        <f>R134+R234+R238+R242+R252+R262+R266+R403+R436</f>
        <v>65.205066000000002</v>
      </c>
      <c r="T133" s="131">
        <f>T134+T234+T238+T242+T252+T262+T266+T403+T436</f>
        <v>16.388399999999997</v>
      </c>
      <c r="AR133" s="125" t="s">
        <v>85</v>
      </c>
      <c r="AT133" s="132" t="s">
        <v>77</v>
      </c>
      <c r="AU133" s="132" t="s">
        <v>78</v>
      </c>
      <c r="AY133" s="125" t="s">
        <v>209</v>
      </c>
      <c r="BK133" s="133">
        <f>BK134+BK234+BK238+BK242+BK252+BK262+BK266+BK403+BK436</f>
        <v>0</v>
      </c>
    </row>
    <row r="134" spans="2:65" s="11" customFormat="1" ht="22.9" customHeight="1" x14ac:dyDescent="0.2">
      <c r="B134" s="124"/>
      <c r="D134" s="125" t="s">
        <v>77</v>
      </c>
      <c r="E134" s="134" t="s">
        <v>85</v>
      </c>
      <c r="F134" s="134" t="s">
        <v>339</v>
      </c>
      <c r="I134" s="127"/>
      <c r="J134" s="135">
        <f>BK134</f>
        <v>0</v>
      </c>
      <c r="L134" s="124"/>
      <c r="M134" s="129"/>
      <c r="P134" s="130">
        <f>SUM(P135:P233)</f>
        <v>0</v>
      </c>
      <c r="R134" s="130">
        <f>SUM(R135:R233)</f>
        <v>37.877184199999995</v>
      </c>
      <c r="T134" s="131">
        <f>SUM(T135:T233)</f>
        <v>14.140399999999998</v>
      </c>
      <c r="AR134" s="125" t="s">
        <v>85</v>
      </c>
      <c r="AT134" s="132" t="s">
        <v>77</v>
      </c>
      <c r="AU134" s="132" t="s">
        <v>85</v>
      </c>
      <c r="AY134" s="125" t="s">
        <v>209</v>
      </c>
      <c r="BK134" s="133">
        <f>SUM(BK135:BK233)</f>
        <v>0</v>
      </c>
    </row>
    <row r="135" spans="2:65" s="1" customFormat="1" ht="24.2" customHeight="1" x14ac:dyDescent="0.2">
      <c r="B135" s="30"/>
      <c r="C135" s="136" t="s">
        <v>85</v>
      </c>
      <c r="D135" s="136" t="s">
        <v>210</v>
      </c>
      <c r="E135" s="137" t="s">
        <v>340</v>
      </c>
      <c r="F135" s="138" t="s">
        <v>341</v>
      </c>
      <c r="G135" s="139" t="s">
        <v>342</v>
      </c>
      <c r="H135" s="140">
        <v>48.76</v>
      </c>
      <c r="I135" s="141"/>
      <c r="J135" s="142">
        <f>ROUND(I135*H135,2)</f>
        <v>0</v>
      </c>
      <c r="K135" s="143"/>
      <c r="L135" s="30"/>
      <c r="M135" s="144" t="s">
        <v>1</v>
      </c>
      <c r="N135" s="145" t="s">
        <v>43</v>
      </c>
      <c r="P135" s="146">
        <f>O135*H135</f>
        <v>0</v>
      </c>
      <c r="Q135" s="146">
        <v>0</v>
      </c>
      <c r="R135" s="146">
        <f>Q135*H135</f>
        <v>0</v>
      </c>
      <c r="S135" s="146">
        <v>0.28999999999999998</v>
      </c>
      <c r="T135" s="147">
        <f>S135*H135</f>
        <v>14.140399999999998</v>
      </c>
      <c r="AR135" s="148" t="s">
        <v>156</v>
      </c>
      <c r="AT135" s="148" t="s">
        <v>210</v>
      </c>
      <c r="AU135" s="148" t="s">
        <v>91</v>
      </c>
      <c r="AY135" s="15" t="s">
        <v>209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5" t="s">
        <v>85</v>
      </c>
      <c r="BK135" s="149">
        <f>ROUND(I135*H135,2)</f>
        <v>0</v>
      </c>
      <c r="BL135" s="15" t="s">
        <v>156</v>
      </c>
      <c r="BM135" s="148" t="s">
        <v>2623</v>
      </c>
    </row>
    <row r="136" spans="2:65" s="1" customFormat="1" ht="39" x14ac:dyDescent="0.2">
      <c r="B136" s="30"/>
      <c r="D136" s="150" t="s">
        <v>216</v>
      </c>
      <c r="F136" s="151" t="s">
        <v>344</v>
      </c>
      <c r="I136" s="152"/>
      <c r="L136" s="30"/>
      <c r="M136" s="153"/>
      <c r="T136" s="54"/>
      <c r="AT136" s="15" t="s">
        <v>216</v>
      </c>
      <c r="AU136" s="15" t="s">
        <v>91</v>
      </c>
    </row>
    <row r="137" spans="2:65" s="12" customFormat="1" x14ac:dyDescent="0.2">
      <c r="B137" s="154"/>
      <c r="D137" s="150" t="s">
        <v>292</v>
      </c>
      <c r="E137" s="155" t="s">
        <v>1</v>
      </c>
      <c r="F137" s="156" t="s">
        <v>2624</v>
      </c>
      <c r="H137" s="157">
        <v>48.760000000000005</v>
      </c>
      <c r="I137" s="158"/>
      <c r="L137" s="154"/>
      <c r="M137" s="159"/>
      <c r="T137" s="160"/>
      <c r="AT137" s="155" t="s">
        <v>292</v>
      </c>
      <c r="AU137" s="155" t="s">
        <v>91</v>
      </c>
      <c r="AV137" s="12" t="s">
        <v>91</v>
      </c>
      <c r="AW137" s="12" t="s">
        <v>36</v>
      </c>
      <c r="AX137" s="12" t="s">
        <v>85</v>
      </c>
      <c r="AY137" s="155" t="s">
        <v>209</v>
      </c>
    </row>
    <row r="138" spans="2:65" s="1" customFormat="1" ht="16.5" customHeight="1" x14ac:dyDescent="0.2">
      <c r="B138" s="30"/>
      <c r="C138" s="136" t="s">
        <v>91</v>
      </c>
      <c r="D138" s="136" t="s">
        <v>210</v>
      </c>
      <c r="E138" s="137" t="s">
        <v>357</v>
      </c>
      <c r="F138" s="138" t="s">
        <v>358</v>
      </c>
      <c r="G138" s="139" t="s">
        <v>359</v>
      </c>
      <c r="H138" s="140">
        <v>10</v>
      </c>
      <c r="I138" s="141"/>
      <c r="J138" s="142">
        <f>ROUND(I138*H138,2)</f>
        <v>0</v>
      </c>
      <c r="K138" s="143"/>
      <c r="L138" s="30"/>
      <c r="M138" s="144" t="s">
        <v>1</v>
      </c>
      <c r="N138" s="145" t="s">
        <v>43</v>
      </c>
      <c r="P138" s="146">
        <f>O138*H138</f>
        <v>0</v>
      </c>
      <c r="Q138" s="146">
        <v>7.1900000000000002E-3</v>
      </c>
      <c r="R138" s="146">
        <f>Q138*H138</f>
        <v>7.1900000000000006E-2</v>
      </c>
      <c r="S138" s="146">
        <v>0</v>
      </c>
      <c r="T138" s="147">
        <f>S138*H138</f>
        <v>0</v>
      </c>
      <c r="AR138" s="148" t="s">
        <v>156</v>
      </c>
      <c r="AT138" s="148" t="s">
        <v>210</v>
      </c>
      <c r="AU138" s="148" t="s">
        <v>91</v>
      </c>
      <c r="AY138" s="15" t="s">
        <v>209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5" t="s">
        <v>85</v>
      </c>
      <c r="BK138" s="149">
        <f>ROUND(I138*H138,2)</f>
        <v>0</v>
      </c>
      <c r="BL138" s="15" t="s">
        <v>156</v>
      </c>
      <c r="BM138" s="148" t="s">
        <v>2625</v>
      </c>
    </row>
    <row r="139" spans="2:65" s="1" customFormat="1" x14ac:dyDescent="0.2">
      <c r="B139" s="30"/>
      <c r="D139" s="150" t="s">
        <v>216</v>
      </c>
      <c r="F139" s="151" t="s">
        <v>361</v>
      </c>
      <c r="I139" s="152"/>
      <c r="L139" s="30"/>
      <c r="M139" s="153"/>
      <c r="T139" s="54"/>
      <c r="AT139" s="15" t="s">
        <v>216</v>
      </c>
      <c r="AU139" s="15" t="s">
        <v>91</v>
      </c>
    </row>
    <row r="140" spans="2:65" s="12" customFormat="1" x14ac:dyDescent="0.2">
      <c r="B140" s="154"/>
      <c r="D140" s="150" t="s">
        <v>292</v>
      </c>
      <c r="E140" s="155" t="s">
        <v>1</v>
      </c>
      <c r="F140" s="156" t="s">
        <v>254</v>
      </c>
      <c r="H140" s="157">
        <v>10</v>
      </c>
      <c r="I140" s="158"/>
      <c r="L140" s="154"/>
      <c r="M140" s="159"/>
      <c r="T140" s="160"/>
      <c r="AT140" s="155" t="s">
        <v>292</v>
      </c>
      <c r="AU140" s="155" t="s">
        <v>91</v>
      </c>
      <c r="AV140" s="12" t="s">
        <v>91</v>
      </c>
      <c r="AW140" s="12" t="s">
        <v>36</v>
      </c>
      <c r="AX140" s="12" t="s">
        <v>85</v>
      </c>
      <c r="AY140" s="155" t="s">
        <v>209</v>
      </c>
    </row>
    <row r="141" spans="2:65" s="1" customFormat="1" ht="24.2" customHeight="1" x14ac:dyDescent="0.2">
      <c r="B141" s="30"/>
      <c r="C141" s="136" t="s">
        <v>148</v>
      </c>
      <c r="D141" s="136" t="s">
        <v>210</v>
      </c>
      <c r="E141" s="137" t="s">
        <v>363</v>
      </c>
      <c r="F141" s="138" t="s">
        <v>364</v>
      </c>
      <c r="G141" s="139" t="s">
        <v>365</v>
      </c>
      <c r="H141" s="140">
        <v>8</v>
      </c>
      <c r="I141" s="141"/>
      <c r="J141" s="142">
        <f>ROUND(I141*H141,2)</f>
        <v>0</v>
      </c>
      <c r="K141" s="143"/>
      <c r="L141" s="30"/>
      <c r="M141" s="144" t="s">
        <v>1</v>
      </c>
      <c r="N141" s="145" t="s">
        <v>43</v>
      </c>
      <c r="P141" s="146">
        <f>O141*H141</f>
        <v>0</v>
      </c>
      <c r="Q141" s="146">
        <v>4.0000000000000003E-5</v>
      </c>
      <c r="R141" s="146">
        <f>Q141*H141</f>
        <v>3.2000000000000003E-4</v>
      </c>
      <c r="S141" s="146">
        <v>0</v>
      </c>
      <c r="T141" s="147">
        <f>S141*H141</f>
        <v>0</v>
      </c>
      <c r="AR141" s="148" t="s">
        <v>156</v>
      </c>
      <c r="AT141" s="148" t="s">
        <v>210</v>
      </c>
      <c r="AU141" s="148" t="s">
        <v>91</v>
      </c>
      <c r="AY141" s="15" t="s">
        <v>209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5" t="s">
        <v>85</v>
      </c>
      <c r="BK141" s="149">
        <f>ROUND(I141*H141,2)</f>
        <v>0</v>
      </c>
      <c r="BL141" s="15" t="s">
        <v>156</v>
      </c>
      <c r="BM141" s="148" t="s">
        <v>2626</v>
      </c>
    </row>
    <row r="142" spans="2:65" s="1" customFormat="1" ht="19.5" x14ac:dyDescent="0.2">
      <c r="B142" s="30"/>
      <c r="D142" s="150" t="s">
        <v>216</v>
      </c>
      <c r="F142" s="151" t="s">
        <v>367</v>
      </c>
      <c r="I142" s="152"/>
      <c r="L142" s="30"/>
      <c r="M142" s="153"/>
      <c r="T142" s="54"/>
      <c r="AT142" s="15" t="s">
        <v>216</v>
      </c>
      <c r="AU142" s="15" t="s">
        <v>91</v>
      </c>
    </row>
    <row r="143" spans="2:65" s="12" customFormat="1" x14ac:dyDescent="0.2">
      <c r="B143" s="154"/>
      <c r="D143" s="150" t="s">
        <v>292</v>
      </c>
      <c r="E143" s="155" t="s">
        <v>1</v>
      </c>
      <c r="F143" s="156" t="s">
        <v>2043</v>
      </c>
      <c r="H143" s="157">
        <v>8</v>
      </c>
      <c r="I143" s="158"/>
      <c r="L143" s="154"/>
      <c r="M143" s="159"/>
      <c r="T143" s="160"/>
      <c r="AT143" s="155" t="s">
        <v>292</v>
      </c>
      <c r="AU143" s="155" t="s">
        <v>91</v>
      </c>
      <c r="AV143" s="12" t="s">
        <v>91</v>
      </c>
      <c r="AW143" s="12" t="s">
        <v>36</v>
      </c>
      <c r="AX143" s="12" t="s">
        <v>85</v>
      </c>
      <c r="AY143" s="155" t="s">
        <v>209</v>
      </c>
    </row>
    <row r="144" spans="2:65" s="1" customFormat="1" ht="24.2" customHeight="1" x14ac:dyDescent="0.2">
      <c r="B144" s="30"/>
      <c r="C144" s="136" t="s">
        <v>156</v>
      </c>
      <c r="D144" s="136" t="s">
        <v>210</v>
      </c>
      <c r="E144" s="137" t="s">
        <v>369</v>
      </c>
      <c r="F144" s="138" t="s">
        <v>370</v>
      </c>
      <c r="G144" s="139" t="s">
        <v>371</v>
      </c>
      <c r="H144" s="140">
        <v>2</v>
      </c>
      <c r="I144" s="141"/>
      <c r="J144" s="142">
        <f>ROUND(I144*H144,2)</f>
        <v>0</v>
      </c>
      <c r="K144" s="143"/>
      <c r="L144" s="30"/>
      <c r="M144" s="144" t="s">
        <v>1</v>
      </c>
      <c r="N144" s="145" t="s">
        <v>43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156</v>
      </c>
      <c r="AT144" s="148" t="s">
        <v>210</v>
      </c>
      <c r="AU144" s="148" t="s">
        <v>91</v>
      </c>
      <c r="AY144" s="15" t="s">
        <v>209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5" t="s">
        <v>85</v>
      </c>
      <c r="BK144" s="149">
        <f>ROUND(I144*H144,2)</f>
        <v>0</v>
      </c>
      <c r="BL144" s="15" t="s">
        <v>156</v>
      </c>
      <c r="BM144" s="148" t="s">
        <v>2627</v>
      </c>
    </row>
    <row r="145" spans="2:65" s="1" customFormat="1" ht="19.5" x14ac:dyDescent="0.2">
      <c r="B145" s="30"/>
      <c r="D145" s="150" t="s">
        <v>216</v>
      </c>
      <c r="F145" s="151" t="s">
        <v>373</v>
      </c>
      <c r="I145" s="152"/>
      <c r="L145" s="30"/>
      <c r="M145" s="153"/>
      <c r="T145" s="54"/>
      <c r="AT145" s="15" t="s">
        <v>216</v>
      </c>
      <c r="AU145" s="15" t="s">
        <v>91</v>
      </c>
    </row>
    <row r="146" spans="2:65" s="12" customFormat="1" x14ac:dyDescent="0.2">
      <c r="B146" s="154"/>
      <c r="D146" s="150" t="s">
        <v>292</v>
      </c>
      <c r="E146" s="155" t="s">
        <v>1</v>
      </c>
      <c r="F146" s="156" t="s">
        <v>91</v>
      </c>
      <c r="H146" s="157">
        <v>2</v>
      </c>
      <c r="I146" s="158"/>
      <c r="L146" s="154"/>
      <c r="M146" s="159"/>
      <c r="T146" s="160"/>
      <c r="AT146" s="155" t="s">
        <v>292</v>
      </c>
      <c r="AU146" s="155" t="s">
        <v>91</v>
      </c>
      <c r="AV146" s="12" t="s">
        <v>91</v>
      </c>
      <c r="AW146" s="12" t="s">
        <v>36</v>
      </c>
      <c r="AX146" s="12" t="s">
        <v>85</v>
      </c>
      <c r="AY146" s="155" t="s">
        <v>209</v>
      </c>
    </row>
    <row r="147" spans="2:65" s="1" customFormat="1" ht="24.2" customHeight="1" x14ac:dyDescent="0.2">
      <c r="B147" s="30"/>
      <c r="C147" s="136" t="s">
        <v>208</v>
      </c>
      <c r="D147" s="136" t="s">
        <v>210</v>
      </c>
      <c r="E147" s="137" t="s">
        <v>375</v>
      </c>
      <c r="F147" s="138" t="s">
        <v>376</v>
      </c>
      <c r="G147" s="139" t="s">
        <v>359</v>
      </c>
      <c r="H147" s="140">
        <v>2</v>
      </c>
      <c r="I147" s="141"/>
      <c r="J147" s="142">
        <f>ROUND(I147*H147,2)</f>
        <v>0</v>
      </c>
      <c r="K147" s="143"/>
      <c r="L147" s="30"/>
      <c r="M147" s="144" t="s">
        <v>1</v>
      </c>
      <c r="N147" s="145" t="s">
        <v>43</v>
      </c>
      <c r="P147" s="146">
        <f>O147*H147</f>
        <v>0</v>
      </c>
      <c r="Q147" s="146">
        <v>8.6800000000000002E-3</v>
      </c>
      <c r="R147" s="146">
        <f>Q147*H147</f>
        <v>1.736E-2</v>
      </c>
      <c r="S147" s="146">
        <v>0</v>
      </c>
      <c r="T147" s="147">
        <f>S147*H147</f>
        <v>0</v>
      </c>
      <c r="AR147" s="148" t="s">
        <v>156</v>
      </c>
      <c r="AT147" s="148" t="s">
        <v>210</v>
      </c>
      <c r="AU147" s="148" t="s">
        <v>91</v>
      </c>
      <c r="AY147" s="15" t="s">
        <v>209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5" t="s">
        <v>85</v>
      </c>
      <c r="BK147" s="149">
        <f>ROUND(I147*H147,2)</f>
        <v>0</v>
      </c>
      <c r="BL147" s="15" t="s">
        <v>156</v>
      </c>
      <c r="BM147" s="148" t="s">
        <v>2628</v>
      </c>
    </row>
    <row r="148" spans="2:65" s="1" customFormat="1" ht="58.5" x14ac:dyDescent="0.2">
      <c r="B148" s="30"/>
      <c r="D148" s="150" t="s">
        <v>216</v>
      </c>
      <c r="F148" s="151" t="s">
        <v>378</v>
      </c>
      <c r="I148" s="152"/>
      <c r="L148" s="30"/>
      <c r="M148" s="153"/>
      <c r="T148" s="54"/>
      <c r="AT148" s="15" t="s">
        <v>216</v>
      </c>
      <c r="AU148" s="15" t="s">
        <v>91</v>
      </c>
    </row>
    <row r="149" spans="2:65" s="12" customFormat="1" x14ac:dyDescent="0.2">
      <c r="B149" s="154"/>
      <c r="D149" s="150" t="s">
        <v>292</v>
      </c>
      <c r="E149" s="155" t="s">
        <v>1</v>
      </c>
      <c r="F149" s="156" t="s">
        <v>91</v>
      </c>
      <c r="H149" s="157">
        <v>2</v>
      </c>
      <c r="I149" s="158"/>
      <c r="L149" s="154"/>
      <c r="M149" s="159"/>
      <c r="T149" s="160"/>
      <c r="AT149" s="155" t="s">
        <v>292</v>
      </c>
      <c r="AU149" s="155" t="s">
        <v>91</v>
      </c>
      <c r="AV149" s="12" t="s">
        <v>91</v>
      </c>
      <c r="AW149" s="12" t="s">
        <v>36</v>
      </c>
      <c r="AX149" s="12" t="s">
        <v>85</v>
      </c>
      <c r="AY149" s="155" t="s">
        <v>209</v>
      </c>
    </row>
    <row r="150" spans="2:65" s="1" customFormat="1" ht="16.5" customHeight="1" x14ac:dyDescent="0.2">
      <c r="B150" s="30"/>
      <c r="C150" s="171" t="s">
        <v>234</v>
      </c>
      <c r="D150" s="171" t="s">
        <v>449</v>
      </c>
      <c r="E150" s="172" t="s">
        <v>577</v>
      </c>
      <c r="F150" s="173" t="s">
        <v>578</v>
      </c>
      <c r="G150" s="174" t="s">
        <v>554</v>
      </c>
      <c r="H150" s="175">
        <v>37.259</v>
      </c>
      <c r="I150" s="176"/>
      <c r="J150" s="177">
        <f>ROUND(I150*H150,2)</f>
        <v>0</v>
      </c>
      <c r="K150" s="178"/>
      <c r="L150" s="179"/>
      <c r="M150" s="180" t="s">
        <v>1</v>
      </c>
      <c r="N150" s="181" t="s">
        <v>43</v>
      </c>
      <c r="P150" s="146">
        <f>O150*H150</f>
        <v>0</v>
      </c>
      <c r="Q150" s="146">
        <v>1</v>
      </c>
      <c r="R150" s="146">
        <f>Q150*H150</f>
        <v>37.259</v>
      </c>
      <c r="S150" s="146">
        <v>0</v>
      </c>
      <c r="T150" s="147">
        <f>S150*H150</f>
        <v>0</v>
      </c>
      <c r="AR150" s="148" t="s">
        <v>244</v>
      </c>
      <c r="AT150" s="148" t="s">
        <v>449</v>
      </c>
      <c r="AU150" s="148" t="s">
        <v>91</v>
      </c>
      <c r="AY150" s="15" t="s">
        <v>209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5" t="s">
        <v>85</v>
      </c>
      <c r="BK150" s="149">
        <f>ROUND(I150*H150,2)</f>
        <v>0</v>
      </c>
      <c r="BL150" s="15" t="s">
        <v>156</v>
      </c>
      <c r="BM150" s="148" t="s">
        <v>2629</v>
      </c>
    </row>
    <row r="151" spans="2:65" s="1" customFormat="1" x14ac:dyDescent="0.2">
      <c r="B151" s="30"/>
      <c r="D151" s="150" t="s">
        <v>216</v>
      </c>
      <c r="F151" s="151" t="s">
        <v>578</v>
      </c>
      <c r="I151" s="152"/>
      <c r="L151" s="30"/>
      <c r="M151" s="153"/>
      <c r="T151" s="54"/>
      <c r="AT151" s="15" t="s">
        <v>216</v>
      </c>
      <c r="AU151" s="15" t="s">
        <v>91</v>
      </c>
    </row>
    <row r="152" spans="2:65" s="12" customFormat="1" x14ac:dyDescent="0.2">
      <c r="B152" s="154"/>
      <c r="D152" s="150" t="s">
        <v>292</v>
      </c>
      <c r="E152" s="155" t="s">
        <v>1</v>
      </c>
      <c r="F152" s="156" t="s">
        <v>2630</v>
      </c>
      <c r="H152" s="157">
        <v>-4.2932676000000001</v>
      </c>
      <c r="I152" s="158"/>
      <c r="L152" s="154"/>
      <c r="M152" s="159"/>
      <c r="T152" s="160"/>
      <c r="AT152" s="155" t="s">
        <v>292</v>
      </c>
      <c r="AU152" s="155" t="s">
        <v>91</v>
      </c>
      <c r="AV152" s="12" t="s">
        <v>91</v>
      </c>
      <c r="AW152" s="12" t="s">
        <v>36</v>
      </c>
      <c r="AX152" s="12" t="s">
        <v>78</v>
      </c>
      <c r="AY152" s="155" t="s">
        <v>209</v>
      </c>
    </row>
    <row r="153" spans="2:65" s="12" customFormat="1" x14ac:dyDescent="0.2">
      <c r="B153" s="154"/>
      <c r="D153" s="150" t="s">
        <v>292</v>
      </c>
      <c r="E153" s="155" t="s">
        <v>1</v>
      </c>
      <c r="F153" s="156" t="s">
        <v>2631</v>
      </c>
      <c r="H153" s="157">
        <v>41.552000000000007</v>
      </c>
      <c r="I153" s="158"/>
      <c r="L153" s="154"/>
      <c r="M153" s="159"/>
      <c r="T153" s="160"/>
      <c r="AT153" s="155" t="s">
        <v>292</v>
      </c>
      <c r="AU153" s="155" t="s">
        <v>91</v>
      </c>
      <c r="AV153" s="12" t="s">
        <v>91</v>
      </c>
      <c r="AW153" s="12" t="s">
        <v>36</v>
      </c>
      <c r="AX153" s="12" t="s">
        <v>78</v>
      </c>
      <c r="AY153" s="155" t="s">
        <v>209</v>
      </c>
    </row>
    <row r="154" spans="2:65" s="13" customFormat="1" x14ac:dyDescent="0.2">
      <c r="B154" s="164"/>
      <c r="D154" s="150" t="s">
        <v>292</v>
      </c>
      <c r="E154" s="165" t="s">
        <v>1</v>
      </c>
      <c r="F154" s="166" t="s">
        <v>351</v>
      </c>
      <c r="H154" s="167">
        <v>37.258732400000007</v>
      </c>
      <c r="I154" s="168"/>
      <c r="L154" s="164"/>
      <c r="M154" s="169"/>
      <c r="T154" s="170"/>
      <c r="AT154" s="165" t="s">
        <v>292</v>
      </c>
      <c r="AU154" s="165" t="s">
        <v>91</v>
      </c>
      <c r="AV154" s="13" t="s">
        <v>156</v>
      </c>
      <c r="AW154" s="13" t="s">
        <v>4</v>
      </c>
      <c r="AX154" s="13" t="s">
        <v>85</v>
      </c>
      <c r="AY154" s="165" t="s">
        <v>209</v>
      </c>
    </row>
    <row r="155" spans="2:65" s="1" customFormat="1" ht="24.2" customHeight="1" x14ac:dyDescent="0.2">
      <c r="B155" s="30"/>
      <c r="C155" s="136" t="s">
        <v>239</v>
      </c>
      <c r="D155" s="136" t="s">
        <v>210</v>
      </c>
      <c r="E155" s="137" t="s">
        <v>380</v>
      </c>
      <c r="F155" s="138" t="s">
        <v>381</v>
      </c>
      <c r="G155" s="139" t="s">
        <v>359</v>
      </c>
      <c r="H155" s="140">
        <v>10</v>
      </c>
      <c r="I155" s="141"/>
      <c r="J155" s="142">
        <f>ROUND(I155*H155,2)</f>
        <v>0</v>
      </c>
      <c r="K155" s="143"/>
      <c r="L155" s="30"/>
      <c r="M155" s="144" t="s">
        <v>1</v>
      </c>
      <c r="N155" s="145" t="s">
        <v>43</v>
      </c>
      <c r="P155" s="146">
        <f>O155*H155</f>
        <v>0</v>
      </c>
      <c r="Q155" s="146">
        <v>3.6900000000000002E-2</v>
      </c>
      <c r="R155" s="146">
        <f>Q155*H155</f>
        <v>0.36899999999999999</v>
      </c>
      <c r="S155" s="146">
        <v>0</v>
      </c>
      <c r="T155" s="147">
        <f>S155*H155</f>
        <v>0</v>
      </c>
      <c r="AR155" s="148" t="s">
        <v>156</v>
      </c>
      <c r="AT155" s="148" t="s">
        <v>210</v>
      </c>
      <c r="AU155" s="148" t="s">
        <v>91</v>
      </c>
      <c r="AY155" s="15" t="s">
        <v>209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5" t="s">
        <v>85</v>
      </c>
      <c r="BK155" s="149">
        <f>ROUND(I155*H155,2)</f>
        <v>0</v>
      </c>
      <c r="BL155" s="15" t="s">
        <v>156</v>
      </c>
      <c r="BM155" s="148" t="s">
        <v>2632</v>
      </c>
    </row>
    <row r="156" spans="2:65" s="1" customFormat="1" ht="58.5" x14ac:dyDescent="0.2">
      <c r="B156" s="30"/>
      <c r="D156" s="150" t="s">
        <v>216</v>
      </c>
      <c r="F156" s="151" t="s">
        <v>383</v>
      </c>
      <c r="I156" s="152"/>
      <c r="L156" s="30"/>
      <c r="M156" s="153"/>
      <c r="T156" s="54"/>
      <c r="AT156" s="15" t="s">
        <v>216</v>
      </c>
      <c r="AU156" s="15" t="s">
        <v>91</v>
      </c>
    </row>
    <row r="157" spans="2:65" s="12" customFormat="1" x14ac:dyDescent="0.2">
      <c r="B157" s="154"/>
      <c r="D157" s="150" t="s">
        <v>292</v>
      </c>
      <c r="E157" s="155" t="s">
        <v>1</v>
      </c>
      <c r="F157" s="156" t="s">
        <v>254</v>
      </c>
      <c r="H157" s="157">
        <v>10</v>
      </c>
      <c r="I157" s="158"/>
      <c r="L157" s="154"/>
      <c r="M157" s="159"/>
      <c r="T157" s="160"/>
      <c r="AT157" s="155" t="s">
        <v>292</v>
      </c>
      <c r="AU157" s="155" t="s">
        <v>91</v>
      </c>
      <c r="AV157" s="12" t="s">
        <v>91</v>
      </c>
      <c r="AW157" s="12" t="s">
        <v>36</v>
      </c>
      <c r="AX157" s="12" t="s">
        <v>85</v>
      </c>
      <c r="AY157" s="155" t="s">
        <v>209</v>
      </c>
    </row>
    <row r="158" spans="2:65" s="1" customFormat="1" ht="24.2" customHeight="1" x14ac:dyDescent="0.2">
      <c r="B158" s="30"/>
      <c r="C158" s="136" t="s">
        <v>244</v>
      </c>
      <c r="D158" s="136" t="s">
        <v>210</v>
      </c>
      <c r="E158" s="137" t="s">
        <v>385</v>
      </c>
      <c r="F158" s="138" t="s">
        <v>386</v>
      </c>
      <c r="G158" s="139" t="s">
        <v>387</v>
      </c>
      <c r="H158" s="140">
        <v>12</v>
      </c>
      <c r="I158" s="141"/>
      <c r="J158" s="142">
        <f>ROUND(I158*H158,2)</f>
        <v>0</v>
      </c>
      <c r="K158" s="143"/>
      <c r="L158" s="30"/>
      <c r="M158" s="144" t="s">
        <v>1</v>
      </c>
      <c r="N158" s="145" t="s">
        <v>43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156</v>
      </c>
      <c r="AT158" s="148" t="s">
        <v>210</v>
      </c>
      <c r="AU158" s="148" t="s">
        <v>91</v>
      </c>
      <c r="AY158" s="15" t="s">
        <v>209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5" t="s">
        <v>85</v>
      </c>
      <c r="BK158" s="149">
        <f>ROUND(I158*H158,2)</f>
        <v>0</v>
      </c>
      <c r="BL158" s="15" t="s">
        <v>156</v>
      </c>
      <c r="BM158" s="148" t="s">
        <v>2633</v>
      </c>
    </row>
    <row r="159" spans="2:65" s="1" customFormat="1" ht="19.5" x14ac:dyDescent="0.2">
      <c r="B159" s="30"/>
      <c r="D159" s="150" t="s">
        <v>216</v>
      </c>
      <c r="F159" s="151" t="s">
        <v>389</v>
      </c>
      <c r="I159" s="152"/>
      <c r="L159" s="30"/>
      <c r="M159" s="153"/>
      <c r="T159" s="54"/>
      <c r="AT159" s="15" t="s">
        <v>216</v>
      </c>
      <c r="AU159" s="15" t="s">
        <v>91</v>
      </c>
    </row>
    <row r="160" spans="2:65" s="12" customFormat="1" x14ac:dyDescent="0.2">
      <c r="B160" s="154"/>
      <c r="D160" s="150" t="s">
        <v>292</v>
      </c>
      <c r="E160" s="155" t="s">
        <v>1</v>
      </c>
      <c r="F160" s="156" t="s">
        <v>2051</v>
      </c>
      <c r="H160" s="157">
        <v>12</v>
      </c>
      <c r="I160" s="158"/>
      <c r="L160" s="154"/>
      <c r="M160" s="159"/>
      <c r="T160" s="160"/>
      <c r="AT160" s="155" t="s">
        <v>292</v>
      </c>
      <c r="AU160" s="155" t="s">
        <v>91</v>
      </c>
      <c r="AV160" s="12" t="s">
        <v>91</v>
      </c>
      <c r="AW160" s="12" t="s">
        <v>36</v>
      </c>
      <c r="AX160" s="12" t="s">
        <v>85</v>
      </c>
      <c r="AY160" s="155" t="s">
        <v>209</v>
      </c>
    </row>
    <row r="161" spans="2:65" s="1" customFormat="1" ht="33" customHeight="1" x14ac:dyDescent="0.2">
      <c r="B161" s="30"/>
      <c r="C161" s="136" t="s">
        <v>249</v>
      </c>
      <c r="D161" s="136" t="s">
        <v>210</v>
      </c>
      <c r="E161" s="137" t="s">
        <v>1157</v>
      </c>
      <c r="F161" s="138" t="s">
        <v>1158</v>
      </c>
      <c r="G161" s="139" t="s">
        <v>387</v>
      </c>
      <c r="H161" s="140">
        <v>29.637</v>
      </c>
      <c r="I161" s="141"/>
      <c r="J161" s="142">
        <f>ROUND(I161*H161,2)</f>
        <v>0</v>
      </c>
      <c r="K161" s="143"/>
      <c r="L161" s="30"/>
      <c r="M161" s="144" t="s">
        <v>1</v>
      </c>
      <c r="N161" s="145" t="s">
        <v>43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AR161" s="148" t="s">
        <v>156</v>
      </c>
      <c r="AT161" s="148" t="s">
        <v>210</v>
      </c>
      <c r="AU161" s="148" t="s">
        <v>91</v>
      </c>
      <c r="AY161" s="15" t="s">
        <v>209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5" t="s">
        <v>85</v>
      </c>
      <c r="BK161" s="149">
        <f>ROUND(I161*H161,2)</f>
        <v>0</v>
      </c>
      <c r="BL161" s="15" t="s">
        <v>156</v>
      </c>
      <c r="BM161" s="148" t="s">
        <v>2634</v>
      </c>
    </row>
    <row r="162" spans="2:65" s="1" customFormat="1" ht="29.25" x14ac:dyDescent="0.2">
      <c r="B162" s="30"/>
      <c r="D162" s="150" t="s">
        <v>216</v>
      </c>
      <c r="F162" s="151" t="s">
        <v>1160</v>
      </c>
      <c r="I162" s="152"/>
      <c r="L162" s="30"/>
      <c r="M162" s="153"/>
      <c r="T162" s="54"/>
      <c r="AT162" s="15" t="s">
        <v>216</v>
      </c>
      <c r="AU162" s="15" t="s">
        <v>91</v>
      </c>
    </row>
    <row r="163" spans="2:65" s="1" customFormat="1" ht="37.9" customHeight="1" x14ac:dyDescent="0.2">
      <c r="B163" s="30"/>
      <c r="C163" s="136" t="s">
        <v>254</v>
      </c>
      <c r="D163" s="136" t="s">
        <v>210</v>
      </c>
      <c r="E163" s="137" t="s">
        <v>417</v>
      </c>
      <c r="F163" s="138" t="s">
        <v>418</v>
      </c>
      <c r="G163" s="139" t="s">
        <v>387</v>
      </c>
      <c r="H163" s="140">
        <v>6</v>
      </c>
      <c r="I163" s="141"/>
      <c r="J163" s="142">
        <f>ROUND(I163*H163,2)</f>
        <v>0</v>
      </c>
      <c r="K163" s="143"/>
      <c r="L163" s="30"/>
      <c r="M163" s="144" t="s">
        <v>1</v>
      </c>
      <c r="N163" s="145" t="s">
        <v>43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156</v>
      </c>
      <c r="AT163" s="148" t="s">
        <v>210</v>
      </c>
      <c r="AU163" s="148" t="s">
        <v>91</v>
      </c>
      <c r="AY163" s="15" t="s">
        <v>209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5" t="s">
        <v>85</v>
      </c>
      <c r="BK163" s="149">
        <f>ROUND(I163*H163,2)</f>
        <v>0</v>
      </c>
      <c r="BL163" s="15" t="s">
        <v>156</v>
      </c>
      <c r="BM163" s="148" t="s">
        <v>2635</v>
      </c>
    </row>
    <row r="164" spans="2:65" s="1" customFormat="1" ht="39" x14ac:dyDescent="0.2">
      <c r="B164" s="30"/>
      <c r="D164" s="150" t="s">
        <v>216</v>
      </c>
      <c r="F164" s="151" t="s">
        <v>420</v>
      </c>
      <c r="I164" s="152"/>
      <c r="L164" s="30"/>
      <c r="M164" s="153"/>
      <c r="T164" s="54"/>
      <c r="AT164" s="15" t="s">
        <v>216</v>
      </c>
      <c r="AU164" s="15" t="s">
        <v>91</v>
      </c>
    </row>
    <row r="165" spans="2:65" s="12" customFormat="1" x14ac:dyDescent="0.2">
      <c r="B165" s="154"/>
      <c r="D165" s="150" t="s">
        <v>292</v>
      </c>
      <c r="E165" s="155" t="s">
        <v>1</v>
      </c>
      <c r="F165" s="156" t="s">
        <v>234</v>
      </c>
      <c r="H165" s="157">
        <v>6</v>
      </c>
      <c r="I165" s="158"/>
      <c r="L165" s="154"/>
      <c r="M165" s="159"/>
      <c r="T165" s="160"/>
      <c r="AT165" s="155" t="s">
        <v>292</v>
      </c>
      <c r="AU165" s="155" t="s">
        <v>91</v>
      </c>
      <c r="AV165" s="12" t="s">
        <v>91</v>
      </c>
      <c r="AW165" s="12" t="s">
        <v>36</v>
      </c>
      <c r="AX165" s="12" t="s">
        <v>85</v>
      </c>
      <c r="AY165" s="155" t="s">
        <v>209</v>
      </c>
    </row>
    <row r="166" spans="2:65" s="1" customFormat="1" ht="33" customHeight="1" x14ac:dyDescent="0.2">
      <c r="B166" s="30"/>
      <c r="C166" s="136" t="s">
        <v>259</v>
      </c>
      <c r="D166" s="136" t="s">
        <v>210</v>
      </c>
      <c r="E166" s="137" t="s">
        <v>1164</v>
      </c>
      <c r="F166" s="138" t="s">
        <v>1165</v>
      </c>
      <c r="G166" s="139" t="s">
        <v>387</v>
      </c>
      <c r="H166" s="140">
        <v>31.047000000000001</v>
      </c>
      <c r="I166" s="141"/>
      <c r="J166" s="142">
        <f>ROUND(I166*H166,2)</f>
        <v>0</v>
      </c>
      <c r="K166" s="143"/>
      <c r="L166" s="30"/>
      <c r="M166" s="144" t="s">
        <v>1</v>
      </c>
      <c r="N166" s="145" t="s">
        <v>43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AR166" s="148" t="s">
        <v>156</v>
      </c>
      <c r="AT166" s="148" t="s">
        <v>210</v>
      </c>
      <c r="AU166" s="148" t="s">
        <v>91</v>
      </c>
      <c r="AY166" s="15" t="s">
        <v>209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5" t="s">
        <v>85</v>
      </c>
      <c r="BK166" s="149">
        <f>ROUND(I166*H166,2)</f>
        <v>0</v>
      </c>
      <c r="BL166" s="15" t="s">
        <v>156</v>
      </c>
      <c r="BM166" s="148" t="s">
        <v>2636</v>
      </c>
    </row>
    <row r="167" spans="2:65" s="1" customFormat="1" ht="29.25" x14ac:dyDescent="0.2">
      <c r="B167" s="30"/>
      <c r="D167" s="150" t="s">
        <v>216</v>
      </c>
      <c r="F167" s="151" t="s">
        <v>1167</v>
      </c>
      <c r="I167" s="152"/>
      <c r="L167" s="30"/>
      <c r="M167" s="153"/>
      <c r="T167" s="54"/>
      <c r="AT167" s="15" t="s">
        <v>216</v>
      </c>
      <c r="AU167" s="15" t="s">
        <v>91</v>
      </c>
    </row>
    <row r="168" spans="2:65" s="12" customFormat="1" ht="22.5" x14ac:dyDescent="0.2">
      <c r="B168" s="154"/>
      <c r="D168" s="150" t="s">
        <v>292</v>
      </c>
      <c r="E168" s="155" t="s">
        <v>1</v>
      </c>
      <c r="F168" s="156" t="s">
        <v>2637</v>
      </c>
      <c r="H168" s="157">
        <v>35.923000000000002</v>
      </c>
      <c r="I168" s="158"/>
      <c r="L168" s="154"/>
      <c r="M168" s="159"/>
      <c r="T168" s="160"/>
      <c r="AT168" s="155" t="s">
        <v>292</v>
      </c>
      <c r="AU168" s="155" t="s">
        <v>91</v>
      </c>
      <c r="AV168" s="12" t="s">
        <v>91</v>
      </c>
      <c r="AW168" s="12" t="s">
        <v>36</v>
      </c>
      <c r="AX168" s="12" t="s">
        <v>78</v>
      </c>
      <c r="AY168" s="155" t="s">
        <v>209</v>
      </c>
    </row>
    <row r="169" spans="2:65" s="12" customFormat="1" x14ac:dyDescent="0.2">
      <c r="B169" s="154"/>
      <c r="D169" s="150" t="s">
        <v>292</v>
      </c>
      <c r="E169" s="155" t="s">
        <v>1</v>
      </c>
      <c r="F169" s="156" t="s">
        <v>2638</v>
      </c>
      <c r="H169" s="157">
        <v>-4.8760000000000012</v>
      </c>
      <c r="I169" s="158"/>
      <c r="L169" s="154"/>
      <c r="M169" s="159"/>
      <c r="T169" s="160"/>
      <c r="AT169" s="155" t="s">
        <v>292</v>
      </c>
      <c r="AU169" s="155" t="s">
        <v>91</v>
      </c>
      <c r="AV169" s="12" t="s">
        <v>91</v>
      </c>
      <c r="AW169" s="12" t="s">
        <v>36</v>
      </c>
      <c r="AX169" s="12" t="s">
        <v>78</v>
      </c>
      <c r="AY169" s="155" t="s">
        <v>209</v>
      </c>
    </row>
    <row r="170" spans="2:65" s="13" customFormat="1" x14ac:dyDescent="0.2">
      <c r="B170" s="164"/>
      <c r="D170" s="150" t="s">
        <v>292</v>
      </c>
      <c r="E170" s="165" t="s">
        <v>1</v>
      </c>
      <c r="F170" s="166" t="s">
        <v>351</v>
      </c>
      <c r="H170" s="167">
        <v>31.047000000000001</v>
      </c>
      <c r="I170" s="168"/>
      <c r="L170" s="164"/>
      <c r="M170" s="169"/>
      <c r="T170" s="170"/>
      <c r="AT170" s="165" t="s">
        <v>292</v>
      </c>
      <c r="AU170" s="165" t="s">
        <v>91</v>
      </c>
      <c r="AV170" s="13" t="s">
        <v>156</v>
      </c>
      <c r="AW170" s="13" t="s">
        <v>4</v>
      </c>
      <c r="AX170" s="13" t="s">
        <v>85</v>
      </c>
      <c r="AY170" s="165" t="s">
        <v>209</v>
      </c>
    </row>
    <row r="171" spans="2:65" s="1" customFormat="1" ht="33" customHeight="1" x14ac:dyDescent="0.2">
      <c r="B171" s="30"/>
      <c r="C171" s="136" t="s">
        <v>8</v>
      </c>
      <c r="D171" s="136" t="s">
        <v>210</v>
      </c>
      <c r="E171" s="137" t="s">
        <v>433</v>
      </c>
      <c r="F171" s="138" t="s">
        <v>434</v>
      </c>
      <c r="G171" s="139" t="s">
        <v>387</v>
      </c>
      <c r="H171" s="140">
        <v>3.7040000000000002</v>
      </c>
      <c r="I171" s="141"/>
      <c r="J171" s="142">
        <f>ROUND(I171*H171,2)</f>
        <v>0</v>
      </c>
      <c r="K171" s="143"/>
      <c r="L171" s="30"/>
      <c r="M171" s="144" t="s">
        <v>1</v>
      </c>
      <c r="N171" s="145" t="s">
        <v>43</v>
      </c>
      <c r="P171" s="146">
        <f>O171*H171</f>
        <v>0</v>
      </c>
      <c r="Q171" s="146">
        <v>0</v>
      </c>
      <c r="R171" s="146">
        <f>Q171*H171</f>
        <v>0</v>
      </c>
      <c r="S171" s="146">
        <v>0</v>
      </c>
      <c r="T171" s="147">
        <f>S171*H171</f>
        <v>0</v>
      </c>
      <c r="AR171" s="148" t="s">
        <v>156</v>
      </c>
      <c r="AT171" s="148" t="s">
        <v>210</v>
      </c>
      <c r="AU171" s="148" t="s">
        <v>91</v>
      </c>
      <c r="AY171" s="15" t="s">
        <v>209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5" t="s">
        <v>85</v>
      </c>
      <c r="BK171" s="149">
        <f>ROUND(I171*H171,2)</f>
        <v>0</v>
      </c>
      <c r="BL171" s="15" t="s">
        <v>156</v>
      </c>
      <c r="BM171" s="148" t="s">
        <v>2639</v>
      </c>
    </row>
    <row r="172" spans="2:65" s="1" customFormat="1" ht="29.25" x14ac:dyDescent="0.2">
      <c r="B172" s="30"/>
      <c r="D172" s="150" t="s">
        <v>216</v>
      </c>
      <c r="F172" s="151" t="s">
        <v>436</v>
      </c>
      <c r="I172" s="152"/>
      <c r="L172" s="30"/>
      <c r="M172" s="153"/>
      <c r="T172" s="54"/>
      <c r="AT172" s="15" t="s">
        <v>216</v>
      </c>
      <c r="AU172" s="15" t="s">
        <v>91</v>
      </c>
    </row>
    <row r="173" spans="2:65" s="1" customFormat="1" ht="33" customHeight="1" x14ac:dyDescent="0.2">
      <c r="B173" s="30"/>
      <c r="C173" s="136" t="s">
        <v>268</v>
      </c>
      <c r="D173" s="136" t="s">
        <v>210</v>
      </c>
      <c r="E173" s="137" t="s">
        <v>439</v>
      </c>
      <c r="F173" s="138" t="s">
        <v>440</v>
      </c>
      <c r="G173" s="139" t="s">
        <v>387</v>
      </c>
      <c r="H173" s="140">
        <v>3.7040000000000002</v>
      </c>
      <c r="I173" s="141"/>
      <c r="J173" s="142">
        <f>ROUND(I173*H173,2)</f>
        <v>0</v>
      </c>
      <c r="K173" s="143"/>
      <c r="L173" s="30"/>
      <c r="M173" s="144" t="s">
        <v>1</v>
      </c>
      <c r="N173" s="145" t="s">
        <v>43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156</v>
      </c>
      <c r="AT173" s="148" t="s">
        <v>210</v>
      </c>
      <c r="AU173" s="148" t="s">
        <v>91</v>
      </c>
      <c r="AY173" s="15" t="s">
        <v>209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5" t="s">
        <v>85</v>
      </c>
      <c r="BK173" s="149">
        <f>ROUND(I173*H173,2)</f>
        <v>0</v>
      </c>
      <c r="BL173" s="15" t="s">
        <v>156</v>
      </c>
      <c r="BM173" s="148" t="s">
        <v>2640</v>
      </c>
    </row>
    <row r="174" spans="2:65" s="1" customFormat="1" ht="29.25" x14ac:dyDescent="0.2">
      <c r="B174" s="30"/>
      <c r="D174" s="150" t="s">
        <v>216</v>
      </c>
      <c r="F174" s="151" t="s">
        <v>442</v>
      </c>
      <c r="I174" s="152"/>
      <c r="L174" s="30"/>
      <c r="M174" s="153"/>
      <c r="T174" s="54"/>
      <c r="AT174" s="15" t="s">
        <v>216</v>
      </c>
      <c r="AU174" s="15" t="s">
        <v>91</v>
      </c>
    </row>
    <row r="175" spans="2:65" s="1" customFormat="1" ht="21.75" customHeight="1" x14ac:dyDescent="0.2">
      <c r="B175" s="30"/>
      <c r="C175" s="136" t="s">
        <v>273</v>
      </c>
      <c r="D175" s="136" t="s">
        <v>210</v>
      </c>
      <c r="E175" s="137" t="s">
        <v>2063</v>
      </c>
      <c r="F175" s="138" t="s">
        <v>2064</v>
      </c>
      <c r="G175" s="139" t="s">
        <v>342</v>
      </c>
      <c r="H175" s="140">
        <v>190.005</v>
      </c>
      <c r="I175" s="141"/>
      <c r="J175" s="142">
        <f>ROUND(I175*H175,2)</f>
        <v>0</v>
      </c>
      <c r="K175" s="143"/>
      <c r="L175" s="30"/>
      <c r="M175" s="144" t="s">
        <v>1</v>
      </c>
      <c r="N175" s="145" t="s">
        <v>43</v>
      </c>
      <c r="P175" s="146">
        <f>O175*H175</f>
        <v>0</v>
      </c>
      <c r="Q175" s="146">
        <v>8.4000000000000003E-4</v>
      </c>
      <c r="R175" s="146">
        <f>Q175*H175</f>
        <v>0.1596042</v>
      </c>
      <c r="S175" s="146">
        <v>0</v>
      </c>
      <c r="T175" s="147">
        <f>S175*H175</f>
        <v>0</v>
      </c>
      <c r="AR175" s="148" t="s">
        <v>156</v>
      </c>
      <c r="AT175" s="148" t="s">
        <v>210</v>
      </c>
      <c r="AU175" s="148" t="s">
        <v>91</v>
      </c>
      <c r="AY175" s="15" t="s">
        <v>209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5" t="s">
        <v>85</v>
      </c>
      <c r="BK175" s="149">
        <f>ROUND(I175*H175,2)</f>
        <v>0</v>
      </c>
      <c r="BL175" s="15" t="s">
        <v>156</v>
      </c>
      <c r="BM175" s="148" t="s">
        <v>2641</v>
      </c>
    </row>
    <row r="176" spans="2:65" s="1" customFormat="1" ht="19.5" x14ac:dyDescent="0.2">
      <c r="B176" s="30"/>
      <c r="D176" s="150" t="s">
        <v>216</v>
      </c>
      <c r="F176" s="151" t="s">
        <v>2066</v>
      </c>
      <c r="I176" s="152"/>
      <c r="L176" s="30"/>
      <c r="M176" s="153"/>
      <c r="T176" s="54"/>
      <c r="AT176" s="15" t="s">
        <v>216</v>
      </c>
      <c r="AU176" s="15" t="s">
        <v>91</v>
      </c>
    </row>
    <row r="177" spans="2:65" s="12" customFormat="1" x14ac:dyDescent="0.2">
      <c r="B177" s="154"/>
      <c r="D177" s="150" t="s">
        <v>292</v>
      </c>
      <c r="E177" s="155" t="s">
        <v>1</v>
      </c>
      <c r="F177" s="156" t="s">
        <v>2642</v>
      </c>
      <c r="H177" s="157">
        <v>190.005</v>
      </c>
      <c r="I177" s="158"/>
      <c r="L177" s="154"/>
      <c r="M177" s="159"/>
      <c r="T177" s="160"/>
      <c r="AT177" s="155" t="s">
        <v>292</v>
      </c>
      <c r="AU177" s="155" t="s">
        <v>91</v>
      </c>
      <c r="AV177" s="12" t="s">
        <v>91</v>
      </c>
      <c r="AW177" s="12" t="s">
        <v>36</v>
      </c>
      <c r="AX177" s="12" t="s">
        <v>85</v>
      </c>
      <c r="AY177" s="155" t="s">
        <v>209</v>
      </c>
    </row>
    <row r="178" spans="2:65" s="1" customFormat="1" ht="24.2" customHeight="1" x14ac:dyDescent="0.2">
      <c r="B178" s="30"/>
      <c r="C178" s="136" t="s">
        <v>280</v>
      </c>
      <c r="D178" s="136" t="s">
        <v>210</v>
      </c>
      <c r="E178" s="137" t="s">
        <v>2068</v>
      </c>
      <c r="F178" s="138" t="s">
        <v>2069</v>
      </c>
      <c r="G178" s="139" t="s">
        <v>342</v>
      </c>
      <c r="H178" s="140">
        <v>190.005</v>
      </c>
      <c r="I178" s="141"/>
      <c r="J178" s="142">
        <f>ROUND(I178*H178,2)</f>
        <v>0</v>
      </c>
      <c r="K178" s="143"/>
      <c r="L178" s="30"/>
      <c r="M178" s="144" t="s">
        <v>1</v>
      </c>
      <c r="N178" s="145" t="s">
        <v>43</v>
      </c>
      <c r="P178" s="146">
        <f>O178*H178</f>
        <v>0</v>
      </c>
      <c r="Q178" s="146">
        <v>0</v>
      </c>
      <c r="R178" s="146">
        <f>Q178*H178</f>
        <v>0</v>
      </c>
      <c r="S178" s="146">
        <v>0</v>
      </c>
      <c r="T178" s="147">
        <f>S178*H178</f>
        <v>0</v>
      </c>
      <c r="AR178" s="148" t="s">
        <v>156</v>
      </c>
      <c r="AT178" s="148" t="s">
        <v>210</v>
      </c>
      <c r="AU178" s="148" t="s">
        <v>91</v>
      </c>
      <c r="AY178" s="15" t="s">
        <v>209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5" t="s">
        <v>85</v>
      </c>
      <c r="BK178" s="149">
        <f>ROUND(I178*H178,2)</f>
        <v>0</v>
      </c>
      <c r="BL178" s="15" t="s">
        <v>156</v>
      </c>
      <c r="BM178" s="148" t="s">
        <v>2643</v>
      </c>
    </row>
    <row r="179" spans="2:65" s="1" customFormat="1" ht="29.25" x14ac:dyDescent="0.2">
      <c r="B179" s="30"/>
      <c r="D179" s="150" t="s">
        <v>216</v>
      </c>
      <c r="F179" s="151" t="s">
        <v>2071</v>
      </c>
      <c r="I179" s="152"/>
      <c r="L179" s="30"/>
      <c r="M179" s="153"/>
      <c r="T179" s="54"/>
      <c r="AT179" s="15" t="s">
        <v>216</v>
      </c>
      <c r="AU179" s="15" t="s">
        <v>91</v>
      </c>
    </row>
    <row r="180" spans="2:65" s="12" customFormat="1" x14ac:dyDescent="0.2">
      <c r="B180" s="154"/>
      <c r="D180" s="150" t="s">
        <v>292</v>
      </c>
      <c r="E180" s="155" t="s">
        <v>1</v>
      </c>
      <c r="F180" s="156" t="s">
        <v>2642</v>
      </c>
      <c r="H180" s="157">
        <v>190.005</v>
      </c>
      <c r="I180" s="158"/>
      <c r="L180" s="154"/>
      <c r="M180" s="159"/>
      <c r="T180" s="160"/>
      <c r="AT180" s="155" t="s">
        <v>292</v>
      </c>
      <c r="AU180" s="155" t="s">
        <v>91</v>
      </c>
      <c r="AV180" s="12" t="s">
        <v>91</v>
      </c>
      <c r="AW180" s="12" t="s">
        <v>36</v>
      </c>
      <c r="AX180" s="12" t="s">
        <v>85</v>
      </c>
      <c r="AY180" s="155" t="s">
        <v>209</v>
      </c>
    </row>
    <row r="181" spans="2:65" s="1" customFormat="1" ht="24.2" customHeight="1" x14ac:dyDescent="0.2">
      <c r="B181" s="30"/>
      <c r="C181" s="136" t="s">
        <v>287</v>
      </c>
      <c r="D181" s="136" t="s">
        <v>210</v>
      </c>
      <c r="E181" s="137" t="s">
        <v>502</v>
      </c>
      <c r="F181" s="138" t="s">
        <v>503</v>
      </c>
      <c r="G181" s="139" t="s">
        <v>387</v>
      </c>
      <c r="H181" s="140">
        <v>133.369</v>
      </c>
      <c r="I181" s="141"/>
      <c r="J181" s="142">
        <f>ROUND(I181*H181,2)</f>
        <v>0</v>
      </c>
      <c r="K181" s="143"/>
      <c r="L181" s="30"/>
      <c r="M181" s="144" t="s">
        <v>1</v>
      </c>
      <c r="N181" s="145" t="s">
        <v>43</v>
      </c>
      <c r="P181" s="146">
        <f>O181*H181</f>
        <v>0</v>
      </c>
      <c r="Q181" s="146">
        <v>0</v>
      </c>
      <c r="R181" s="146">
        <f>Q181*H181</f>
        <v>0</v>
      </c>
      <c r="S181" s="146">
        <v>0</v>
      </c>
      <c r="T181" s="147">
        <f>S181*H181</f>
        <v>0</v>
      </c>
      <c r="AR181" s="148" t="s">
        <v>156</v>
      </c>
      <c r="AT181" s="148" t="s">
        <v>210</v>
      </c>
      <c r="AU181" s="148" t="s">
        <v>91</v>
      </c>
      <c r="AY181" s="15" t="s">
        <v>209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5" t="s">
        <v>85</v>
      </c>
      <c r="BK181" s="149">
        <f>ROUND(I181*H181,2)</f>
        <v>0</v>
      </c>
      <c r="BL181" s="15" t="s">
        <v>156</v>
      </c>
      <c r="BM181" s="148" t="s">
        <v>2644</v>
      </c>
    </row>
    <row r="182" spans="2:65" s="1" customFormat="1" ht="39" x14ac:dyDescent="0.2">
      <c r="B182" s="30"/>
      <c r="D182" s="150" t="s">
        <v>216</v>
      </c>
      <c r="F182" s="151" t="s">
        <v>505</v>
      </c>
      <c r="I182" s="152"/>
      <c r="L182" s="30"/>
      <c r="M182" s="153"/>
      <c r="T182" s="54"/>
      <c r="AT182" s="15" t="s">
        <v>216</v>
      </c>
      <c r="AU182" s="15" t="s">
        <v>91</v>
      </c>
    </row>
    <row r="183" spans="2:65" s="12" customFormat="1" ht="22.5" x14ac:dyDescent="0.2">
      <c r="B183" s="154"/>
      <c r="D183" s="150" t="s">
        <v>292</v>
      </c>
      <c r="E183" s="155" t="s">
        <v>1</v>
      </c>
      <c r="F183" s="156" t="s">
        <v>2645</v>
      </c>
      <c r="H183" s="157">
        <v>150.9228</v>
      </c>
      <c r="I183" s="158"/>
      <c r="L183" s="154"/>
      <c r="M183" s="159"/>
      <c r="T183" s="160"/>
      <c r="AT183" s="155" t="s">
        <v>292</v>
      </c>
      <c r="AU183" s="155" t="s">
        <v>91</v>
      </c>
      <c r="AV183" s="12" t="s">
        <v>91</v>
      </c>
      <c r="AW183" s="12" t="s">
        <v>36</v>
      </c>
      <c r="AX183" s="12" t="s">
        <v>78</v>
      </c>
      <c r="AY183" s="155" t="s">
        <v>209</v>
      </c>
    </row>
    <row r="184" spans="2:65" s="12" customFormat="1" x14ac:dyDescent="0.2">
      <c r="B184" s="154"/>
      <c r="D184" s="150" t="s">
        <v>292</v>
      </c>
      <c r="E184" s="155" t="s">
        <v>1</v>
      </c>
      <c r="F184" s="156" t="s">
        <v>2646</v>
      </c>
      <c r="H184" s="157">
        <v>-17.553600000000007</v>
      </c>
      <c r="I184" s="158"/>
      <c r="L184" s="154"/>
      <c r="M184" s="159"/>
      <c r="T184" s="160"/>
      <c r="AT184" s="155" t="s">
        <v>292</v>
      </c>
      <c r="AU184" s="155" t="s">
        <v>91</v>
      </c>
      <c r="AV184" s="12" t="s">
        <v>91</v>
      </c>
      <c r="AW184" s="12" t="s">
        <v>36</v>
      </c>
      <c r="AX184" s="12" t="s">
        <v>78</v>
      </c>
      <c r="AY184" s="155" t="s">
        <v>209</v>
      </c>
    </row>
    <row r="185" spans="2:65" s="13" customFormat="1" x14ac:dyDescent="0.2">
      <c r="B185" s="164"/>
      <c r="D185" s="150" t="s">
        <v>292</v>
      </c>
      <c r="E185" s="165" t="s">
        <v>1</v>
      </c>
      <c r="F185" s="166" t="s">
        <v>351</v>
      </c>
      <c r="H185" s="167">
        <v>133.36919999999998</v>
      </c>
      <c r="I185" s="168"/>
      <c r="L185" s="164"/>
      <c r="M185" s="169"/>
      <c r="T185" s="170"/>
      <c r="AT185" s="165" t="s">
        <v>292</v>
      </c>
      <c r="AU185" s="165" t="s">
        <v>91</v>
      </c>
      <c r="AV185" s="13" t="s">
        <v>156</v>
      </c>
      <c r="AW185" s="13" t="s">
        <v>4</v>
      </c>
      <c r="AX185" s="13" t="s">
        <v>85</v>
      </c>
      <c r="AY185" s="165" t="s">
        <v>209</v>
      </c>
    </row>
    <row r="186" spans="2:65" s="1" customFormat="1" ht="24.2" customHeight="1" x14ac:dyDescent="0.2">
      <c r="B186" s="30"/>
      <c r="C186" s="136" t="s">
        <v>295</v>
      </c>
      <c r="D186" s="136" t="s">
        <v>210</v>
      </c>
      <c r="E186" s="137" t="s">
        <v>510</v>
      </c>
      <c r="F186" s="138" t="s">
        <v>511</v>
      </c>
      <c r="G186" s="139" t="s">
        <v>387</v>
      </c>
      <c r="H186" s="140">
        <v>14.819000000000001</v>
      </c>
      <c r="I186" s="141"/>
      <c r="J186" s="142">
        <f>ROUND(I186*H186,2)</f>
        <v>0</v>
      </c>
      <c r="K186" s="143"/>
      <c r="L186" s="30"/>
      <c r="M186" s="144" t="s">
        <v>1</v>
      </c>
      <c r="N186" s="145" t="s">
        <v>43</v>
      </c>
      <c r="P186" s="146">
        <f>O186*H186</f>
        <v>0</v>
      </c>
      <c r="Q186" s="146">
        <v>0</v>
      </c>
      <c r="R186" s="146">
        <f>Q186*H186</f>
        <v>0</v>
      </c>
      <c r="S186" s="146">
        <v>0</v>
      </c>
      <c r="T186" s="147">
        <f>S186*H186</f>
        <v>0</v>
      </c>
      <c r="AR186" s="148" t="s">
        <v>156</v>
      </c>
      <c r="AT186" s="148" t="s">
        <v>210</v>
      </c>
      <c r="AU186" s="148" t="s">
        <v>91</v>
      </c>
      <c r="AY186" s="15" t="s">
        <v>209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5" t="s">
        <v>85</v>
      </c>
      <c r="BK186" s="149">
        <f>ROUND(I186*H186,2)</f>
        <v>0</v>
      </c>
      <c r="BL186" s="15" t="s">
        <v>156</v>
      </c>
      <c r="BM186" s="148" t="s">
        <v>2647</v>
      </c>
    </row>
    <row r="187" spans="2:65" s="1" customFormat="1" ht="39" x14ac:dyDescent="0.2">
      <c r="B187" s="30"/>
      <c r="D187" s="150" t="s">
        <v>216</v>
      </c>
      <c r="F187" s="151" t="s">
        <v>513</v>
      </c>
      <c r="I187" s="152"/>
      <c r="L187" s="30"/>
      <c r="M187" s="153"/>
      <c r="T187" s="54"/>
      <c r="AT187" s="15" t="s">
        <v>216</v>
      </c>
      <c r="AU187" s="15" t="s">
        <v>91</v>
      </c>
    </row>
    <row r="188" spans="2:65" s="12" customFormat="1" ht="22.5" x14ac:dyDescent="0.2">
      <c r="B188" s="154"/>
      <c r="D188" s="150" t="s">
        <v>292</v>
      </c>
      <c r="E188" s="155" t="s">
        <v>1</v>
      </c>
      <c r="F188" s="156" t="s">
        <v>2648</v>
      </c>
      <c r="H188" s="157">
        <v>16.769200000000001</v>
      </c>
      <c r="I188" s="158"/>
      <c r="L188" s="154"/>
      <c r="M188" s="159"/>
      <c r="T188" s="160"/>
      <c r="AT188" s="155" t="s">
        <v>292</v>
      </c>
      <c r="AU188" s="155" t="s">
        <v>91</v>
      </c>
      <c r="AV188" s="12" t="s">
        <v>91</v>
      </c>
      <c r="AW188" s="12" t="s">
        <v>36</v>
      </c>
      <c r="AX188" s="12" t="s">
        <v>78</v>
      </c>
      <c r="AY188" s="155" t="s">
        <v>209</v>
      </c>
    </row>
    <row r="189" spans="2:65" s="12" customFormat="1" x14ac:dyDescent="0.2">
      <c r="B189" s="154"/>
      <c r="D189" s="150" t="s">
        <v>292</v>
      </c>
      <c r="E189" s="155" t="s">
        <v>1</v>
      </c>
      <c r="F189" s="156" t="s">
        <v>2649</v>
      </c>
      <c r="H189" s="157">
        <v>-1.9504000000000006</v>
      </c>
      <c r="I189" s="158"/>
      <c r="L189" s="154"/>
      <c r="M189" s="159"/>
      <c r="T189" s="160"/>
      <c r="AT189" s="155" t="s">
        <v>292</v>
      </c>
      <c r="AU189" s="155" t="s">
        <v>91</v>
      </c>
      <c r="AV189" s="12" t="s">
        <v>91</v>
      </c>
      <c r="AW189" s="12" t="s">
        <v>36</v>
      </c>
      <c r="AX189" s="12" t="s">
        <v>78</v>
      </c>
      <c r="AY189" s="155" t="s">
        <v>209</v>
      </c>
    </row>
    <row r="190" spans="2:65" s="13" customFormat="1" x14ac:dyDescent="0.2">
      <c r="B190" s="164"/>
      <c r="D190" s="150" t="s">
        <v>292</v>
      </c>
      <c r="E190" s="165" t="s">
        <v>1</v>
      </c>
      <c r="F190" s="166" t="s">
        <v>351</v>
      </c>
      <c r="H190" s="167">
        <v>14.818800000000001</v>
      </c>
      <c r="I190" s="168"/>
      <c r="L190" s="164"/>
      <c r="M190" s="169"/>
      <c r="T190" s="170"/>
      <c r="AT190" s="165" t="s">
        <v>292</v>
      </c>
      <c r="AU190" s="165" t="s">
        <v>91</v>
      </c>
      <c r="AV190" s="13" t="s">
        <v>156</v>
      </c>
      <c r="AW190" s="13" t="s">
        <v>4</v>
      </c>
      <c r="AX190" s="13" t="s">
        <v>85</v>
      </c>
      <c r="AY190" s="165" t="s">
        <v>209</v>
      </c>
    </row>
    <row r="191" spans="2:65" s="1" customFormat="1" ht="33" customHeight="1" x14ac:dyDescent="0.2">
      <c r="B191" s="30"/>
      <c r="C191" s="136" t="s">
        <v>302</v>
      </c>
      <c r="D191" s="136" t="s">
        <v>210</v>
      </c>
      <c r="E191" s="137" t="s">
        <v>518</v>
      </c>
      <c r="F191" s="138" t="s">
        <v>519</v>
      </c>
      <c r="G191" s="139" t="s">
        <v>387</v>
      </c>
      <c r="H191" s="140">
        <v>133.369</v>
      </c>
      <c r="I191" s="141"/>
      <c r="J191" s="142">
        <f>ROUND(I191*H191,2)</f>
        <v>0</v>
      </c>
      <c r="K191" s="143"/>
      <c r="L191" s="30"/>
      <c r="M191" s="144" t="s">
        <v>1</v>
      </c>
      <c r="N191" s="145" t="s">
        <v>43</v>
      </c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AR191" s="148" t="s">
        <v>156</v>
      </c>
      <c r="AT191" s="148" t="s">
        <v>210</v>
      </c>
      <c r="AU191" s="148" t="s">
        <v>91</v>
      </c>
      <c r="AY191" s="15" t="s">
        <v>209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5" t="s">
        <v>85</v>
      </c>
      <c r="BK191" s="149">
        <f>ROUND(I191*H191,2)</f>
        <v>0</v>
      </c>
      <c r="BL191" s="15" t="s">
        <v>156</v>
      </c>
      <c r="BM191" s="148" t="s">
        <v>2650</v>
      </c>
    </row>
    <row r="192" spans="2:65" s="1" customFormat="1" ht="39" x14ac:dyDescent="0.2">
      <c r="B192" s="30"/>
      <c r="D192" s="150" t="s">
        <v>216</v>
      </c>
      <c r="F192" s="151" t="s">
        <v>521</v>
      </c>
      <c r="I192" s="152"/>
      <c r="L192" s="30"/>
      <c r="M192" s="153"/>
      <c r="T192" s="54"/>
      <c r="AT192" s="15" t="s">
        <v>216</v>
      </c>
      <c r="AU192" s="15" t="s">
        <v>91</v>
      </c>
    </row>
    <row r="193" spans="2:65" s="12" customFormat="1" ht="22.5" x14ac:dyDescent="0.2">
      <c r="B193" s="154"/>
      <c r="D193" s="150" t="s">
        <v>292</v>
      </c>
      <c r="E193" s="155" t="s">
        <v>1</v>
      </c>
      <c r="F193" s="156" t="s">
        <v>2645</v>
      </c>
      <c r="H193" s="157">
        <v>150.9228</v>
      </c>
      <c r="I193" s="158"/>
      <c r="L193" s="154"/>
      <c r="M193" s="159"/>
      <c r="T193" s="160"/>
      <c r="AT193" s="155" t="s">
        <v>292</v>
      </c>
      <c r="AU193" s="155" t="s">
        <v>91</v>
      </c>
      <c r="AV193" s="12" t="s">
        <v>91</v>
      </c>
      <c r="AW193" s="12" t="s">
        <v>36</v>
      </c>
      <c r="AX193" s="12" t="s">
        <v>78</v>
      </c>
      <c r="AY193" s="155" t="s">
        <v>209</v>
      </c>
    </row>
    <row r="194" spans="2:65" s="12" customFormat="1" x14ac:dyDescent="0.2">
      <c r="B194" s="154"/>
      <c r="D194" s="150" t="s">
        <v>292</v>
      </c>
      <c r="E194" s="155" t="s">
        <v>1</v>
      </c>
      <c r="F194" s="156" t="s">
        <v>2646</v>
      </c>
      <c r="H194" s="157">
        <v>-17.553600000000007</v>
      </c>
      <c r="I194" s="158"/>
      <c r="L194" s="154"/>
      <c r="M194" s="159"/>
      <c r="T194" s="160"/>
      <c r="AT194" s="155" t="s">
        <v>292</v>
      </c>
      <c r="AU194" s="155" t="s">
        <v>91</v>
      </c>
      <c r="AV194" s="12" t="s">
        <v>91</v>
      </c>
      <c r="AW194" s="12" t="s">
        <v>36</v>
      </c>
      <c r="AX194" s="12" t="s">
        <v>78</v>
      </c>
      <c r="AY194" s="155" t="s">
        <v>209</v>
      </c>
    </row>
    <row r="195" spans="2:65" s="13" customFormat="1" x14ac:dyDescent="0.2">
      <c r="B195" s="164"/>
      <c r="D195" s="150" t="s">
        <v>292</v>
      </c>
      <c r="E195" s="165" t="s">
        <v>1</v>
      </c>
      <c r="F195" s="166" t="s">
        <v>351</v>
      </c>
      <c r="H195" s="167">
        <v>133.36919999999998</v>
      </c>
      <c r="I195" s="168"/>
      <c r="L195" s="164"/>
      <c r="M195" s="169"/>
      <c r="T195" s="170"/>
      <c r="AT195" s="165" t="s">
        <v>292</v>
      </c>
      <c r="AU195" s="165" t="s">
        <v>91</v>
      </c>
      <c r="AV195" s="13" t="s">
        <v>156</v>
      </c>
      <c r="AW195" s="13" t="s">
        <v>4</v>
      </c>
      <c r="AX195" s="13" t="s">
        <v>85</v>
      </c>
      <c r="AY195" s="165" t="s">
        <v>209</v>
      </c>
    </row>
    <row r="196" spans="2:65" s="1" customFormat="1" ht="33" customHeight="1" x14ac:dyDescent="0.2">
      <c r="B196" s="30"/>
      <c r="C196" s="136" t="s">
        <v>307</v>
      </c>
      <c r="D196" s="136" t="s">
        <v>210</v>
      </c>
      <c r="E196" s="137" t="s">
        <v>523</v>
      </c>
      <c r="F196" s="138" t="s">
        <v>524</v>
      </c>
      <c r="G196" s="139" t="s">
        <v>387</v>
      </c>
      <c r="H196" s="140">
        <v>14.819000000000001</v>
      </c>
      <c r="I196" s="141"/>
      <c r="J196" s="142">
        <f>ROUND(I196*H196,2)</f>
        <v>0</v>
      </c>
      <c r="K196" s="143"/>
      <c r="L196" s="30"/>
      <c r="M196" s="144" t="s">
        <v>1</v>
      </c>
      <c r="N196" s="145" t="s">
        <v>43</v>
      </c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AR196" s="148" t="s">
        <v>156</v>
      </c>
      <c r="AT196" s="148" t="s">
        <v>210</v>
      </c>
      <c r="AU196" s="148" t="s">
        <v>91</v>
      </c>
      <c r="AY196" s="15" t="s">
        <v>209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5" t="s">
        <v>85</v>
      </c>
      <c r="BK196" s="149">
        <f>ROUND(I196*H196,2)</f>
        <v>0</v>
      </c>
      <c r="BL196" s="15" t="s">
        <v>156</v>
      </c>
      <c r="BM196" s="148" t="s">
        <v>2651</v>
      </c>
    </row>
    <row r="197" spans="2:65" s="1" customFormat="1" ht="39" x14ac:dyDescent="0.2">
      <c r="B197" s="30"/>
      <c r="D197" s="150" t="s">
        <v>216</v>
      </c>
      <c r="F197" s="151" t="s">
        <v>526</v>
      </c>
      <c r="I197" s="152"/>
      <c r="L197" s="30"/>
      <c r="M197" s="153"/>
      <c r="T197" s="54"/>
      <c r="AT197" s="15" t="s">
        <v>216</v>
      </c>
      <c r="AU197" s="15" t="s">
        <v>91</v>
      </c>
    </row>
    <row r="198" spans="2:65" s="12" customFormat="1" ht="22.5" x14ac:dyDescent="0.2">
      <c r="B198" s="154"/>
      <c r="D198" s="150" t="s">
        <v>292</v>
      </c>
      <c r="E198" s="155" t="s">
        <v>1</v>
      </c>
      <c r="F198" s="156" t="s">
        <v>2648</v>
      </c>
      <c r="H198" s="157">
        <v>16.769200000000001</v>
      </c>
      <c r="I198" s="158"/>
      <c r="L198" s="154"/>
      <c r="M198" s="159"/>
      <c r="T198" s="160"/>
      <c r="AT198" s="155" t="s">
        <v>292</v>
      </c>
      <c r="AU198" s="155" t="s">
        <v>91</v>
      </c>
      <c r="AV198" s="12" t="s">
        <v>91</v>
      </c>
      <c r="AW198" s="12" t="s">
        <v>36</v>
      </c>
      <c r="AX198" s="12" t="s">
        <v>78</v>
      </c>
      <c r="AY198" s="155" t="s">
        <v>209</v>
      </c>
    </row>
    <row r="199" spans="2:65" s="12" customFormat="1" x14ac:dyDescent="0.2">
      <c r="B199" s="154"/>
      <c r="D199" s="150" t="s">
        <v>292</v>
      </c>
      <c r="E199" s="155" t="s">
        <v>1</v>
      </c>
      <c r="F199" s="156" t="s">
        <v>2649</v>
      </c>
      <c r="H199" s="157">
        <v>-1.9504000000000006</v>
      </c>
      <c r="I199" s="158"/>
      <c r="L199" s="154"/>
      <c r="M199" s="159"/>
      <c r="T199" s="160"/>
      <c r="AT199" s="155" t="s">
        <v>292</v>
      </c>
      <c r="AU199" s="155" t="s">
        <v>91</v>
      </c>
      <c r="AV199" s="12" t="s">
        <v>91</v>
      </c>
      <c r="AW199" s="12" t="s">
        <v>36</v>
      </c>
      <c r="AX199" s="12" t="s">
        <v>78</v>
      </c>
      <c r="AY199" s="155" t="s">
        <v>209</v>
      </c>
    </row>
    <row r="200" spans="2:65" s="13" customFormat="1" x14ac:dyDescent="0.2">
      <c r="B200" s="164"/>
      <c r="D200" s="150" t="s">
        <v>292</v>
      </c>
      <c r="E200" s="165" t="s">
        <v>1</v>
      </c>
      <c r="F200" s="166" t="s">
        <v>351</v>
      </c>
      <c r="H200" s="167">
        <v>14.818800000000001</v>
      </c>
      <c r="I200" s="168"/>
      <c r="L200" s="164"/>
      <c r="M200" s="169"/>
      <c r="T200" s="170"/>
      <c r="AT200" s="165" t="s">
        <v>292</v>
      </c>
      <c r="AU200" s="165" t="s">
        <v>91</v>
      </c>
      <c r="AV200" s="13" t="s">
        <v>156</v>
      </c>
      <c r="AW200" s="13" t="s">
        <v>4</v>
      </c>
      <c r="AX200" s="13" t="s">
        <v>85</v>
      </c>
      <c r="AY200" s="165" t="s">
        <v>209</v>
      </c>
    </row>
    <row r="201" spans="2:65" s="1" customFormat="1" ht="37.9" customHeight="1" x14ac:dyDescent="0.2">
      <c r="B201" s="30"/>
      <c r="C201" s="136" t="s">
        <v>312</v>
      </c>
      <c r="D201" s="136" t="s">
        <v>210</v>
      </c>
      <c r="E201" s="137" t="s">
        <v>1023</v>
      </c>
      <c r="F201" s="138" t="s">
        <v>1024</v>
      </c>
      <c r="G201" s="139" t="s">
        <v>387</v>
      </c>
      <c r="H201" s="140">
        <v>29.312000000000001</v>
      </c>
      <c r="I201" s="141"/>
      <c r="J201" s="142">
        <f>ROUND(I201*H201,2)</f>
        <v>0</v>
      </c>
      <c r="K201" s="143"/>
      <c r="L201" s="30"/>
      <c r="M201" s="144" t="s">
        <v>1</v>
      </c>
      <c r="N201" s="145" t="s">
        <v>43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156</v>
      </c>
      <c r="AT201" s="148" t="s">
        <v>210</v>
      </c>
      <c r="AU201" s="148" t="s">
        <v>91</v>
      </c>
      <c r="AY201" s="15" t="s">
        <v>209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5" t="s">
        <v>85</v>
      </c>
      <c r="BK201" s="149">
        <f>ROUND(I201*H201,2)</f>
        <v>0</v>
      </c>
      <c r="BL201" s="15" t="s">
        <v>156</v>
      </c>
      <c r="BM201" s="148" t="s">
        <v>2652</v>
      </c>
    </row>
    <row r="202" spans="2:65" s="1" customFormat="1" ht="39" x14ac:dyDescent="0.2">
      <c r="B202" s="30"/>
      <c r="D202" s="150" t="s">
        <v>216</v>
      </c>
      <c r="F202" s="151" t="s">
        <v>1026</v>
      </c>
      <c r="I202" s="152"/>
      <c r="L202" s="30"/>
      <c r="M202" s="153"/>
      <c r="T202" s="54"/>
      <c r="AT202" s="15" t="s">
        <v>216</v>
      </c>
      <c r="AU202" s="15" t="s">
        <v>91</v>
      </c>
    </row>
    <row r="203" spans="2:65" s="12" customFormat="1" x14ac:dyDescent="0.2">
      <c r="B203" s="154"/>
      <c r="D203" s="150" t="s">
        <v>292</v>
      </c>
      <c r="E203" s="155" t="s">
        <v>1</v>
      </c>
      <c r="F203" s="156" t="s">
        <v>2653</v>
      </c>
      <c r="H203" s="157">
        <v>29.312000000000001</v>
      </c>
      <c r="I203" s="158"/>
      <c r="L203" s="154"/>
      <c r="M203" s="159"/>
      <c r="T203" s="160"/>
      <c r="AT203" s="155" t="s">
        <v>292</v>
      </c>
      <c r="AU203" s="155" t="s">
        <v>91</v>
      </c>
      <c r="AV203" s="12" t="s">
        <v>91</v>
      </c>
      <c r="AW203" s="12" t="s">
        <v>36</v>
      </c>
      <c r="AX203" s="12" t="s">
        <v>85</v>
      </c>
      <c r="AY203" s="155" t="s">
        <v>209</v>
      </c>
    </row>
    <row r="204" spans="2:65" s="1" customFormat="1" ht="37.9" customHeight="1" x14ac:dyDescent="0.2">
      <c r="B204" s="30"/>
      <c r="C204" s="136" t="s">
        <v>7</v>
      </c>
      <c r="D204" s="136" t="s">
        <v>210</v>
      </c>
      <c r="E204" s="137" t="s">
        <v>1028</v>
      </c>
      <c r="F204" s="138" t="s">
        <v>1029</v>
      </c>
      <c r="G204" s="139" t="s">
        <v>387</v>
      </c>
      <c r="H204" s="140">
        <v>7.41</v>
      </c>
      <c r="I204" s="141"/>
      <c r="J204" s="142">
        <f>ROUND(I204*H204,2)</f>
        <v>0</v>
      </c>
      <c r="K204" s="143"/>
      <c r="L204" s="30"/>
      <c r="M204" s="144" t="s">
        <v>1</v>
      </c>
      <c r="N204" s="145" t="s">
        <v>43</v>
      </c>
      <c r="P204" s="146">
        <f>O204*H204</f>
        <v>0</v>
      </c>
      <c r="Q204" s="146">
        <v>0</v>
      </c>
      <c r="R204" s="146">
        <f>Q204*H204</f>
        <v>0</v>
      </c>
      <c r="S204" s="146">
        <v>0</v>
      </c>
      <c r="T204" s="147">
        <f>S204*H204</f>
        <v>0</v>
      </c>
      <c r="AR204" s="148" t="s">
        <v>156</v>
      </c>
      <c r="AT204" s="148" t="s">
        <v>210</v>
      </c>
      <c r="AU204" s="148" t="s">
        <v>91</v>
      </c>
      <c r="AY204" s="15" t="s">
        <v>209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5" t="s">
        <v>85</v>
      </c>
      <c r="BK204" s="149">
        <f>ROUND(I204*H204,2)</f>
        <v>0</v>
      </c>
      <c r="BL204" s="15" t="s">
        <v>156</v>
      </c>
      <c r="BM204" s="148" t="s">
        <v>2654</v>
      </c>
    </row>
    <row r="205" spans="2:65" s="1" customFormat="1" ht="39" x14ac:dyDescent="0.2">
      <c r="B205" s="30"/>
      <c r="D205" s="150" t="s">
        <v>216</v>
      </c>
      <c r="F205" s="151" t="s">
        <v>1031</v>
      </c>
      <c r="I205" s="152"/>
      <c r="L205" s="30"/>
      <c r="M205" s="153"/>
      <c r="T205" s="54"/>
      <c r="AT205" s="15" t="s">
        <v>216</v>
      </c>
      <c r="AU205" s="15" t="s">
        <v>91</v>
      </c>
    </row>
    <row r="206" spans="2:65" s="1" customFormat="1" ht="24.2" customHeight="1" x14ac:dyDescent="0.2">
      <c r="B206" s="30"/>
      <c r="C206" s="136" t="s">
        <v>453</v>
      </c>
      <c r="D206" s="136" t="s">
        <v>210</v>
      </c>
      <c r="E206" s="137" t="s">
        <v>1032</v>
      </c>
      <c r="F206" s="138" t="s">
        <v>1033</v>
      </c>
      <c r="G206" s="139" t="s">
        <v>387</v>
      </c>
      <c r="H206" s="140">
        <v>133.369</v>
      </c>
      <c r="I206" s="141"/>
      <c r="J206" s="142">
        <f>ROUND(I206*H206,2)</f>
        <v>0</v>
      </c>
      <c r="K206" s="143"/>
      <c r="L206" s="30"/>
      <c r="M206" s="144" t="s">
        <v>1</v>
      </c>
      <c r="N206" s="145" t="s">
        <v>43</v>
      </c>
      <c r="P206" s="146">
        <f>O206*H206</f>
        <v>0</v>
      </c>
      <c r="Q206" s="146">
        <v>0</v>
      </c>
      <c r="R206" s="146">
        <f>Q206*H206</f>
        <v>0</v>
      </c>
      <c r="S206" s="146">
        <v>0</v>
      </c>
      <c r="T206" s="147">
        <f>S206*H206</f>
        <v>0</v>
      </c>
      <c r="AR206" s="148" t="s">
        <v>156</v>
      </c>
      <c r="AT206" s="148" t="s">
        <v>210</v>
      </c>
      <c r="AU206" s="148" t="s">
        <v>91</v>
      </c>
      <c r="AY206" s="15" t="s">
        <v>209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5" t="s">
        <v>85</v>
      </c>
      <c r="BK206" s="149">
        <f>ROUND(I206*H206,2)</f>
        <v>0</v>
      </c>
      <c r="BL206" s="15" t="s">
        <v>156</v>
      </c>
      <c r="BM206" s="148" t="s">
        <v>2655</v>
      </c>
    </row>
    <row r="207" spans="2:65" s="1" customFormat="1" ht="29.25" x14ac:dyDescent="0.2">
      <c r="B207" s="30"/>
      <c r="D207" s="150" t="s">
        <v>216</v>
      </c>
      <c r="F207" s="151" t="s">
        <v>1035</v>
      </c>
      <c r="I207" s="152"/>
      <c r="L207" s="30"/>
      <c r="M207" s="153"/>
      <c r="T207" s="54"/>
      <c r="AT207" s="15" t="s">
        <v>216</v>
      </c>
      <c r="AU207" s="15" t="s">
        <v>91</v>
      </c>
    </row>
    <row r="208" spans="2:65" s="12" customFormat="1" ht="22.5" x14ac:dyDescent="0.2">
      <c r="B208" s="154"/>
      <c r="D208" s="150" t="s">
        <v>292</v>
      </c>
      <c r="E208" s="155" t="s">
        <v>1</v>
      </c>
      <c r="F208" s="156" t="s">
        <v>2645</v>
      </c>
      <c r="H208" s="157">
        <v>150.9228</v>
      </c>
      <c r="I208" s="158"/>
      <c r="L208" s="154"/>
      <c r="M208" s="159"/>
      <c r="T208" s="160"/>
      <c r="AT208" s="155" t="s">
        <v>292</v>
      </c>
      <c r="AU208" s="155" t="s">
        <v>91</v>
      </c>
      <c r="AV208" s="12" t="s">
        <v>91</v>
      </c>
      <c r="AW208" s="12" t="s">
        <v>36</v>
      </c>
      <c r="AX208" s="12" t="s">
        <v>78</v>
      </c>
      <c r="AY208" s="155" t="s">
        <v>209</v>
      </c>
    </row>
    <row r="209" spans="2:65" s="12" customFormat="1" x14ac:dyDescent="0.2">
      <c r="B209" s="154"/>
      <c r="D209" s="150" t="s">
        <v>292</v>
      </c>
      <c r="E209" s="155" t="s">
        <v>1</v>
      </c>
      <c r="F209" s="156" t="s">
        <v>2646</v>
      </c>
      <c r="H209" s="157">
        <v>-17.553600000000007</v>
      </c>
      <c r="I209" s="158"/>
      <c r="L209" s="154"/>
      <c r="M209" s="159"/>
      <c r="T209" s="160"/>
      <c r="AT209" s="155" t="s">
        <v>292</v>
      </c>
      <c r="AU209" s="155" t="s">
        <v>91</v>
      </c>
      <c r="AV209" s="12" t="s">
        <v>91</v>
      </c>
      <c r="AW209" s="12" t="s">
        <v>36</v>
      </c>
      <c r="AX209" s="12" t="s">
        <v>78</v>
      </c>
      <c r="AY209" s="155" t="s">
        <v>209</v>
      </c>
    </row>
    <row r="210" spans="2:65" s="13" customFormat="1" x14ac:dyDescent="0.2">
      <c r="B210" s="164"/>
      <c r="D210" s="150" t="s">
        <v>292</v>
      </c>
      <c r="E210" s="165" t="s">
        <v>1</v>
      </c>
      <c r="F210" s="166" t="s">
        <v>351</v>
      </c>
      <c r="H210" s="167">
        <v>133.36919999999998</v>
      </c>
      <c r="I210" s="168"/>
      <c r="L210" s="164"/>
      <c r="M210" s="169"/>
      <c r="T210" s="170"/>
      <c r="AT210" s="165" t="s">
        <v>292</v>
      </c>
      <c r="AU210" s="165" t="s">
        <v>91</v>
      </c>
      <c r="AV210" s="13" t="s">
        <v>156</v>
      </c>
      <c r="AW210" s="13" t="s">
        <v>4</v>
      </c>
      <c r="AX210" s="13" t="s">
        <v>85</v>
      </c>
      <c r="AY210" s="165" t="s">
        <v>209</v>
      </c>
    </row>
    <row r="211" spans="2:65" s="1" customFormat="1" ht="24.2" customHeight="1" x14ac:dyDescent="0.2">
      <c r="B211" s="30"/>
      <c r="C211" s="136" t="s">
        <v>459</v>
      </c>
      <c r="D211" s="136" t="s">
        <v>210</v>
      </c>
      <c r="E211" s="137" t="s">
        <v>539</v>
      </c>
      <c r="F211" s="138" t="s">
        <v>540</v>
      </c>
      <c r="G211" s="139" t="s">
        <v>387</v>
      </c>
      <c r="H211" s="140">
        <v>14.819000000000001</v>
      </c>
      <c r="I211" s="141"/>
      <c r="J211" s="142">
        <f>ROUND(I211*H211,2)</f>
        <v>0</v>
      </c>
      <c r="K211" s="143"/>
      <c r="L211" s="30"/>
      <c r="M211" s="144" t="s">
        <v>1</v>
      </c>
      <c r="N211" s="145" t="s">
        <v>43</v>
      </c>
      <c r="P211" s="146">
        <f>O211*H211</f>
        <v>0</v>
      </c>
      <c r="Q211" s="146">
        <v>0</v>
      </c>
      <c r="R211" s="146">
        <f>Q211*H211</f>
        <v>0</v>
      </c>
      <c r="S211" s="146">
        <v>0</v>
      </c>
      <c r="T211" s="147">
        <f>S211*H211</f>
        <v>0</v>
      </c>
      <c r="AR211" s="148" t="s">
        <v>156</v>
      </c>
      <c r="AT211" s="148" t="s">
        <v>210</v>
      </c>
      <c r="AU211" s="148" t="s">
        <v>91</v>
      </c>
      <c r="AY211" s="15" t="s">
        <v>209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5" t="s">
        <v>85</v>
      </c>
      <c r="BK211" s="149">
        <f>ROUND(I211*H211,2)</f>
        <v>0</v>
      </c>
      <c r="BL211" s="15" t="s">
        <v>156</v>
      </c>
      <c r="BM211" s="148" t="s">
        <v>2656</v>
      </c>
    </row>
    <row r="212" spans="2:65" s="1" customFormat="1" ht="29.25" x14ac:dyDescent="0.2">
      <c r="B212" s="30"/>
      <c r="D212" s="150" t="s">
        <v>216</v>
      </c>
      <c r="F212" s="151" t="s">
        <v>542</v>
      </c>
      <c r="I212" s="152"/>
      <c r="L212" s="30"/>
      <c r="M212" s="153"/>
      <c r="T212" s="54"/>
      <c r="AT212" s="15" t="s">
        <v>216</v>
      </c>
      <c r="AU212" s="15" t="s">
        <v>91</v>
      </c>
    </row>
    <row r="213" spans="2:65" s="12" customFormat="1" ht="22.5" x14ac:dyDescent="0.2">
      <c r="B213" s="154"/>
      <c r="D213" s="150" t="s">
        <v>292</v>
      </c>
      <c r="E213" s="155" t="s">
        <v>1</v>
      </c>
      <c r="F213" s="156" t="s">
        <v>2648</v>
      </c>
      <c r="H213" s="157">
        <v>16.769200000000001</v>
      </c>
      <c r="I213" s="158"/>
      <c r="L213" s="154"/>
      <c r="M213" s="159"/>
      <c r="T213" s="160"/>
      <c r="AT213" s="155" t="s">
        <v>292</v>
      </c>
      <c r="AU213" s="155" t="s">
        <v>91</v>
      </c>
      <c r="AV213" s="12" t="s">
        <v>91</v>
      </c>
      <c r="AW213" s="12" t="s">
        <v>36</v>
      </c>
      <c r="AX213" s="12" t="s">
        <v>78</v>
      </c>
      <c r="AY213" s="155" t="s">
        <v>209</v>
      </c>
    </row>
    <row r="214" spans="2:65" s="12" customFormat="1" x14ac:dyDescent="0.2">
      <c r="B214" s="154"/>
      <c r="D214" s="150" t="s">
        <v>292</v>
      </c>
      <c r="E214" s="155" t="s">
        <v>1</v>
      </c>
      <c r="F214" s="156" t="s">
        <v>2649</v>
      </c>
      <c r="H214" s="157">
        <v>-1.9504000000000006</v>
      </c>
      <c r="I214" s="158"/>
      <c r="L214" s="154"/>
      <c r="M214" s="159"/>
      <c r="T214" s="160"/>
      <c r="AT214" s="155" t="s">
        <v>292</v>
      </c>
      <c r="AU214" s="155" t="s">
        <v>91</v>
      </c>
      <c r="AV214" s="12" t="s">
        <v>91</v>
      </c>
      <c r="AW214" s="12" t="s">
        <v>36</v>
      </c>
      <c r="AX214" s="12" t="s">
        <v>78</v>
      </c>
      <c r="AY214" s="155" t="s">
        <v>209</v>
      </c>
    </row>
    <row r="215" spans="2:65" s="13" customFormat="1" x14ac:dyDescent="0.2">
      <c r="B215" s="164"/>
      <c r="D215" s="150" t="s">
        <v>292</v>
      </c>
      <c r="E215" s="165" t="s">
        <v>1</v>
      </c>
      <c r="F215" s="166" t="s">
        <v>351</v>
      </c>
      <c r="H215" s="167">
        <v>14.818800000000001</v>
      </c>
      <c r="I215" s="168"/>
      <c r="L215" s="164"/>
      <c r="M215" s="169"/>
      <c r="T215" s="170"/>
      <c r="AT215" s="165" t="s">
        <v>292</v>
      </c>
      <c r="AU215" s="165" t="s">
        <v>91</v>
      </c>
      <c r="AV215" s="13" t="s">
        <v>156</v>
      </c>
      <c r="AW215" s="13" t="s">
        <v>4</v>
      </c>
      <c r="AX215" s="13" t="s">
        <v>85</v>
      </c>
      <c r="AY215" s="165" t="s">
        <v>209</v>
      </c>
    </row>
    <row r="216" spans="2:65" s="1" customFormat="1" ht="16.5" customHeight="1" x14ac:dyDescent="0.2">
      <c r="B216" s="30"/>
      <c r="C216" s="136" t="s">
        <v>463</v>
      </c>
      <c r="D216" s="136" t="s">
        <v>210</v>
      </c>
      <c r="E216" s="137" t="s">
        <v>545</v>
      </c>
      <c r="F216" s="138" t="s">
        <v>546</v>
      </c>
      <c r="G216" s="139" t="s">
        <v>387</v>
      </c>
      <c r="H216" s="140">
        <v>36.722000000000001</v>
      </c>
      <c r="I216" s="141"/>
      <c r="J216" s="142">
        <f>ROUND(I216*H216,2)</f>
        <v>0</v>
      </c>
      <c r="K216" s="143"/>
      <c r="L216" s="30"/>
      <c r="M216" s="144" t="s">
        <v>1</v>
      </c>
      <c r="N216" s="145" t="s">
        <v>43</v>
      </c>
      <c r="P216" s="146">
        <f>O216*H216</f>
        <v>0</v>
      </c>
      <c r="Q216" s="146">
        <v>0</v>
      </c>
      <c r="R216" s="146">
        <f>Q216*H216</f>
        <v>0</v>
      </c>
      <c r="S216" s="146">
        <v>0</v>
      </c>
      <c r="T216" s="147">
        <f>S216*H216</f>
        <v>0</v>
      </c>
      <c r="AR216" s="148" t="s">
        <v>156</v>
      </c>
      <c r="AT216" s="148" t="s">
        <v>210</v>
      </c>
      <c r="AU216" s="148" t="s">
        <v>91</v>
      </c>
      <c r="AY216" s="15" t="s">
        <v>209</v>
      </c>
      <c r="BE216" s="149">
        <f>IF(N216="základní",J216,0)</f>
        <v>0</v>
      </c>
      <c r="BF216" s="149">
        <f>IF(N216="snížená",J216,0)</f>
        <v>0</v>
      </c>
      <c r="BG216" s="149">
        <f>IF(N216="zákl. přenesená",J216,0)</f>
        <v>0</v>
      </c>
      <c r="BH216" s="149">
        <f>IF(N216="sníž. přenesená",J216,0)</f>
        <v>0</v>
      </c>
      <c r="BI216" s="149">
        <f>IF(N216="nulová",J216,0)</f>
        <v>0</v>
      </c>
      <c r="BJ216" s="15" t="s">
        <v>85</v>
      </c>
      <c r="BK216" s="149">
        <f>ROUND(I216*H216,2)</f>
        <v>0</v>
      </c>
      <c r="BL216" s="15" t="s">
        <v>156</v>
      </c>
      <c r="BM216" s="148" t="s">
        <v>2657</v>
      </c>
    </row>
    <row r="217" spans="2:65" s="1" customFormat="1" ht="19.5" x14ac:dyDescent="0.2">
      <c r="B217" s="30"/>
      <c r="D217" s="150" t="s">
        <v>216</v>
      </c>
      <c r="F217" s="151" t="s">
        <v>548</v>
      </c>
      <c r="I217" s="152"/>
      <c r="L217" s="30"/>
      <c r="M217" s="153"/>
      <c r="T217" s="54"/>
      <c r="AT217" s="15" t="s">
        <v>216</v>
      </c>
      <c r="AU217" s="15" t="s">
        <v>91</v>
      </c>
    </row>
    <row r="218" spans="2:65" s="12" customFormat="1" x14ac:dyDescent="0.2">
      <c r="B218" s="154"/>
      <c r="D218" s="150" t="s">
        <v>292</v>
      </c>
      <c r="E218" s="155" t="s">
        <v>1</v>
      </c>
      <c r="F218" s="156" t="s">
        <v>2658</v>
      </c>
      <c r="H218" s="157">
        <v>36.722000000000001</v>
      </c>
      <c r="I218" s="158"/>
      <c r="L218" s="154"/>
      <c r="M218" s="159"/>
      <c r="T218" s="160"/>
      <c r="AT218" s="155" t="s">
        <v>292</v>
      </c>
      <c r="AU218" s="155" t="s">
        <v>91</v>
      </c>
      <c r="AV218" s="12" t="s">
        <v>91</v>
      </c>
      <c r="AW218" s="12" t="s">
        <v>36</v>
      </c>
      <c r="AX218" s="12" t="s">
        <v>85</v>
      </c>
      <c r="AY218" s="155" t="s">
        <v>209</v>
      </c>
    </row>
    <row r="219" spans="2:65" s="1" customFormat="1" ht="33" customHeight="1" x14ac:dyDescent="0.2">
      <c r="B219" s="30"/>
      <c r="C219" s="136" t="s">
        <v>469</v>
      </c>
      <c r="D219" s="136" t="s">
        <v>210</v>
      </c>
      <c r="E219" s="137" t="s">
        <v>552</v>
      </c>
      <c r="F219" s="138" t="s">
        <v>553</v>
      </c>
      <c r="G219" s="139" t="s">
        <v>554</v>
      </c>
      <c r="H219" s="140">
        <v>73.444000000000003</v>
      </c>
      <c r="I219" s="141"/>
      <c r="J219" s="142">
        <f>ROUND(I219*H219,2)</f>
        <v>0</v>
      </c>
      <c r="K219" s="143"/>
      <c r="L219" s="30"/>
      <c r="M219" s="144" t="s">
        <v>1</v>
      </c>
      <c r="N219" s="145" t="s">
        <v>43</v>
      </c>
      <c r="P219" s="146">
        <f>O219*H219</f>
        <v>0</v>
      </c>
      <c r="Q219" s="146">
        <v>0</v>
      </c>
      <c r="R219" s="146">
        <f>Q219*H219</f>
        <v>0</v>
      </c>
      <c r="S219" s="146">
        <v>0</v>
      </c>
      <c r="T219" s="147">
        <f>S219*H219</f>
        <v>0</v>
      </c>
      <c r="AR219" s="148" t="s">
        <v>156</v>
      </c>
      <c r="AT219" s="148" t="s">
        <v>210</v>
      </c>
      <c r="AU219" s="148" t="s">
        <v>91</v>
      </c>
      <c r="AY219" s="15" t="s">
        <v>209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5" t="s">
        <v>85</v>
      </c>
      <c r="BK219" s="149">
        <f>ROUND(I219*H219,2)</f>
        <v>0</v>
      </c>
      <c r="BL219" s="15" t="s">
        <v>156</v>
      </c>
      <c r="BM219" s="148" t="s">
        <v>2659</v>
      </c>
    </row>
    <row r="220" spans="2:65" s="1" customFormat="1" ht="29.25" x14ac:dyDescent="0.2">
      <c r="B220" s="30"/>
      <c r="D220" s="150" t="s">
        <v>216</v>
      </c>
      <c r="F220" s="151" t="s">
        <v>556</v>
      </c>
      <c r="I220" s="152"/>
      <c r="L220" s="30"/>
      <c r="M220" s="153"/>
      <c r="T220" s="54"/>
      <c r="AT220" s="15" t="s">
        <v>216</v>
      </c>
      <c r="AU220" s="15" t="s">
        <v>91</v>
      </c>
    </row>
    <row r="221" spans="2:65" s="12" customFormat="1" x14ac:dyDescent="0.2">
      <c r="B221" s="154"/>
      <c r="D221" s="150" t="s">
        <v>292</v>
      </c>
      <c r="E221" s="155" t="s">
        <v>1</v>
      </c>
      <c r="F221" s="156" t="s">
        <v>2660</v>
      </c>
      <c r="H221" s="157">
        <v>73.444000000000003</v>
      </c>
      <c r="I221" s="158"/>
      <c r="L221" s="154"/>
      <c r="M221" s="159"/>
      <c r="T221" s="160"/>
      <c r="AT221" s="155" t="s">
        <v>292</v>
      </c>
      <c r="AU221" s="155" t="s">
        <v>91</v>
      </c>
      <c r="AV221" s="12" t="s">
        <v>91</v>
      </c>
      <c r="AW221" s="12" t="s">
        <v>36</v>
      </c>
      <c r="AX221" s="12" t="s">
        <v>85</v>
      </c>
      <c r="AY221" s="155" t="s">
        <v>209</v>
      </c>
    </row>
    <row r="222" spans="2:65" s="1" customFormat="1" ht="24.2" customHeight="1" x14ac:dyDescent="0.2">
      <c r="B222" s="30"/>
      <c r="C222" s="136" t="s">
        <v>474</v>
      </c>
      <c r="D222" s="136" t="s">
        <v>210</v>
      </c>
      <c r="E222" s="137" t="s">
        <v>559</v>
      </c>
      <c r="F222" s="138" t="s">
        <v>560</v>
      </c>
      <c r="G222" s="139" t="s">
        <v>387</v>
      </c>
      <c r="H222" s="140">
        <v>47.624000000000002</v>
      </c>
      <c r="I222" s="141"/>
      <c r="J222" s="142">
        <f>ROUND(I222*H222,2)</f>
        <v>0</v>
      </c>
      <c r="K222" s="143"/>
      <c r="L222" s="30"/>
      <c r="M222" s="144" t="s">
        <v>1</v>
      </c>
      <c r="N222" s="145" t="s">
        <v>43</v>
      </c>
      <c r="P222" s="146">
        <f>O222*H222</f>
        <v>0</v>
      </c>
      <c r="Q222" s="146">
        <v>0</v>
      </c>
      <c r="R222" s="146">
        <f>Q222*H222</f>
        <v>0</v>
      </c>
      <c r="S222" s="146">
        <v>0</v>
      </c>
      <c r="T222" s="147">
        <f>S222*H222</f>
        <v>0</v>
      </c>
      <c r="AR222" s="148" t="s">
        <v>156</v>
      </c>
      <c r="AT222" s="148" t="s">
        <v>210</v>
      </c>
      <c r="AU222" s="148" t="s">
        <v>91</v>
      </c>
      <c r="AY222" s="15" t="s">
        <v>209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5" t="s">
        <v>85</v>
      </c>
      <c r="BK222" s="149">
        <f>ROUND(I222*H222,2)</f>
        <v>0</v>
      </c>
      <c r="BL222" s="15" t="s">
        <v>156</v>
      </c>
      <c r="BM222" s="148" t="s">
        <v>2661</v>
      </c>
    </row>
    <row r="223" spans="2:65" s="1" customFormat="1" ht="29.25" x14ac:dyDescent="0.2">
      <c r="B223" s="30"/>
      <c r="D223" s="150" t="s">
        <v>216</v>
      </c>
      <c r="F223" s="151" t="s">
        <v>562</v>
      </c>
      <c r="I223" s="152"/>
      <c r="L223" s="30"/>
      <c r="M223" s="153"/>
      <c r="T223" s="54"/>
      <c r="AT223" s="15" t="s">
        <v>216</v>
      </c>
      <c r="AU223" s="15" t="s">
        <v>91</v>
      </c>
    </row>
    <row r="224" spans="2:65" s="12" customFormat="1" ht="22.5" x14ac:dyDescent="0.2">
      <c r="B224" s="154"/>
      <c r="D224" s="150" t="s">
        <v>292</v>
      </c>
      <c r="E224" s="155" t="s">
        <v>1</v>
      </c>
      <c r="F224" s="156" t="s">
        <v>2662</v>
      </c>
      <c r="H224" s="157">
        <v>83.846000000000004</v>
      </c>
      <c r="I224" s="158"/>
      <c r="L224" s="154"/>
      <c r="M224" s="159"/>
      <c r="T224" s="160"/>
      <c r="AT224" s="155" t="s">
        <v>292</v>
      </c>
      <c r="AU224" s="155" t="s">
        <v>91</v>
      </c>
      <c r="AV224" s="12" t="s">
        <v>91</v>
      </c>
      <c r="AW224" s="12" t="s">
        <v>36</v>
      </c>
      <c r="AX224" s="12" t="s">
        <v>78</v>
      </c>
      <c r="AY224" s="155" t="s">
        <v>209</v>
      </c>
    </row>
    <row r="225" spans="2:65" s="12" customFormat="1" x14ac:dyDescent="0.2">
      <c r="B225" s="154"/>
      <c r="D225" s="150" t="s">
        <v>292</v>
      </c>
      <c r="E225" s="155" t="s">
        <v>1</v>
      </c>
      <c r="F225" s="156" t="s">
        <v>2663</v>
      </c>
      <c r="H225" s="157">
        <v>-9.7520000000000024</v>
      </c>
      <c r="I225" s="158"/>
      <c r="L225" s="154"/>
      <c r="M225" s="159"/>
      <c r="T225" s="160"/>
      <c r="AT225" s="155" t="s">
        <v>292</v>
      </c>
      <c r="AU225" s="155" t="s">
        <v>91</v>
      </c>
      <c r="AV225" s="12" t="s">
        <v>91</v>
      </c>
      <c r="AW225" s="12" t="s">
        <v>36</v>
      </c>
      <c r="AX225" s="12" t="s">
        <v>78</v>
      </c>
      <c r="AY225" s="155" t="s">
        <v>209</v>
      </c>
    </row>
    <row r="226" spans="2:65" s="12" customFormat="1" x14ac:dyDescent="0.2">
      <c r="B226" s="154"/>
      <c r="D226" s="150" t="s">
        <v>292</v>
      </c>
      <c r="E226" s="155" t="s">
        <v>1</v>
      </c>
      <c r="F226" s="156" t="s">
        <v>2664</v>
      </c>
      <c r="H226" s="157">
        <v>-25.970000000000002</v>
      </c>
      <c r="I226" s="158"/>
      <c r="L226" s="154"/>
      <c r="M226" s="159"/>
      <c r="T226" s="160"/>
      <c r="AT226" s="155" t="s">
        <v>292</v>
      </c>
      <c r="AU226" s="155" t="s">
        <v>91</v>
      </c>
      <c r="AV226" s="12" t="s">
        <v>91</v>
      </c>
      <c r="AW226" s="12" t="s">
        <v>36</v>
      </c>
      <c r="AX226" s="12" t="s">
        <v>78</v>
      </c>
      <c r="AY226" s="155" t="s">
        <v>209</v>
      </c>
    </row>
    <row r="227" spans="2:65" s="12" customFormat="1" x14ac:dyDescent="0.2">
      <c r="B227" s="154"/>
      <c r="D227" s="150" t="s">
        <v>292</v>
      </c>
      <c r="E227" s="155" t="s">
        <v>1</v>
      </c>
      <c r="F227" s="156" t="s">
        <v>1334</v>
      </c>
      <c r="H227" s="157">
        <v>-0.5</v>
      </c>
      <c r="I227" s="158"/>
      <c r="L227" s="154"/>
      <c r="M227" s="159"/>
      <c r="T227" s="160"/>
      <c r="AT227" s="155" t="s">
        <v>292</v>
      </c>
      <c r="AU227" s="155" t="s">
        <v>91</v>
      </c>
      <c r="AV227" s="12" t="s">
        <v>91</v>
      </c>
      <c r="AW227" s="12" t="s">
        <v>36</v>
      </c>
      <c r="AX227" s="12" t="s">
        <v>78</v>
      </c>
      <c r="AY227" s="155" t="s">
        <v>209</v>
      </c>
    </row>
    <row r="228" spans="2:65" s="13" customFormat="1" x14ac:dyDescent="0.2">
      <c r="B228" s="164"/>
      <c r="D228" s="150" t="s">
        <v>292</v>
      </c>
      <c r="E228" s="165" t="s">
        <v>1</v>
      </c>
      <c r="F228" s="166" t="s">
        <v>351</v>
      </c>
      <c r="H228" s="167">
        <v>47.623999999999995</v>
      </c>
      <c r="I228" s="168"/>
      <c r="L228" s="164"/>
      <c r="M228" s="169"/>
      <c r="T228" s="170"/>
      <c r="AT228" s="165" t="s">
        <v>292</v>
      </c>
      <c r="AU228" s="165" t="s">
        <v>91</v>
      </c>
      <c r="AV228" s="13" t="s">
        <v>156</v>
      </c>
      <c r="AW228" s="13" t="s">
        <v>4</v>
      </c>
      <c r="AX228" s="13" t="s">
        <v>85</v>
      </c>
      <c r="AY228" s="165" t="s">
        <v>209</v>
      </c>
    </row>
    <row r="229" spans="2:65" s="1" customFormat="1" ht="24.2" customHeight="1" x14ac:dyDescent="0.2">
      <c r="B229" s="30"/>
      <c r="C229" s="136" t="s">
        <v>480</v>
      </c>
      <c r="D229" s="136" t="s">
        <v>210</v>
      </c>
      <c r="E229" s="137" t="s">
        <v>569</v>
      </c>
      <c r="F229" s="138" t="s">
        <v>570</v>
      </c>
      <c r="G229" s="139" t="s">
        <v>387</v>
      </c>
      <c r="H229" s="140">
        <v>19.129000000000001</v>
      </c>
      <c r="I229" s="141"/>
      <c r="J229" s="142">
        <f>ROUND(I229*H229,2)</f>
        <v>0</v>
      </c>
      <c r="K229" s="143"/>
      <c r="L229" s="30"/>
      <c r="M229" s="144" t="s">
        <v>1</v>
      </c>
      <c r="N229" s="145" t="s">
        <v>43</v>
      </c>
      <c r="P229" s="146">
        <f>O229*H229</f>
        <v>0</v>
      </c>
      <c r="Q229" s="146">
        <v>0</v>
      </c>
      <c r="R229" s="146">
        <f>Q229*H229</f>
        <v>0</v>
      </c>
      <c r="S229" s="146">
        <v>0</v>
      </c>
      <c r="T229" s="147">
        <f>S229*H229</f>
        <v>0</v>
      </c>
      <c r="AR229" s="148" t="s">
        <v>156</v>
      </c>
      <c r="AT229" s="148" t="s">
        <v>210</v>
      </c>
      <c r="AU229" s="148" t="s">
        <v>91</v>
      </c>
      <c r="AY229" s="15" t="s">
        <v>209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5" t="s">
        <v>85</v>
      </c>
      <c r="BK229" s="149">
        <f>ROUND(I229*H229,2)</f>
        <v>0</v>
      </c>
      <c r="BL229" s="15" t="s">
        <v>156</v>
      </c>
      <c r="BM229" s="148" t="s">
        <v>2665</v>
      </c>
    </row>
    <row r="230" spans="2:65" s="1" customFormat="1" ht="39" x14ac:dyDescent="0.2">
      <c r="B230" s="30"/>
      <c r="D230" s="150" t="s">
        <v>216</v>
      </c>
      <c r="F230" s="151" t="s">
        <v>572</v>
      </c>
      <c r="I230" s="152"/>
      <c r="L230" s="30"/>
      <c r="M230" s="153"/>
      <c r="T230" s="54"/>
      <c r="AT230" s="15" t="s">
        <v>216</v>
      </c>
      <c r="AU230" s="15" t="s">
        <v>91</v>
      </c>
    </row>
    <row r="231" spans="2:65" s="12" customFormat="1" ht="22.5" x14ac:dyDescent="0.2">
      <c r="B231" s="154"/>
      <c r="D231" s="150" t="s">
        <v>292</v>
      </c>
      <c r="E231" s="155" t="s">
        <v>1</v>
      </c>
      <c r="F231" s="156" t="s">
        <v>2666</v>
      </c>
      <c r="H231" s="157">
        <v>-1.6466338</v>
      </c>
      <c r="I231" s="158"/>
      <c r="L231" s="154"/>
      <c r="M231" s="159"/>
      <c r="T231" s="160"/>
      <c r="AT231" s="155" t="s">
        <v>292</v>
      </c>
      <c r="AU231" s="155" t="s">
        <v>91</v>
      </c>
      <c r="AV231" s="12" t="s">
        <v>91</v>
      </c>
      <c r="AW231" s="12" t="s">
        <v>36</v>
      </c>
      <c r="AX231" s="12" t="s">
        <v>78</v>
      </c>
      <c r="AY231" s="155" t="s">
        <v>209</v>
      </c>
    </row>
    <row r="232" spans="2:65" s="12" customFormat="1" x14ac:dyDescent="0.2">
      <c r="B232" s="154"/>
      <c r="D232" s="150" t="s">
        <v>292</v>
      </c>
      <c r="E232" s="155" t="s">
        <v>1</v>
      </c>
      <c r="F232" s="156" t="s">
        <v>2667</v>
      </c>
      <c r="H232" s="157">
        <v>20.776000000000003</v>
      </c>
      <c r="I232" s="158"/>
      <c r="L232" s="154"/>
      <c r="M232" s="159"/>
      <c r="T232" s="160"/>
      <c r="AT232" s="155" t="s">
        <v>292</v>
      </c>
      <c r="AU232" s="155" t="s">
        <v>91</v>
      </c>
      <c r="AV232" s="12" t="s">
        <v>91</v>
      </c>
      <c r="AW232" s="12" t="s">
        <v>36</v>
      </c>
      <c r="AX232" s="12" t="s">
        <v>78</v>
      </c>
      <c r="AY232" s="155" t="s">
        <v>209</v>
      </c>
    </row>
    <row r="233" spans="2:65" s="13" customFormat="1" x14ac:dyDescent="0.2">
      <c r="B233" s="164"/>
      <c r="D233" s="150" t="s">
        <v>292</v>
      </c>
      <c r="E233" s="165" t="s">
        <v>1</v>
      </c>
      <c r="F233" s="166" t="s">
        <v>351</v>
      </c>
      <c r="H233" s="167">
        <v>19.129366200000003</v>
      </c>
      <c r="I233" s="168"/>
      <c r="L233" s="164"/>
      <c r="M233" s="169"/>
      <c r="T233" s="170"/>
      <c r="AT233" s="165" t="s">
        <v>292</v>
      </c>
      <c r="AU233" s="165" t="s">
        <v>91</v>
      </c>
      <c r="AV233" s="13" t="s">
        <v>156</v>
      </c>
      <c r="AW233" s="13" t="s">
        <v>4</v>
      </c>
      <c r="AX233" s="13" t="s">
        <v>85</v>
      </c>
      <c r="AY233" s="165" t="s">
        <v>209</v>
      </c>
    </row>
    <row r="234" spans="2:65" s="11" customFormat="1" ht="22.9" customHeight="1" x14ac:dyDescent="0.2">
      <c r="B234" s="124"/>
      <c r="D234" s="125" t="s">
        <v>77</v>
      </c>
      <c r="E234" s="134" t="s">
        <v>91</v>
      </c>
      <c r="F234" s="134" t="s">
        <v>582</v>
      </c>
      <c r="I234" s="127"/>
      <c r="J234" s="135">
        <f>BK234</f>
        <v>0</v>
      </c>
      <c r="L234" s="124"/>
      <c r="M234" s="129"/>
      <c r="P234" s="130">
        <f>SUM(P235:P237)</f>
        <v>0</v>
      </c>
      <c r="R234" s="130">
        <f>SUM(R235:R237)</f>
        <v>0</v>
      </c>
      <c r="T234" s="131">
        <f>SUM(T235:T237)</f>
        <v>0</v>
      </c>
      <c r="AR234" s="125" t="s">
        <v>85</v>
      </c>
      <c r="AT234" s="132" t="s">
        <v>77</v>
      </c>
      <c r="AU234" s="132" t="s">
        <v>85</v>
      </c>
      <c r="AY234" s="125" t="s">
        <v>209</v>
      </c>
      <c r="BK234" s="133">
        <f>SUM(BK235:BK237)</f>
        <v>0</v>
      </c>
    </row>
    <row r="235" spans="2:65" s="1" customFormat="1" ht="16.5" customHeight="1" x14ac:dyDescent="0.2">
      <c r="B235" s="30"/>
      <c r="C235" s="136" t="s">
        <v>485</v>
      </c>
      <c r="D235" s="136" t="s">
        <v>210</v>
      </c>
      <c r="E235" s="137" t="s">
        <v>584</v>
      </c>
      <c r="F235" s="138" t="s">
        <v>585</v>
      </c>
      <c r="G235" s="139" t="s">
        <v>387</v>
      </c>
      <c r="H235" s="140">
        <v>0.95399999999999996</v>
      </c>
      <c r="I235" s="141"/>
      <c r="J235" s="142">
        <f>ROUND(I235*H235,2)</f>
        <v>0</v>
      </c>
      <c r="K235" s="143"/>
      <c r="L235" s="30"/>
      <c r="M235" s="144" t="s">
        <v>1</v>
      </c>
      <c r="N235" s="145" t="s">
        <v>43</v>
      </c>
      <c r="P235" s="146">
        <f>O235*H235</f>
        <v>0</v>
      </c>
      <c r="Q235" s="146">
        <v>0</v>
      </c>
      <c r="R235" s="146">
        <f>Q235*H235</f>
        <v>0</v>
      </c>
      <c r="S235" s="146">
        <v>0</v>
      </c>
      <c r="T235" s="147">
        <f>S235*H235</f>
        <v>0</v>
      </c>
      <c r="AR235" s="148" t="s">
        <v>156</v>
      </c>
      <c r="AT235" s="148" t="s">
        <v>210</v>
      </c>
      <c r="AU235" s="148" t="s">
        <v>91</v>
      </c>
      <c r="AY235" s="15" t="s">
        <v>209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5" t="s">
        <v>85</v>
      </c>
      <c r="BK235" s="149">
        <f>ROUND(I235*H235,2)</f>
        <v>0</v>
      </c>
      <c r="BL235" s="15" t="s">
        <v>156</v>
      </c>
      <c r="BM235" s="148" t="s">
        <v>2668</v>
      </c>
    </row>
    <row r="236" spans="2:65" s="1" customFormat="1" x14ac:dyDescent="0.2">
      <c r="B236" s="30"/>
      <c r="D236" s="150" t="s">
        <v>216</v>
      </c>
      <c r="F236" s="151" t="s">
        <v>587</v>
      </c>
      <c r="I236" s="152"/>
      <c r="L236" s="30"/>
      <c r="M236" s="153"/>
      <c r="T236" s="54"/>
      <c r="AT236" s="15" t="s">
        <v>216</v>
      </c>
      <c r="AU236" s="15" t="s">
        <v>91</v>
      </c>
    </row>
    <row r="237" spans="2:65" s="12" customFormat="1" x14ac:dyDescent="0.2">
      <c r="B237" s="154"/>
      <c r="D237" s="150" t="s">
        <v>292</v>
      </c>
      <c r="E237" s="155" t="s">
        <v>1</v>
      </c>
      <c r="F237" s="156" t="s">
        <v>2669</v>
      </c>
      <c r="H237" s="157">
        <v>0.95399999999999985</v>
      </c>
      <c r="I237" s="158"/>
      <c r="L237" s="154"/>
      <c r="M237" s="159"/>
      <c r="T237" s="160"/>
      <c r="AT237" s="155" t="s">
        <v>292</v>
      </c>
      <c r="AU237" s="155" t="s">
        <v>91</v>
      </c>
      <c r="AV237" s="12" t="s">
        <v>91</v>
      </c>
      <c r="AW237" s="12" t="s">
        <v>36</v>
      </c>
      <c r="AX237" s="12" t="s">
        <v>85</v>
      </c>
      <c r="AY237" s="155" t="s">
        <v>209</v>
      </c>
    </row>
    <row r="238" spans="2:65" s="11" customFormat="1" ht="22.9" customHeight="1" x14ac:dyDescent="0.2">
      <c r="B238" s="124"/>
      <c r="D238" s="125" t="s">
        <v>77</v>
      </c>
      <c r="E238" s="134" t="s">
        <v>148</v>
      </c>
      <c r="F238" s="134" t="s">
        <v>595</v>
      </c>
      <c r="I238" s="127"/>
      <c r="J238" s="135">
        <f>BK238</f>
        <v>0</v>
      </c>
      <c r="L238" s="124"/>
      <c r="M238" s="129"/>
      <c r="P238" s="130">
        <f>SUM(P239:P241)</f>
        <v>0</v>
      </c>
      <c r="R238" s="130">
        <f>SUM(R239:R241)</f>
        <v>0</v>
      </c>
      <c r="T238" s="131">
        <f>SUM(T239:T241)</f>
        <v>0</v>
      </c>
      <c r="AR238" s="125" t="s">
        <v>85</v>
      </c>
      <c r="AT238" s="132" t="s">
        <v>77</v>
      </c>
      <c r="AU238" s="132" t="s">
        <v>85</v>
      </c>
      <c r="AY238" s="125" t="s">
        <v>209</v>
      </c>
      <c r="BK238" s="133">
        <f>SUM(BK239:BK241)</f>
        <v>0</v>
      </c>
    </row>
    <row r="239" spans="2:65" s="1" customFormat="1" ht="21.75" customHeight="1" x14ac:dyDescent="0.2">
      <c r="B239" s="30"/>
      <c r="C239" s="136" t="s">
        <v>491</v>
      </c>
      <c r="D239" s="136" t="s">
        <v>210</v>
      </c>
      <c r="E239" s="137" t="s">
        <v>597</v>
      </c>
      <c r="F239" s="138" t="s">
        <v>598</v>
      </c>
      <c r="G239" s="139" t="s">
        <v>359</v>
      </c>
      <c r="H239" s="140">
        <v>5.3</v>
      </c>
      <c r="I239" s="141"/>
      <c r="J239" s="142">
        <f>ROUND(I239*H239,2)</f>
        <v>0</v>
      </c>
      <c r="K239" s="143"/>
      <c r="L239" s="30"/>
      <c r="M239" s="144" t="s">
        <v>1</v>
      </c>
      <c r="N239" s="145" t="s">
        <v>43</v>
      </c>
      <c r="P239" s="146">
        <f>O239*H239</f>
        <v>0</v>
      </c>
      <c r="Q239" s="146">
        <v>0</v>
      </c>
      <c r="R239" s="146">
        <f>Q239*H239</f>
        <v>0</v>
      </c>
      <c r="S239" s="146">
        <v>0</v>
      </c>
      <c r="T239" s="147">
        <f>S239*H239</f>
        <v>0</v>
      </c>
      <c r="AR239" s="148" t="s">
        <v>156</v>
      </c>
      <c r="AT239" s="148" t="s">
        <v>210</v>
      </c>
      <c r="AU239" s="148" t="s">
        <v>91</v>
      </c>
      <c r="AY239" s="15" t="s">
        <v>209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5" t="s">
        <v>85</v>
      </c>
      <c r="BK239" s="149">
        <f>ROUND(I239*H239,2)</f>
        <v>0</v>
      </c>
      <c r="BL239" s="15" t="s">
        <v>156</v>
      </c>
      <c r="BM239" s="148" t="s">
        <v>2670</v>
      </c>
    </row>
    <row r="240" spans="2:65" s="1" customFormat="1" x14ac:dyDescent="0.2">
      <c r="B240" s="30"/>
      <c r="D240" s="150" t="s">
        <v>216</v>
      </c>
      <c r="F240" s="151" t="s">
        <v>600</v>
      </c>
      <c r="I240" s="152"/>
      <c r="L240" s="30"/>
      <c r="M240" s="153"/>
      <c r="T240" s="54"/>
      <c r="AT240" s="15" t="s">
        <v>216</v>
      </c>
      <c r="AU240" s="15" t="s">
        <v>91</v>
      </c>
    </row>
    <row r="241" spans="2:65" s="12" customFormat="1" x14ac:dyDescent="0.2">
      <c r="B241" s="154"/>
      <c r="D241" s="150" t="s">
        <v>292</v>
      </c>
      <c r="E241" s="155" t="s">
        <v>1</v>
      </c>
      <c r="F241" s="156" t="s">
        <v>688</v>
      </c>
      <c r="H241" s="157">
        <v>5.3</v>
      </c>
      <c r="I241" s="158"/>
      <c r="L241" s="154"/>
      <c r="M241" s="159"/>
      <c r="T241" s="160"/>
      <c r="AT241" s="155" t="s">
        <v>292</v>
      </c>
      <c r="AU241" s="155" t="s">
        <v>91</v>
      </c>
      <c r="AV241" s="12" t="s">
        <v>91</v>
      </c>
      <c r="AW241" s="12" t="s">
        <v>36</v>
      </c>
      <c r="AX241" s="12" t="s">
        <v>85</v>
      </c>
      <c r="AY241" s="155" t="s">
        <v>209</v>
      </c>
    </row>
    <row r="242" spans="2:65" s="11" customFormat="1" ht="22.9" customHeight="1" x14ac:dyDescent="0.2">
      <c r="B242" s="124"/>
      <c r="D242" s="125" t="s">
        <v>77</v>
      </c>
      <c r="E242" s="134" t="s">
        <v>156</v>
      </c>
      <c r="F242" s="134" t="s">
        <v>602</v>
      </c>
      <c r="I242" s="127"/>
      <c r="J242" s="135">
        <f>BK242</f>
        <v>0</v>
      </c>
      <c r="L242" s="124"/>
      <c r="M242" s="129"/>
      <c r="P242" s="130">
        <f>SUM(P243:P251)</f>
        <v>0</v>
      </c>
      <c r="R242" s="130">
        <f>SUM(R243:R251)</f>
        <v>8.0168648000000005</v>
      </c>
      <c r="T242" s="131">
        <f>SUM(T243:T251)</f>
        <v>0</v>
      </c>
      <c r="AR242" s="125" t="s">
        <v>85</v>
      </c>
      <c r="AT242" s="132" t="s">
        <v>77</v>
      </c>
      <c r="AU242" s="132" t="s">
        <v>85</v>
      </c>
      <c r="AY242" s="125" t="s">
        <v>209</v>
      </c>
      <c r="BK242" s="133">
        <f>SUM(BK243:BK251)</f>
        <v>0</v>
      </c>
    </row>
    <row r="243" spans="2:65" s="1" customFormat="1" ht="16.5" customHeight="1" x14ac:dyDescent="0.2">
      <c r="B243" s="30"/>
      <c r="C243" s="136" t="s">
        <v>374</v>
      </c>
      <c r="D243" s="136" t="s">
        <v>210</v>
      </c>
      <c r="E243" s="137" t="s">
        <v>604</v>
      </c>
      <c r="F243" s="138" t="s">
        <v>605</v>
      </c>
      <c r="G243" s="139" t="s">
        <v>359</v>
      </c>
      <c r="H243" s="140">
        <v>5.3</v>
      </c>
      <c r="I243" s="141"/>
      <c r="J243" s="142">
        <f>ROUND(I243*H243,2)</f>
        <v>0</v>
      </c>
      <c r="K243" s="143"/>
      <c r="L243" s="30"/>
      <c r="M243" s="144" t="s">
        <v>1</v>
      </c>
      <c r="N243" s="145" t="s">
        <v>43</v>
      </c>
      <c r="P243" s="146">
        <f>O243*H243</f>
        <v>0</v>
      </c>
      <c r="Q243" s="146">
        <v>0</v>
      </c>
      <c r="R243" s="146">
        <f>Q243*H243</f>
        <v>0</v>
      </c>
      <c r="S243" s="146">
        <v>0</v>
      </c>
      <c r="T243" s="147">
        <f>S243*H243</f>
        <v>0</v>
      </c>
      <c r="AR243" s="148" t="s">
        <v>156</v>
      </c>
      <c r="AT243" s="148" t="s">
        <v>210</v>
      </c>
      <c r="AU243" s="148" t="s">
        <v>91</v>
      </c>
      <c r="AY243" s="15" t="s">
        <v>209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5" t="s">
        <v>85</v>
      </c>
      <c r="BK243" s="149">
        <f>ROUND(I243*H243,2)</f>
        <v>0</v>
      </c>
      <c r="BL243" s="15" t="s">
        <v>156</v>
      </c>
      <c r="BM243" s="148" t="s">
        <v>2671</v>
      </c>
    </row>
    <row r="244" spans="2:65" s="1" customFormat="1" x14ac:dyDescent="0.2">
      <c r="B244" s="30"/>
      <c r="D244" s="150" t="s">
        <v>216</v>
      </c>
      <c r="F244" s="151" t="s">
        <v>607</v>
      </c>
      <c r="I244" s="152"/>
      <c r="L244" s="30"/>
      <c r="M244" s="153"/>
      <c r="T244" s="54"/>
      <c r="AT244" s="15" t="s">
        <v>216</v>
      </c>
      <c r="AU244" s="15" t="s">
        <v>91</v>
      </c>
    </row>
    <row r="245" spans="2:65" s="12" customFormat="1" x14ac:dyDescent="0.2">
      <c r="B245" s="154"/>
      <c r="D245" s="150" t="s">
        <v>292</v>
      </c>
      <c r="E245" s="155" t="s">
        <v>1</v>
      </c>
      <c r="F245" s="156" t="s">
        <v>688</v>
      </c>
      <c r="H245" s="157">
        <v>5.3</v>
      </c>
      <c r="I245" s="158"/>
      <c r="L245" s="154"/>
      <c r="M245" s="159"/>
      <c r="T245" s="160"/>
      <c r="AT245" s="155" t="s">
        <v>292</v>
      </c>
      <c r="AU245" s="155" t="s">
        <v>91</v>
      </c>
      <c r="AV245" s="12" t="s">
        <v>91</v>
      </c>
      <c r="AW245" s="12" t="s">
        <v>36</v>
      </c>
      <c r="AX245" s="12" t="s">
        <v>85</v>
      </c>
      <c r="AY245" s="155" t="s">
        <v>209</v>
      </c>
    </row>
    <row r="246" spans="2:65" s="1" customFormat="1" ht="16.5" customHeight="1" x14ac:dyDescent="0.2">
      <c r="B246" s="30"/>
      <c r="C246" s="136" t="s">
        <v>501</v>
      </c>
      <c r="D246" s="136" t="s">
        <v>210</v>
      </c>
      <c r="E246" s="137" t="s">
        <v>609</v>
      </c>
      <c r="F246" s="138" t="s">
        <v>610</v>
      </c>
      <c r="G246" s="139" t="s">
        <v>387</v>
      </c>
      <c r="H246" s="140">
        <v>4.24</v>
      </c>
      <c r="I246" s="141"/>
      <c r="J246" s="142">
        <f>ROUND(I246*H246,2)</f>
        <v>0</v>
      </c>
      <c r="K246" s="143"/>
      <c r="L246" s="30"/>
      <c r="M246" s="144" t="s">
        <v>1</v>
      </c>
      <c r="N246" s="145" t="s">
        <v>43</v>
      </c>
      <c r="P246" s="146">
        <f>O246*H246</f>
        <v>0</v>
      </c>
      <c r="Q246" s="146">
        <v>1.8907700000000001</v>
      </c>
      <c r="R246" s="146">
        <f>Q246*H246</f>
        <v>8.0168648000000005</v>
      </c>
      <c r="S246" s="146">
        <v>0</v>
      </c>
      <c r="T246" s="147">
        <f>S246*H246</f>
        <v>0</v>
      </c>
      <c r="AR246" s="148" t="s">
        <v>156</v>
      </c>
      <c r="AT246" s="148" t="s">
        <v>210</v>
      </c>
      <c r="AU246" s="148" t="s">
        <v>91</v>
      </c>
      <c r="AY246" s="15" t="s">
        <v>209</v>
      </c>
      <c r="BE246" s="149">
        <f>IF(N246="základní",J246,0)</f>
        <v>0</v>
      </c>
      <c r="BF246" s="149">
        <f>IF(N246="snížená",J246,0)</f>
        <v>0</v>
      </c>
      <c r="BG246" s="149">
        <f>IF(N246="zákl. přenesená",J246,0)</f>
        <v>0</v>
      </c>
      <c r="BH246" s="149">
        <f>IF(N246="sníž. přenesená",J246,0)</f>
        <v>0</v>
      </c>
      <c r="BI246" s="149">
        <f>IF(N246="nulová",J246,0)</f>
        <v>0</v>
      </c>
      <c r="BJ246" s="15" t="s">
        <v>85</v>
      </c>
      <c r="BK246" s="149">
        <f>ROUND(I246*H246,2)</f>
        <v>0</v>
      </c>
      <c r="BL246" s="15" t="s">
        <v>156</v>
      </c>
      <c r="BM246" s="148" t="s">
        <v>2672</v>
      </c>
    </row>
    <row r="247" spans="2:65" s="1" customFormat="1" ht="19.5" x14ac:dyDescent="0.2">
      <c r="B247" s="30"/>
      <c r="D247" s="150" t="s">
        <v>216</v>
      </c>
      <c r="F247" s="151" t="s">
        <v>612</v>
      </c>
      <c r="I247" s="152"/>
      <c r="L247" s="30"/>
      <c r="M247" s="153"/>
      <c r="T247" s="54"/>
      <c r="AT247" s="15" t="s">
        <v>216</v>
      </c>
      <c r="AU247" s="15" t="s">
        <v>91</v>
      </c>
    </row>
    <row r="248" spans="2:65" s="12" customFormat="1" x14ac:dyDescent="0.2">
      <c r="B248" s="154"/>
      <c r="D248" s="150" t="s">
        <v>292</v>
      </c>
      <c r="E248" s="155" t="s">
        <v>1</v>
      </c>
      <c r="F248" s="156" t="s">
        <v>2673</v>
      </c>
      <c r="H248" s="157">
        <v>4.2400000000000011</v>
      </c>
      <c r="I248" s="158"/>
      <c r="L248" s="154"/>
      <c r="M248" s="159"/>
      <c r="T248" s="160"/>
      <c r="AT248" s="155" t="s">
        <v>292</v>
      </c>
      <c r="AU248" s="155" t="s">
        <v>91</v>
      </c>
      <c r="AV248" s="12" t="s">
        <v>91</v>
      </c>
      <c r="AW248" s="12" t="s">
        <v>36</v>
      </c>
      <c r="AX248" s="12" t="s">
        <v>85</v>
      </c>
      <c r="AY248" s="155" t="s">
        <v>209</v>
      </c>
    </row>
    <row r="249" spans="2:65" s="1" customFormat="1" ht="24.2" customHeight="1" x14ac:dyDescent="0.2">
      <c r="B249" s="30"/>
      <c r="C249" s="136" t="s">
        <v>509</v>
      </c>
      <c r="D249" s="136" t="s">
        <v>210</v>
      </c>
      <c r="E249" s="137" t="s">
        <v>2105</v>
      </c>
      <c r="F249" s="138" t="s">
        <v>2106</v>
      </c>
      <c r="G249" s="139" t="s">
        <v>387</v>
      </c>
      <c r="H249" s="140">
        <v>0.31</v>
      </c>
      <c r="I249" s="141"/>
      <c r="J249" s="142">
        <f>ROUND(I249*H249,2)</f>
        <v>0</v>
      </c>
      <c r="K249" s="143"/>
      <c r="L249" s="30"/>
      <c r="M249" s="144" t="s">
        <v>1</v>
      </c>
      <c r="N249" s="145" t="s">
        <v>43</v>
      </c>
      <c r="P249" s="146">
        <f>O249*H249</f>
        <v>0</v>
      </c>
      <c r="Q249" s="146">
        <v>0</v>
      </c>
      <c r="R249" s="146">
        <f>Q249*H249</f>
        <v>0</v>
      </c>
      <c r="S249" s="146">
        <v>0</v>
      </c>
      <c r="T249" s="147">
        <f>S249*H249</f>
        <v>0</v>
      </c>
      <c r="AR249" s="148" t="s">
        <v>156</v>
      </c>
      <c r="AT249" s="148" t="s">
        <v>210</v>
      </c>
      <c r="AU249" s="148" t="s">
        <v>91</v>
      </c>
      <c r="AY249" s="15" t="s">
        <v>209</v>
      </c>
      <c r="BE249" s="149">
        <f>IF(N249="základní",J249,0)</f>
        <v>0</v>
      </c>
      <c r="BF249" s="149">
        <f>IF(N249="snížená",J249,0)</f>
        <v>0</v>
      </c>
      <c r="BG249" s="149">
        <f>IF(N249="zákl. přenesená",J249,0)</f>
        <v>0</v>
      </c>
      <c r="BH249" s="149">
        <f>IF(N249="sníž. přenesená",J249,0)</f>
        <v>0</v>
      </c>
      <c r="BI249" s="149">
        <f>IF(N249="nulová",J249,0)</f>
        <v>0</v>
      </c>
      <c r="BJ249" s="15" t="s">
        <v>85</v>
      </c>
      <c r="BK249" s="149">
        <f>ROUND(I249*H249,2)</f>
        <v>0</v>
      </c>
      <c r="BL249" s="15" t="s">
        <v>156</v>
      </c>
      <c r="BM249" s="148" t="s">
        <v>2674</v>
      </c>
    </row>
    <row r="250" spans="2:65" s="1" customFormat="1" ht="19.5" x14ac:dyDescent="0.2">
      <c r="B250" s="30"/>
      <c r="D250" s="150" t="s">
        <v>216</v>
      </c>
      <c r="F250" s="151" t="s">
        <v>2108</v>
      </c>
      <c r="I250" s="152"/>
      <c r="L250" s="30"/>
      <c r="M250" s="153"/>
      <c r="T250" s="54"/>
      <c r="AT250" s="15" t="s">
        <v>216</v>
      </c>
      <c r="AU250" s="15" t="s">
        <v>91</v>
      </c>
    </row>
    <row r="251" spans="2:65" s="12" customFormat="1" x14ac:dyDescent="0.2">
      <c r="B251" s="154"/>
      <c r="D251" s="150" t="s">
        <v>292</v>
      </c>
      <c r="E251" s="155" t="s">
        <v>1</v>
      </c>
      <c r="F251" s="156" t="s">
        <v>2675</v>
      </c>
      <c r="H251" s="157">
        <v>0.31</v>
      </c>
      <c r="I251" s="158"/>
      <c r="L251" s="154"/>
      <c r="M251" s="159"/>
      <c r="T251" s="160"/>
      <c r="AT251" s="155" t="s">
        <v>292</v>
      </c>
      <c r="AU251" s="155" t="s">
        <v>91</v>
      </c>
      <c r="AV251" s="12" t="s">
        <v>91</v>
      </c>
      <c r="AW251" s="12" t="s">
        <v>36</v>
      </c>
      <c r="AX251" s="12" t="s">
        <v>85</v>
      </c>
      <c r="AY251" s="155" t="s">
        <v>209</v>
      </c>
    </row>
    <row r="252" spans="2:65" s="11" customFormat="1" ht="22.9" customHeight="1" x14ac:dyDescent="0.2">
      <c r="B252" s="124"/>
      <c r="D252" s="125" t="s">
        <v>77</v>
      </c>
      <c r="E252" s="134" t="s">
        <v>208</v>
      </c>
      <c r="F252" s="134" t="s">
        <v>620</v>
      </c>
      <c r="I252" s="127"/>
      <c r="J252" s="135">
        <f>BK252</f>
        <v>0</v>
      </c>
      <c r="L252" s="124"/>
      <c r="M252" s="129"/>
      <c r="P252" s="130">
        <f>SUM(P253:P261)</f>
        <v>0</v>
      </c>
      <c r="R252" s="130">
        <f>SUM(R253:R261)</f>
        <v>11.914000000000001</v>
      </c>
      <c r="T252" s="131">
        <f>SUM(T253:T261)</f>
        <v>0</v>
      </c>
      <c r="AR252" s="125" t="s">
        <v>85</v>
      </c>
      <c r="AT252" s="132" t="s">
        <v>77</v>
      </c>
      <c r="AU252" s="132" t="s">
        <v>85</v>
      </c>
      <c r="AY252" s="125" t="s">
        <v>209</v>
      </c>
      <c r="BK252" s="133">
        <f>SUM(BK253:BK261)</f>
        <v>0</v>
      </c>
    </row>
    <row r="253" spans="2:65" s="1" customFormat="1" ht="24.2" customHeight="1" x14ac:dyDescent="0.2">
      <c r="B253" s="30"/>
      <c r="C253" s="136" t="s">
        <v>517</v>
      </c>
      <c r="D253" s="136" t="s">
        <v>210</v>
      </c>
      <c r="E253" s="137" t="s">
        <v>622</v>
      </c>
      <c r="F253" s="138" t="s">
        <v>623</v>
      </c>
      <c r="G253" s="139" t="s">
        <v>342</v>
      </c>
      <c r="H253" s="140">
        <v>97.52</v>
      </c>
      <c r="I253" s="141"/>
      <c r="J253" s="142">
        <f>ROUND(I253*H253,2)</f>
        <v>0</v>
      </c>
      <c r="K253" s="143"/>
      <c r="L253" s="30"/>
      <c r="M253" s="144" t="s">
        <v>1</v>
      </c>
      <c r="N253" s="145" t="s">
        <v>43</v>
      </c>
      <c r="P253" s="146">
        <f>O253*H253</f>
        <v>0</v>
      </c>
      <c r="Q253" s="146">
        <v>0</v>
      </c>
      <c r="R253" s="146">
        <f>Q253*H253</f>
        <v>0</v>
      </c>
      <c r="S253" s="146">
        <v>0</v>
      </c>
      <c r="T253" s="147">
        <f>S253*H253</f>
        <v>0</v>
      </c>
      <c r="AR253" s="148" t="s">
        <v>156</v>
      </c>
      <c r="AT253" s="148" t="s">
        <v>210</v>
      </c>
      <c r="AU253" s="148" t="s">
        <v>91</v>
      </c>
      <c r="AY253" s="15" t="s">
        <v>209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5" t="s">
        <v>85</v>
      </c>
      <c r="BK253" s="149">
        <f>ROUND(I253*H253,2)</f>
        <v>0</v>
      </c>
      <c r="BL253" s="15" t="s">
        <v>156</v>
      </c>
      <c r="BM253" s="148" t="s">
        <v>2676</v>
      </c>
    </row>
    <row r="254" spans="2:65" s="1" customFormat="1" ht="19.5" x14ac:dyDescent="0.2">
      <c r="B254" s="30"/>
      <c r="D254" s="150" t="s">
        <v>216</v>
      </c>
      <c r="F254" s="151" t="s">
        <v>625</v>
      </c>
      <c r="I254" s="152"/>
      <c r="L254" s="30"/>
      <c r="M254" s="153"/>
      <c r="T254" s="54"/>
      <c r="AT254" s="15" t="s">
        <v>216</v>
      </c>
      <c r="AU254" s="15" t="s">
        <v>91</v>
      </c>
    </row>
    <row r="255" spans="2:65" s="12" customFormat="1" x14ac:dyDescent="0.2">
      <c r="B255" s="154"/>
      <c r="D255" s="150" t="s">
        <v>292</v>
      </c>
      <c r="E255" s="155" t="s">
        <v>1</v>
      </c>
      <c r="F255" s="156" t="s">
        <v>2677</v>
      </c>
      <c r="H255" s="157">
        <v>97.52000000000001</v>
      </c>
      <c r="I255" s="158"/>
      <c r="L255" s="154"/>
      <c r="M255" s="159"/>
      <c r="T255" s="160"/>
      <c r="AT255" s="155" t="s">
        <v>292</v>
      </c>
      <c r="AU255" s="155" t="s">
        <v>91</v>
      </c>
      <c r="AV255" s="12" t="s">
        <v>91</v>
      </c>
      <c r="AW255" s="12" t="s">
        <v>36</v>
      </c>
      <c r="AX255" s="12" t="s">
        <v>85</v>
      </c>
      <c r="AY255" s="155" t="s">
        <v>209</v>
      </c>
    </row>
    <row r="256" spans="2:65" s="1" customFormat="1" ht="24.2" customHeight="1" x14ac:dyDescent="0.2">
      <c r="B256" s="30"/>
      <c r="C256" s="136" t="s">
        <v>522</v>
      </c>
      <c r="D256" s="136" t="s">
        <v>210</v>
      </c>
      <c r="E256" s="137" t="s">
        <v>633</v>
      </c>
      <c r="F256" s="138" t="s">
        <v>634</v>
      </c>
      <c r="G256" s="139" t="s">
        <v>342</v>
      </c>
      <c r="H256" s="140">
        <v>20</v>
      </c>
      <c r="I256" s="141"/>
      <c r="J256" s="142">
        <f>ROUND(I256*H256,2)</f>
        <v>0</v>
      </c>
      <c r="K256" s="143"/>
      <c r="L256" s="30"/>
      <c r="M256" s="144" t="s">
        <v>1</v>
      </c>
      <c r="N256" s="145" t="s">
        <v>43</v>
      </c>
      <c r="P256" s="146">
        <f>O256*H256</f>
        <v>0</v>
      </c>
      <c r="Q256" s="146">
        <v>0.23</v>
      </c>
      <c r="R256" s="146">
        <f>Q256*H256</f>
        <v>4.6000000000000005</v>
      </c>
      <c r="S256" s="146">
        <v>0</v>
      </c>
      <c r="T256" s="147">
        <f>S256*H256</f>
        <v>0</v>
      </c>
      <c r="AR256" s="148" t="s">
        <v>156</v>
      </c>
      <c r="AT256" s="148" t="s">
        <v>210</v>
      </c>
      <c r="AU256" s="148" t="s">
        <v>91</v>
      </c>
      <c r="AY256" s="15" t="s">
        <v>209</v>
      </c>
      <c r="BE256" s="149">
        <f>IF(N256="základní",J256,0)</f>
        <v>0</v>
      </c>
      <c r="BF256" s="149">
        <f>IF(N256="snížená",J256,0)</f>
        <v>0</v>
      </c>
      <c r="BG256" s="149">
        <f>IF(N256="zákl. přenesená",J256,0)</f>
        <v>0</v>
      </c>
      <c r="BH256" s="149">
        <f>IF(N256="sníž. přenesená",J256,0)</f>
        <v>0</v>
      </c>
      <c r="BI256" s="149">
        <f>IF(N256="nulová",J256,0)</f>
        <v>0</v>
      </c>
      <c r="BJ256" s="15" t="s">
        <v>85</v>
      </c>
      <c r="BK256" s="149">
        <f>ROUND(I256*H256,2)</f>
        <v>0</v>
      </c>
      <c r="BL256" s="15" t="s">
        <v>156</v>
      </c>
      <c r="BM256" s="148" t="s">
        <v>2678</v>
      </c>
    </row>
    <row r="257" spans="2:65" s="1" customFormat="1" ht="29.25" x14ac:dyDescent="0.2">
      <c r="B257" s="30"/>
      <c r="D257" s="150" t="s">
        <v>216</v>
      </c>
      <c r="F257" s="151" t="s">
        <v>636</v>
      </c>
      <c r="I257" s="152"/>
      <c r="L257" s="30"/>
      <c r="M257" s="153"/>
      <c r="T257" s="54"/>
      <c r="AT257" s="15" t="s">
        <v>216</v>
      </c>
      <c r="AU257" s="15" t="s">
        <v>91</v>
      </c>
    </row>
    <row r="258" spans="2:65" s="12" customFormat="1" x14ac:dyDescent="0.2">
      <c r="B258" s="154"/>
      <c r="D258" s="150" t="s">
        <v>292</v>
      </c>
      <c r="E258" s="155" t="s">
        <v>1</v>
      </c>
      <c r="F258" s="156" t="s">
        <v>2679</v>
      </c>
      <c r="H258" s="157">
        <v>20</v>
      </c>
      <c r="I258" s="158"/>
      <c r="L258" s="154"/>
      <c r="M258" s="159"/>
      <c r="T258" s="160"/>
      <c r="AT258" s="155" t="s">
        <v>292</v>
      </c>
      <c r="AU258" s="155" t="s">
        <v>91</v>
      </c>
      <c r="AV258" s="12" t="s">
        <v>91</v>
      </c>
      <c r="AW258" s="12" t="s">
        <v>36</v>
      </c>
      <c r="AX258" s="12" t="s">
        <v>85</v>
      </c>
      <c r="AY258" s="155" t="s">
        <v>209</v>
      </c>
    </row>
    <row r="259" spans="2:65" s="1" customFormat="1" ht="24.2" customHeight="1" x14ac:dyDescent="0.2">
      <c r="B259" s="30"/>
      <c r="C259" s="136" t="s">
        <v>379</v>
      </c>
      <c r="D259" s="136" t="s">
        <v>210</v>
      </c>
      <c r="E259" s="137" t="s">
        <v>639</v>
      </c>
      <c r="F259" s="138" t="s">
        <v>640</v>
      </c>
      <c r="G259" s="139" t="s">
        <v>342</v>
      </c>
      <c r="H259" s="140">
        <v>53</v>
      </c>
      <c r="I259" s="141"/>
      <c r="J259" s="142">
        <f>ROUND(I259*H259,2)</f>
        <v>0</v>
      </c>
      <c r="K259" s="143"/>
      <c r="L259" s="30"/>
      <c r="M259" s="144" t="s">
        <v>1</v>
      </c>
      <c r="N259" s="145" t="s">
        <v>43</v>
      </c>
      <c r="P259" s="146">
        <f>O259*H259</f>
        <v>0</v>
      </c>
      <c r="Q259" s="146">
        <v>0.13800000000000001</v>
      </c>
      <c r="R259" s="146">
        <f>Q259*H259</f>
        <v>7.3140000000000009</v>
      </c>
      <c r="S259" s="146">
        <v>0</v>
      </c>
      <c r="T259" s="147">
        <f>S259*H259</f>
        <v>0</v>
      </c>
      <c r="AR259" s="148" t="s">
        <v>156</v>
      </c>
      <c r="AT259" s="148" t="s">
        <v>210</v>
      </c>
      <c r="AU259" s="148" t="s">
        <v>91</v>
      </c>
      <c r="AY259" s="15" t="s">
        <v>209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5" t="s">
        <v>85</v>
      </c>
      <c r="BK259" s="149">
        <f>ROUND(I259*H259,2)</f>
        <v>0</v>
      </c>
      <c r="BL259" s="15" t="s">
        <v>156</v>
      </c>
      <c r="BM259" s="148" t="s">
        <v>2680</v>
      </c>
    </row>
    <row r="260" spans="2:65" s="1" customFormat="1" ht="19.5" x14ac:dyDescent="0.2">
      <c r="B260" s="30"/>
      <c r="D260" s="150" t="s">
        <v>216</v>
      </c>
      <c r="F260" s="151" t="s">
        <v>640</v>
      </c>
      <c r="I260" s="152"/>
      <c r="L260" s="30"/>
      <c r="M260" s="153"/>
      <c r="T260" s="54"/>
      <c r="AT260" s="15" t="s">
        <v>216</v>
      </c>
      <c r="AU260" s="15" t="s">
        <v>91</v>
      </c>
    </row>
    <row r="261" spans="2:65" s="12" customFormat="1" x14ac:dyDescent="0.2">
      <c r="B261" s="154"/>
      <c r="D261" s="150" t="s">
        <v>292</v>
      </c>
      <c r="E261" s="155" t="s">
        <v>1</v>
      </c>
      <c r="F261" s="156" t="s">
        <v>2681</v>
      </c>
      <c r="H261" s="157">
        <v>53</v>
      </c>
      <c r="I261" s="158"/>
      <c r="L261" s="154"/>
      <c r="M261" s="159"/>
      <c r="T261" s="160"/>
      <c r="AT261" s="155" t="s">
        <v>292</v>
      </c>
      <c r="AU261" s="155" t="s">
        <v>91</v>
      </c>
      <c r="AV261" s="12" t="s">
        <v>91</v>
      </c>
      <c r="AW261" s="12" t="s">
        <v>36</v>
      </c>
      <c r="AX261" s="12" t="s">
        <v>85</v>
      </c>
      <c r="AY261" s="155" t="s">
        <v>209</v>
      </c>
    </row>
    <row r="262" spans="2:65" s="11" customFormat="1" ht="22.9" customHeight="1" x14ac:dyDescent="0.2">
      <c r="B262" s="124"/>
      <c r="D262" s="125" t="s">
        <v>77</v>
      </c>
      <c r="E262" s="134" t="s">
        <v>234</v>
      </c>
      <c r="F262" s="134" t="s">
        <v>676</v>
      </c>
      <c r="I262" s="127"/>
      <c r="J262" s="135">
        <f>BK262</f>
        <v>0</v>
      </c>
      <c r="L262" s="124"/>
      <c r="M262" s="129"/>
      <c r="P262" s="130">
        <f>SUM(P263:P265)</f>
        <v>0</v>
      </c>
      <c r="R262" s="130">
        <f>SUM(R263:R265)</f>
        <v>8.0000000000000002E-3</v>
      </c>
      <c r="T262" s="131">
        <f>SUM(T263:T265)</f>
        <v>0</v>
      </c>
      <c r="AR262" s="125" t="s">
        <v>85</v>
      </c>
      <c r="AT262" s="132" t="s">
        <v>77</v>
      </c>
      <c r="AU262" s="132" t="s">
        <v>85</v>
      </c>
      <c r="AY262" s="125" t="s">
        <v>209</v>
      </c>
      <c r="BK262" s="133">
        <f>SUM(BK263:BK265)</f>
        <v>0</v>
      </c>
    </row>
    <row r="263" spans="2:65" s="1" customFormat="1" ht="16.5" customHeight="1" x14ac:dyDescent="0.2">
      <c r="B263" s="30"/>
      <c r="C263" s="136" t="s">
        <v>527</v>
      </c>
      <c r="D263" s="136" t="s">
        <v>210</v>
      </c>
      <c r="E263" s="137" t="s">
        <v>678</v>
      </c>
      <c r="F263" s="138" t="s">
        <v>679</v>
      </c>
      <c r="G263" s="139" t="s">
        <v>680</v>
      </c>
      <c r="H263" s="140">
        <v>1</v>
      </c>
      <c r="I263" s="141"/>
      <c r="J263" s="142">
        <f>ROUND(I263*H263,2)</f>
        <v>0</v>
      </c>
      <c r="K263" s="143"/>
      <c r="L263" s="30"/>
      <c r="M263" s="144" t="s">
        <v>1</v>
      </c>
      <c r="N263" s="145" t="s">
        <v>43</v>
      </c>
      <c r="P263" s="146">
        <f>O263*H263</f>
        <v>0</v>
      </c>
      <c r="Q263" s="146">
        <v>8.0000000000000002E-3</v>
      </c>
      <c r="R263" s="146">
        <f>Q263*H263</f>
        <v>8.0000000000000002E-3</v>
      </c>
      <c r="S263" s="146">
        <v>0</v>
      </c>
      <c r="T263" s="147">
        <f>S263*H263</f>
        <v>0</v>
      </c>
      <c r="AR263" s="148" t="s">
        <v>156</v>
      </c>
      <c r="AT263" s="148" t="s">
        <v>210</v>
      </c>
      <c r="AU263" s="148" t="s">
        <v>91</v>
      </c>
      <c r="AY263" s="15" t="s">
        <v>209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5" t="s">
        <v>85</v>
      </c>
      <c r="BK263" s="149">
        <f>ROUND(I263*H263,2)</f>
        <v>0</v>
      </c>
      <c r="BL263" s="15" t="s">
        <v>156</v>
      </c>
      <c r="BM263" s="148" t="s">
        <v>2682</v>
      </c>
    </row>
    <row r="264" spans="2:65" s="1" customFormat="1" ht="39" x14ac:dyDescent="0.2">
      <c r="B264" s="30"/>
      <c r="D264" s="150" t="s">
        <v>216</v>
      </c>
      <c r="F264" s="151" t="s">
        <v>682</v>
      </c>
      <c r="I264" s="152"/>
      <c r="L264" s="30"/>
      <c r="M264" s="153"/>
      <c r="T264" s="54"/>
      <c r="AT264" s="15" t="s">
        <v>216</v>
      </c>
      <c r="AU264" s="15" t="s">
        <v>91</v>
      </c>
    </row>
    <row r="265" spans="2:65" s="12" customFormat="1" x14ac:dyDescent="0.2">
      <c r="B265" s="154"/>
      <c r="D265" s="150" t="s">
        <v>292</v>
      </c>
      <c r="E265" s="155" t="s">
        <v>1</v>
      </c>
      <c r="F265" s="156" t="s">
        <v>85</v>
      </c>
      <c r="H265" s="157">
        <v>1</v>
      </c>
      <c r="I265" s="158"/>
      <c r="L265" s="154"/>
      <c r="M265" s="159"/>
      <c r="T265" s="160"/>
      <c r="AT265" s="155" t="s">
        <v>292</v>
      </c>
      <c r="AU265" s="155" t="s">
        <v>91</v>
      </c>
      <c r="AV265" s="12" t="s">
        <v>91</v>
      </c>
      <c r="AW265" s="12" t="s">
        <v>36</v>
      </c>
      <c r="AX265" s="12" t="s">
        <v>85</v>
      </c>
      <c r="AY265" s="155" t="s">
        <v>209</v>
      </c>
    </row>
    <row r="266" spans="2:65" s="11" customFormat="1" ht="22.9" customHeight="1" x14ac:dyDescent="0.2">
      <c r="B266" s="124"/>
      <c r="D266" s="125" t="s">
        <v>77</v>
      </c>
      <c r="E266" s="134" t="s">
        <v>244</v>
      </c>
      <c r="F266" s="134" t="s">
        <v>1229</v>
      </c>
      <c r="I266" s="127"/>
      <c r="J266" s="135">
        <f>BK266</f>
        <v>0</v>
      </c>
      <c r="L266" s="124"/>
      <c r="M266" s="129"/>
      <c r="P266" s="130">
        <f>SUM(P267:P402)</f>
        <v>0</v>
      </c>
      <c r="R266" s="130">
        <f>SUM(R267:R402)</f>
        <v>7.3412929999999976</v>
      </c>
      <c r="T266" s="131">
        <f>SUM(T267:T402)</f>
        <v>0</v>
      </c>
      <c r="AR266" s="125" t="s">
        <v>85</v>
      </c>
      <c r="AT266" s="132" t="s">
        <v>77</v>
      </c>
      <c r="AU266" s="132" t="s">
        <v>85</v>
      </c>
      <c r="AY266" s="125" t="s">
        <v>209</v>
      </c>
      <c r="BK266" s="133">
        <f>SUM(BK267:BK402)</f>
        <v>0</v>
      </c>
    </row>
    <row r="267" spans="2:65" s="1" customFormat="1" ht="21.75" customHeight="1" x14ac:dyDescent="0.2">
      <c r="B267" s="30"/>
      <c r="C267" s="136" t="s">
        <v>533</v>
      </c>
      <c r="D267" s="136" t="s">
        <v>210</v>
      </c>
      <c r="E267" s="137" t="s">
        <v>861</v>
      </c>
      <c r="F267" s="138" t="s">
        <v>862</v>
      </c>
      <c r="G267" s="139" t="s">
        <v>359</v>
      </c>
      <c r="H267" s="140">
        <v>58.3</v>
      </c>
      <c r="I267" s="141"/>
      <c r="J267" s="142">
        <f>ROUND(I267*H267,2)</f>
        <v>0</v>
      </c>
      <c r="K267" s="143"/>
      <c r="L267" s="30"/>
      <c r="M267" s="144" t="s">
        <v>1</v>
      </c>
      <c r="N267" s="145" t="s">
        <v>43</v>
      </c>
      <c r="P267" s="146">
        <f>O267*H267</f>
        <v>0</v>
      </c>
      <c r="Q267" s="146">
        <v>1.2999999999999999E-4</v>
      </c>
      <c r="R267" s="146">
        <f>Q267*H267</f>
        <v>7.5789999999999989E-3</v>
      </c>
      <c r="S267" s="146">
        <v>0</v>
      </c>
      <c r="T267" s="147">
        <f>S267*H267</f>
        <v>0</v>
      </c>
      <c r="AR267" s="148" t="s">
        <v>156</v>
      </c>
      <c r="AT267" s="148" t="s">
        <v>210</v>
      </c>
      <c r="AU267" s="148" t="s">
        <v>91</v>
      </c>
      <c r="AY267" s="15" t="s">
        <v>209</v>
      </c>
      <c r="BE267" s="149">
        <f>IF(N267="základní",J267,0)</f>
        <v>0</v>
      </c>
      <c r="BF267" s="149">
        <f>IF(N267="snížená",J267,0)</f>
        <v>0</v>
      </c>
      <c r="BG267" s="149">
        <f>IF(N267="zákl. přenesená",J267,0)</f>
        <v>0</v>
      </c>
      <c r="BH267" s="149">
        <f>IF(N267="sníž. přenesená",J267,0)</f>
        <v>0</v>
      </c>
      <c r="BI267" s="149">
        <f>IF(N267="nulová",J267,0)</f>
        <v>0</v>
      </c>
      <c r="BJ267" s="15" t="s">
        <v>85</v>
      </c>
      <c r="BK267" s="149">
        <f>ROUND(I267*H267,2)</f>
        <v>0</v>
      </c>
      <c r="BL267" s="15" t="s">
        <v>156</v>
      </c>
      <c r="BM267" s="148" t="s">
        <v>2683</v>
      </c>
    </row>
    <row r="268" spans="2:65" s="1" customFormat="1" x14ac:dyDescent="0.2">
      <c r="B268" s="30"/>
      <c r="D268" s="150" t="s">
        <v>216</v>
      </c>
      <c r="F268" s="151" t="s">
        <v>864</v>
      </c>
      <c r="I268" s="152"/>
      <c r="L268" s="30"/>
      <c r="M268" s="153"/>
      <c r="T268" s="54"/>
      <c r="AT268" s="15" t="s">
        <v>216</v>
      </c>
      <c r="AU268" s="15" t="s">
        <v>91</v>
      </c>
    </row>
    <row r="269" spans="2:65" s="12" customFormat="1" x14ac:dyDescent="0.2">
      <c r="B269" s="154"/>
      <c r="D269" s="150" t="s">
        <v>292</v>
      </c>
      <c r="E269" s="155" t="s">
        <v>1</v>
      </c>
      <c r="F269" s="156" t="s">
        <v>2684</v>
      </c>
      <c r="H269" s="157">
        <v>58.3</v>
      </c>
      <c r="I269" s="158"/>
      <c r="L269" s="154"/>
      <c r="M269" s="159"/>
      <c r="T269" s="160"/>
      <c r="AT269" s="155" t="s">
        <v>292</v>
      </c>
      <c r="AU269" s="155" t="s">
        <v>91</v>
      </c>
      <c r="AV269" s="12" t="s">
        <v>91</v>
      </c>
      <c r="AW269" s="12" t="s">
        <v>36</v>
      </c>
      <c r="AX269" s="12" t="s">
        <v>85</v>
      </c>
      <c r="AY269" s="155" t="s">
        <v>209</v>
      </c>
    </row>
    <row r="270" spans="2:65" s="1" customFormat="1" ht="33" customHeight="1" x14ac:dyDescent="0.2">
      <c r="B270" s="30"/>
      <c r="C270" s="136" t="s">
        <v>538</v>
      </c>
      <c r="D270" s="136" t="s">
        <v>210</v>
      </c>
      <c r="E270" s="137" t="s">
        <v>700</v>
      </c>
      <c r="F270" s="138" t="s">
        <v>701</v>
      </c>
      <c r="G270" s="139" t="s">
        <v>359</v>
      </c>
      <c r="H270" s="140">
        <v>5.3</v>
      </c>
      <c r="I270" s="141"/>
      <c r="J270" s="142">
        <f>ROUND(I270*H270,2)</f>
        <v>0</v>
      </c>
      <c r="K270" s="143"/>
      <c r="L270" s="30"/>
      <c r="M270" s="144" t="s">
        <v>1</v>
      </c>
      <c r="N270" s="145" t="s">
        <v>43</v>
      </c>
      <c r="P270" s="146">
        <f>O270*H270</f>
        <v>0</v>
      </c>
      <c r="Q270" s="146">
        <v>8.0000000000000007E-5</v>
      </c>
      <c r="R270" s="146">
        <f>Q270*H270</f>
        <v>4.2400000000000001E-4</v>
      </c>
      <c r="S270" s="146">
        <v>0</v>
      </c>
      <c r="T270" s="147">
        <f>S270*H270</f>
        <v>0</v>
      </c>
      <c r="AR270" s="148" t="s">
        <v>156</v>
      </c>
      <c r="AT270" s="148" t="s">
        <v>210</v>
      </c>
      <c r="AU270" s="148" t="s">
        <v>91</v>
      </c>
      <c r="AY270" s="15" t="s">
        <v>209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5" t="s">
        <v>85</v>
      </c>
      <c r="BK270" s="149">
        <f>ROUND(I270*H270,2)</f>
        <v>0</v>
      </c>
      <c r="BL270" s="15" t="s">
        <v>156</v>
      </c>
      <c r="BM270" s="148" t="s">
        <v>2685</v>
      </c>
    </row>
    <row r="271" spans="2:65" s="1" customFormat="1" ht="19.5" x14ac:dyDescent="0.2">
      <c r="B271" s="30"/>
      <c r="D271" s="150" t="s">
        <v>216</v>
      </c>
      <c r="F271" s="151" t="s">
        <v>703</v>
      </c>
      <c r="I271" s="152"/>
      <c r="L271" s="30"/>
      <c r="M271" s="153"/>
      <c r="T271" s="54"/>
      <c r="AT271" s="15" t="s">
        <v>216</v>
      </c>
      <c r="AU271" s="15" t="s">
        <v>91</v>
      </c>
    </row>
    <row r="272" spans="2:65" s="12" customFormat="1" x14ac:dyDescent="0.2">
      <c r="B272" s="154"/>
      <c r="D272" s="150" t="s">
        <v>292</v>
      </c>
      <c r="E272" s="155" t="s">
        <v>1</v>
      </c>
      <c r="F272" s="156" t="s">
        <v>688</v>
      </c>
      <c r="H272" s="157">
        <v>5.3</v>
      </c>
      <c r="I272" s="158"/>
      <c r="L272" s="154"/>
      <c r="M272" s="159"/>
      <c r="T272" s="160"/>
      <c r="AT272" s="155" t="s">
        <v>292</v>
      </c>
      <c r="AU272" s="155" t="s">
        <v>91</v>
      </c>
      <c r="AV272" s="12" t="s">
        <v>91</v>
      </c>
      <c r="AW272" s="12" t="s">
        <v>36</v>
      </c>
      <c r="AX272" s="12" t="s">
        <v>85</v>
      </c>
      <c r="AY272" s="155" t="s">
        <v>209</v>
      </c>
    </row>
    <row r="273" spans="2:65" s="1" customFormat="1" ht="24.2" customHeight="1" x14ac:dyDescent="0.2">
      <c r="B273" s="30"/>
      <c r="C273" s="171" t="s">
        <v>544</v>
      </c>
      <c r="D273" s="171" t="s">
        <v>449</v>
      </c>
      <c r="E273" s="172" t="s">
        <v>706</v>
      </c>
      <c r="F273" s="173" t="s">
        <v>707</v>
      </c>
      <c r="G273" s="174" t="s">
        <v>359</v>
      </c>
      <c r="H273" s="175">
        <v>4.2030000000000003</v>
      </c>
      <c r="I273" s="176"/>
      <c r="J273" s="177">
        <f>ROUND(I273*H273,2)</f>
        <v>0</v>
      </c>
      <c r="K273" s="178"/>
      <c r="L273" s="179"/>
      <c r="M273" s="180" t="s">
        <v>1</v>
      </c>
      <c r="N273" s="181" t="s">
        <v>43</v>
      </c>
      <c r="P273" s="146">
        <f>O273*H273</f>
        <v>0</v>
      </c>
      <c r="Q273" s="146">
        <v>0.1</v>
      </c>
      <c r="R273" s="146">
        <f>Q273*H273</f>
        <v>0.42030000000000006</v>
      </c>
      <c r="S273" s="146">
        <v>0</v>
      </c>
      <c r="T273" s="147">
        <f>S273*H273</f>
        <v>0</v>
      </c>
      <c r="AR273" s="148" t="s">
        <v>244</v>
      </c>
      <c r="AT273" s="148" t="s">
        <v>449</v>
      </c>
      <c r="AU273" s="148" t="s">
        <v>91</v>
      </c>
      <c r="AY273" s="15" t="s">
        <v>209</v>
      </c>
      <c r="BE273" s="149">
        <f>IF(N273="základní",J273,0)</f>
        <v>0</v>
      </c>
      <c r="BF273" s="149">
        <f>IF(N273="snížená",J273,0)</f>
        <v>0</v>
      </c>
      <c r="BG273" s="149">
        <f>IF(N273="zákl. přenesená",J273,0)</f>
        <v>0</v>
      </c>
      <c r="BH273" s="149">
        <f>IF(N273="sníž. přenesená",J273,0)</f>
        <v>0</v>
      </c>
      <c r="BI273" s="149">
        <f>IF(N273="nulová",J273,0)</f>
        <v>0</v>
      </c>
      <c r="BJ273" s="15" t="s">
        <v>85</v>
      </c>
      <c r="BK273" s="149">
        <f>ROUND(I273*H273,2)</f>
        <v>0</v>
      </c>
      <c r="BL273" s="15" t="s">
        <v>156</v>
      </c>
      <c r="BM273" s="148" t="s">
        <v>2686</v>
      </c>
    </row>
    <row r="274" spans="2:65" s="1" customFormat="1" ht="19.5" x14ac:dyDescent="0.2">
      <c r="B274" s="30"/>
      <c r="D274" s="150" t="s">
        <v>216</v>
      </c>
      <c r="F274" s="151" t="s">
        <v>707</v>
      </c>
      <c r="I274" s="152"/>
      <c r="L274" s="30"/>
      <c r="M274" s="153"/>
      <c r="T274" s="54"/>
      <c r="AT274" s="15" t="s">
        <v>216</v>
      </c>
      <c r="AU274" s="15" t="s">
        <v>91</v>
      </c>
    </row>
    <row r="275" spans="2:65" s="12" customFormat="1" x14ac:dyDescent="0.2">
      <c r="B275" s="154"/>
      <c r="D275" s="150" t="s">
        <v>292</v>
      </c>
      <c r="E275" s="155" t="s">
        <v>1</v>
      </c>
      <c r="F275" s="156" t="s">
        <v>693</v>
      </c>
      <c r="H275" s="157">
        <v>4.0999999999999996</v>
      </c>
      <c r="I275" s="158"/>
      <c r="L275" s="154"/>
      <c r="M275" s="159"/>
      <c r="T275" s="160"/>
      <c r="AT275" s="155" t="s">
        <v>292</v>
      </c>
      <c r="AU275" s="155" t="s">
        <v>91</v>
      </c>
      <c r="AV275" s="12" t="s">
        <v>91</v>
      </c>
      <c r="AW275" s="12" t="s">
        <v>36</v>
      </c>
      <c r="AX275" s="12" t="s">
        <v>78</v>
      </c>
      <c r="AY275" s="155" t="s">
        <v>209</v>
      </c>
    </row>
    <row r="276" spans="2:65" s="12" customFormat="1" x14ac:dyDescent="0.2">
      <c r="B276" s="154"/>
      <c r="D276" s="150" t="s">
        <v>292</v>
      </c>
      <c r="E276" s="155" t="s">
        <v>1</v>
      </c>
      <c r="F276" s="156" t="s">
        <v>2687</v>
      </c>
      <c r="H276" s="157">
        <v>4.2024999999999997</v>
      </c>
      <c r="I276" s="158"/>
      <c r="L276" s="154"/>
      <c r="M276" s="159"/>
      <c r="T276" s="160"/>
      <c r="AT276" s="155" t="s">
        <v>292</v>
      </c>
      <c r="AU276" s="155" t="s">
        <v>91</v>
      </c>
      <c r="AV276" s="12" t="s">
        <v>91</v>
      </c>
      <c r="AW276" s="12" t="s">
        <v>36</v>
      </c>
      <c r="AX276" s="12" t="s">
        <v>85</v>
      </c>
      <c r="AY276" s="155" t="s">
        <v>209</v>
      </c>
    </row>
    <row r="277" spans="2:65" s="1" customFormat="1" ht="24.2" customHeight="1" x14ac:dyDescent="0.2">
      <c r="B277" s="30"/>
      <c r="C277" s="171" t="s">
        <v>551</v>
      </c>
      <c r="D277" s="171" t="s">
        <v>449</v>
      </c>
      <c r="E277" s="172" t="s">
        <v>717</v>
      </c>
      <c r="F277" s="173" t="s">
        <v>718</v>
      </c>
      <c r="G277" s="174" t="s">
        <v>456</v>
      </c>
      <c r="H277" s="175">
        <v>1</v>
      </c>
      <c r="I277" s="176"/>
      <c r="J277" s="177">
        <f>ROUND(I277*H277,2)</f>
        <v>0</v>
      </c>
      <c r="K277" s="178"/>
      <c r="L277" s="179"/>
      <c r="M277" s="180" t="s">
        <v>1</v>
      </c>
      <c r="N277" s="181" t="s">
        <v>43</v>
      </c>
      <c r="P277" s="146">
        <f>O277*H277</f>
        <v>0</v>
      </c>
      <c r="Q277" s="146">
        <v>4.4999999999999998E-2</v>
      </c>
      <c r="R277" s="146">
        <f>Q277*H277</f>
        <v>4.4999999999999998E-2</v>
      </c>
      <c r="S277" s="146">
        <v>0</v>
      </c>
      <c r="T277" s="147">
        <f>S277*H277</f>
        <v>0</v>
      </c>
      <c r="AR277" s="148" t="s">
        <v>244</v>
      </c>
      <c r="AT277" s="148" t="s">
        <v>449</v>
      </c>
      <c r="AU277" s="148" t="s">
        <v>91</v>
      </c>
      <c r="AY277" s="15" t="s">
        <v>209</v>
      </c>
      <c r="BE277" s="149">
        <f>IF(N277="základní",J277,0)</f>
        <v>0</v>
      </c>
      <c r="BF277" s="149">
        <f>IF(N277="snížená",J277,0)</f>
        <v>0</v>
      </c>
      <c r="BG277" s="149">
        <f>IF(N277="zákl. přenesená",J277,0)</f>
        <v>0</v>
      </c>
      <c r="BH277" s="149">
        <f>IF(N277="sníž. přenesená",J277,0)</f>
        <v>0</v>
      </c>
      <c r="BI277" s="149">
        <f>IF(N277="nulová",J277,0)</f>
        <v>0</v>
      </c>
      <c r="BJ277" s="15" t="s">
        <v>85</v>
      </c>
      <c r="BK277" s="149">
        <f>ROUND(I277*H277,2)</f>
        <v>0</v>
      </c>
      <c r="BL277" s="15" t="s">
        <v>156</v>
      </c>
      <c r="BM277" s="148" t="s">
        <v>2688</v>
      </c>
    </row>
    <row r="278" spans="2:65" s="1" customFormat="1" x14ac:dyDescent="0.2">
      <c r="B278" s="30"/>
      <c r="D278" s="150" t="s">
        <v>216</v>
      </c>
      <c r="F278" s="151" t="s">
        <v>718</v>
      </c>
      <c r="I278" s="152"/>
      <c r="L278" s="30"/>
      <c r="M278" s="153"/>
      <c r="T278" s="54"/>
      <c r="AT278" s="15" t="s">
        <v>216</v>
      </c>
      <c r="AU278" s="15" t="s">
        <v>91</v>
      </c>
    </row>
    <row r="279" spans="2:65" s="1" customFormat="1" ht="24.2" customHeight="1" x14ac:dyDescent="0.2">
      <c r="B279" s="30"/>
      <c r="C279" s="171" t="s">
        <v>558</v>
      </c>
      <c r="D279" s="171" t="s">
        <v>449</v>
      </c>
      <c r="E279" s="172" t="s">
        <v>721</v>
      </c>
      <c r="F279" s="173" t="s">
        <v>722</v>
      </c>
      <c r="G279" s="174" t="s">
        <v>456</v>
      </c>
      <c r="H279" s="175">
        <v>1</v>
      </c>
      <c r="I279" s="176"/>
      <c r="J279" s="177">
        <f>ROUND(I279*H279,2)</f>
        <v>0</v>
      </c>
      <c r="K279" s="178"/>
      <c r="L279" s="179"/>
      <c r="M279" s="180" t="s">
        <v>1</v>
      </c>
      <c r="N279" s="181" t="s">
        <v>43</v>
      </c>
      <c r="P279" s="146">
        <f>O279*H279</f>
        <v>0</v>
      </c>
      <c r="Q279" s="146">
        <v>5.6000000000000001E-2</v>
      </c>
      <c r="R279" s="146">
        <f>Q279*H279</f>
        <v>5.6000000000000001E-2</v>
      </c>
      <c r="S279" s="146">
        <v>0</v>
      </c>
      <c r="T279" s="147">
        <f>S279*H279</f>
        <v>0</v>
      </c>
      <c r="AR279" s="148" t="s">
        <v>244</v>
      </c>
      <c r="AT279" s="148" t="s">
        <v>449</v>
      </c>
      <c r="AU279" s="148" t="s">
        <v>91</v>
      </c>
      <c r="AY279" s="15" t="s">
        <v>209</v>
      </c>
      <c r="BE279" s="149">
        <f>IF(N279="základní",J279,0)</f>
        <v>0</v>
      </c>
      <c r="BF279" s="149">
        <f>IF(N279="snížená",J279,0)</f>
        <v>0</v>
      </c>
      <c r="BG279" s="149">
        <f>IF(N279="zákl. přenesená",J279,0)</f>
        <v>0</v>
      </c>
      <c r="BH279" s="149">
        <f>IF(N279="sníž. přenesená",J279,0)</f>
        <v>0</v>
      </c>
      <c r="BI279" s="149">
        <f>IF(N279="nulová",J279,0)</f>
        <v>0</v>
      </c>
      <c r="BJ279" s="15" t="s">
        <v>85</v>
      </c>
      <c r="BK279" s="149">
        <f>ROUND(I279*H279,2)</f>
        <v>0</v>
      </c>
      <c r="BL279" s="15" t="s">
        <v>156</v>
      </c>
      <c r="BM279" s="148" t="s">
        <v>2689</v>
      </c>
    </row>
    <row r="280" spans="2:65" s="1" customFormat="1" x14ac:dyDescent="0.2">
      <c r="B280" s="30"/>
      <c r="D280" s="150" t="s">
        <v>216</v>
      </c>
      <c r="F280" s="151" t="s">
        <v>722</v>
      </c>
      <c r="I280" s="152"/>
      <c r="L280" s="30"/>
      <c r="M280" s="153"/>
      <c r="T280" s="54"/>
      <c r="AT280" s="15" t="s">
        <v>216</v>
      </c>
      <c r="AU280" s="15" t="s">
        <v>91</v>
      </c>
    </row>
    <row r="281" spans="2:65" s="12" customFormat="1" x14ac:dyDescent="0.2">
      <c r="B281" s="154"/>
      <c r="D281" s="150" t="s">
        <v>292</v>
      </c>
      <c r="E281" s="155" t="s">
        <v>1</v>
      </c>
      <c r="F281" s="156" t="s">
        <v>85</v>
      </c>
      <c r="H281" s="157">
        <v>1</v>
      </c>
      <c r="I281" s="158"/>
      <c r="L281" s="154"/>
      <c r="M281" s="159"/>
      <c r="T281" s="160"/>
      <c r="AT281" s="155" t="s">
        <v>292</v>
      </c>
      <c r="AU281" s="155" t="s">
        <v>91</v>
      </c>
      <c r="AV281" s="12" t="s">
        <v>91</v>
      </c>
      <c r="AW281" s="12" t="s">
        <v>36</v>
      </c>
      <c r="AX281" s="12" t="s">
        <v>85</v>
      </c>
      <c r="AY281" s="155" t="s">
        <v>209</v>
      </c>
    </row>
    <row r="282" spans="2:65" s="1" customFormat="1" ht="24.2" customHeight="1" x14ac:dyDescent="0.2">
      <c r="B282" s="30"/>
      <c r="C282" s="171" t="s">
        <v>568</v>
      </c>
      <c r="D282" s="171" t="s">
        <v>449</v>
      </c>
      <c r="E282" s="172" t="s">
        <v>725</v>
      </c>
      <c r="F282" s="173" t="s">
        <v>726</v>
      </c>
      <c r="G282" s="174" t="s">
        <v>456</v>
      </c>
      <c r="H282" s="175">
        <v>2</v>
      </c>
      <c r="I282" s="176"/>
      <c r="J282" s="177">
        <f>ROUND(I282*H282,2)</f>
        <v>0</v>
      </c>
      <c r="K282" s="178"/>
      <c r="L282" s="179"/>
      <c r="M282" s="180" t="s">
        <v>1</v>
      </c>
      <c r="N282" s="181" t="s">
        <v>43</v>
      </c>
      <c r="P282" s="146">
        <f>O282*H282</f>
        <v>0</v>
      </c>
      <c r="Q282" s="146">
        <v>1.0999999999999999E-2</v>
      </c>
      <c r="R282" s="146">
        <f>Q282*H282</f>
        <v>2.1999999999999999E-2</v>
      </c>
      <c r="S282" s="146">
        <v>0</v>
      </c>
      <c r="T282" s="147">
        <f>S282*H282</f>
        <v>0</v>
      </c>
      <c r="AR282" s="148" t="s">
        <v>244</v>
      </c>
      <c r="AT282" s="148" t="s">
        <v>449</v>
      </c>
      <c r="AU282" s="148" t="s">
        <v>91</v>
      </c>
      <c r="AY282" s="15" t="s">
        <v>209</v>
      </c>
      <c r="BE282" s="149">
        <f>IF(N282="základní",J282,0)</f>
        <v>0</v>
      </c>
      <c r="BF282" s="149">
        <f>IF(N282="snížená",J282,0)</f>
        <v>0</v>
      </c>
      <c r="BG282" s="149">
        <f>IF(N282="zákl. přenesená",J282,0)</f>
        <v>0</v>
      </c>
      <c r="BH282" s="149">
        <f>IF(N282="sníž. přenesená",J282,0)</f>
        <v>0</v>
      </c>
      <c r="BI282" s="149">
        <f>IF(N282="nulová",J282,0)</f>
        <v>0</v>
      </c>
      <c r="BJ282" s="15" t="s">
        <v>85</v>
      </c>
      <c r="BK282" s="149">
        <f>ROUND(I282*H282,2)</f>
        <v>0</v>
      </c>
      <c r="BL282" s="15" t="s">
        <v>156</v>
      </c>
      <c r="BM282" s="148" t="s">
        <v>2690</v>
      </c>
    </row>
    <row r="283" spans="2:65" s="1" customFormat="1" ht="19.5" x14ac:dyDescent="0.2">
      <c r="B283" s="30"/>
      <c r="D283" s="150" t="s">
        <v>216</v>
      </c>
      <c r="F283" s="151" t="s">
        <v>726</v>
      </c>
      <c r="I283" s="152"/>
      <c r="L283" s="30"/>
      <c r="M283" s="153"/>
      <c r="T283" s="54"/>
      <c r="AT283" s="15" t="s">
        <v>216</v>
      </c>
      <c r="AU283" s="15" t="s">
        <v>91</v>
      </c>
    </row>
    <row r="284" spans="2:65" s="12" customFormat="1" x14ac:dyDescent="0.2">
      <c r="B284" s="154"/>
      <c r="D284" s="150" t="s">
        <v>292</v>
      </c>
      <c r="E284" s="155" t="s">
        <v>1</v>
      </c>
      <c r="F284" s="156" t="s">
        <v>91</v>
      </c>
      <c r="H284" s="157">
        <v>2</v>
      </c>
      <c r="I284" s="158"/>
      <c r="L284" s="154"/>
      <c r="M284" s="159"/>
      <c r="T284" s="160"/>
      <c r="AT284" s="155" t="s">
        <v>292</v>
      </c>
      <c r="AU284" s="155" t="s">
        <v>91</v>
      </c>
      <c r="AV284" s="12" t="s">
        <v>91</v>
      </c>
      <c r="AW284" s="12" t="s">
        <v>36</v>
      </c>
      <c r="AX284" s="12" t="s">
        <v>85</v>
      </c>
      <c r="AY284" s="155" t="s">
        <v>209</v>
      </c>
    </row>
    <row r="285" spans="2:65" s="1" customFormat="1" ht="24.2" customHeight="1" x14ac:dyDescent="0.2">
      <c r="B285" s="30"/>
      <c r="C285" s="136" t="s">
        <v>576</v>
      </c>
      <c r="D285" s="136" t="s">
        <v>210</v>
      </c>
      <c r="E285" s="137" t="s">
        <v>754</v>
      </c>
      <c r="F285" s="138" t="s">
        <v>755</v>
      </c>
      <c r="G285" s="139" t="s">
        <v>456</v>
      </c>
      <c r="H285" s="140">
        <v>1</v>
      </c>
      <c r="I285" s="141"/>
      <c r="J285" s="142">
        <f>ROUND(I285*H285,2)</f>
        <v>0</v>
      </c>
      <c r="K285" s="143"/>
      <c r="L285" s="30"/>
      <c r="M285" s="144" t="s">
        <v>1</v>
      </c>
      <c r="N285" s="145" t="s">
        <v>43</v>
      </c>
      <c r="P285" s="146">
        <f>O285*H285</f>
        <v>0</v>
      </c>
      <c r="Q285" s="146">
        <v>8.7419999999999998E-2</v>
      </c>
      <c r="R285" s="146">
        <f>Q285*H285</f>
        <v>8.7419999999999998E-2</v>
      </c>
      <c r="S285" s="146">
        <v>0</v>
      </c>
      <c r="T285" s="147">
        <f>S285*H285</f>
        <v>0</v>
      </c>
      <c r="AR285" s="148" t="s">
        <v>156</v>
      </c>
      <c r="AT285" s="148" t="s">
        <v>210</v>
      </c>
      <c r="AU285" s="148" t="s">
        <v>91</v>
      </c>
      <c r="AY285" s="15" t="s">
        <v>209</v>
      </c>
      <c r="BE285" s="149">
        <f>IF(N285="základní",J285,0)</f>
        <v>0</v>
      </c>
      <c r="BF285" s="149">
        <f>IF(N285="snížená",J285,0)</f>
        <v>0</v>
      </c>
      <c r="BG285" s="149">
        <f>IF(N285="zákl. přenesená",J285,0)</f>
        <v>0</v>
      </c>
      <c r="BH285" s="149">
        <f>IF(N285="sníž. přenesená",J285,0)</f>
        <v>0</v>
      </c>
      <c r="BI285" s="149">
        <f>IF(N285="nulová",J285,0)</f>
        <v>0</v>
      </c>
      <c r="BJ285" s="15" t="s">
        <v>85</v>
      </c>
      <c r="BK285" s="149">
        <f>ROUND(I285*H285,2)</f>
        <v>0</v>
      </c>
      <c r="BL285" s="15" t="s">
        <v>156</v>
      </c>
      <c r="BM285" s="148" t="s">
        <v>2691</v>
      </c>
    </row>
    <row r="286" spans="2:65" s="1" customFormat="1" ht="19.5" x14ac:dyDescent="0.2">
      <c r="B286" s="30"/>
      <c r="D286" s="150" t="s">
        <v>216</v>
      </c>
      <c r="F286" s="151" t="s">
        <v>757</v>
      </c>
      <c r="I286" s="152"/>
      <c r="L286" s="30"/>
      <c r="M286" s="153"/>
      <c r="T286" s="54"/>
      <c r="AT286" s="15" t="s">
        <v>216</v>
      </c>
      <c r="AU286" s="15" t="s">
        <v>91</v>
      </c>
    </row>
    <row r="287" spans="2:65" s="1" customFormat="1" ht="16.5" customHeight="1" x14ac:dyDescent="0.2">
      <c r="B287" s="30"/>
      <c r="C287" s="171" t="s">
        <v>583</v>
      </c>
      <c r="D287" s="171" t="s">
        <v>449</v>
      </c>
      <c r="E287" s="172" t="s">
        <v>767</v>
      </c>
      <c r="F287" s="173" t="s">
        <v>768</v>
      </c>
      <c r="G287" s="174" t="s">
        <v>456</v>
      </c>
      <c r="H287" s="175">
        <v>1</v>
      </c>
      <c r="I287" s="176"/>
      <c r="J287" s="177">
        <f>ROUND(I287*H287,2)</f>
        <v>0</v>
      </c>
      <c r="K287" s="178"/>
      <c r="L287" s="179"/>
      <c r="M287" s="180" t="s">
        <v>1</v>
      </c>
      <c r="N287" s="181" t="s">
        <v>43</v>
      </c>
      <c r="P287" s="146">
        <f>O287*H287</f>
        <v>0</v>
      </c>
      <c r="Q287" s="146">
        <v>2.8000000000000001E-2</v>
      </c>
      <c r="R287" s="146">
        <f>Q287*H287</f>
        <v>2.8000000000000001E-2</v>
      </c>
      <c r="S287" s="146">
        <v>0</v>
      </c>
      <c r="T287" s="147">
        <f>S287*H287</f>
        <v>0</v>
      </c>
      <c r="AR287" s="148" t="s">
        <v>244</v>
      </c>
      <c r="AT287" s="148" t="s">
        <v>449</v>
      </c>
      <c r="AU287" s="148" t="s">
        <v>91</v>
      </c>
      <c r="AY287" s="15" t="s">
        <v>209</v>
      </c>
      <c r="BE287" s="149">
        <f>IF(N287="základní",J287,0)</f>
        <v>0</v>
      </c>
      <c r="BF287" s="149">
        <f>IF(N287="snížená",J287,0)</f>
        <v>0</v>
      </c>
      <c r="BG287" s="149">
        <f>IF(N287="zákl. přenesená",J287,0)</f>
        <v>0</v>
      </c>
      <c r="BH287" s="149">
        <f>IF(N287="sníž. přenesená",J287,0)</f>
        <v>0</v>
      </c>
      <c r="BI287" s="149">
        <f>IF(N287="nulová",J287,0)</f>
        <v>0</v>
      </c>
      <c r="BJ287" s="15" t="s">
        <v>85</v>
      </c>
      <c r="BK287" s="149">
        <f>ROUND(I287*H287,2)</f>
        <v>0</v>
      </c>
      <c r="BL287" s="15" t="s">
        <v>156</v>
      </c>
      <c r="BM287" s="148" t="s">
        <v>2692</v>
      </c>
    </row>
    <row r="288" spans="2:65" s="1" customFormat="1" x14ac:dyDescent="0.2">
      <c r="B288" s="30"/>
      <c r="D288" s="150" t="s">
        <v>216</v>
      </c>
      <c r="F288" s="151" t="s">
        <v>768</v>
      </c>
      <c r="I288" s="152"/>
      <c r="L288" s="30"/>
      <c r="M288" s="153"/>
      <c r="T288" s="54"/>
      <c r="AT288" s="15" t="s">
        <v>216</v>
      </c>
      <c r="AU288" s="15" t="s">
        <v>91</v>
      </c>
    </row>
    <row r="289" spans="2:65" s="1" customFormat="1" ht="24.2" customHeight="1" x14ac:dyDescent="0.2">
      <c r="B289" s="30"/>
      <c r="C289" s="171" t="s">
        <v>589</v>
      </c>
      <c r="D289" s="171" t="s">
        <v>449</v>
      </c>
      <c r="E289" s="172" t="s">
        <v>784</v>
      </c>
      <c r="F289" s="173" t="s">
        <v>785</v>
      </c>
      <c r="G289" s="174" t="s">
        <v>456</v>
      </c>
      <c r="H289" s="175">
        <v>2</v>
      </c>
      <c r="I289" s="176"/>
      <c r="J289" s="177">
        <f>ROUND(I289*H289,2)</f>
        <v>0</v>
      </c>
      <c r="K289" s="178"/>
      <c r="L289" s="179"/>
      <c r="M289" s="180" t="s">
        <v>1</v>
      </c>
      <c r="N289" s="181" t="s">
        <v>43</v>
      </c>
      <c r="P289" s="146">
        <f>O289*H289</f>
        <v>0</v>
      </c>
      <c r="Q289" s="146">
        <v>2E-3</v>
      </c>
      <c r="R289" s="146">
        <f>Q289*H289</f>
        <v>4.0000000000000001E-3</v>
      </c>
      <c r="S289" s="146">
        <v>0</v>
      </c>
      <c r="T289" s="147">
        <f>S289*H289</f>
        <v>0</v>
      </c>
      <c r="AR289" s="148" t="s">
        <v>244</v>
      </c>
      <c r="AT289" s="148" t="s">
        <v>449</v>
      </c>
      <c r="AU289" s="148" t="s">
        <v>91</v>
      </c>
      <c r="AY289" s="15" t="s">
        <v>209</v>
      </c>
      <c r="BE289" s="149">
        <f>IF(N289="základní",J289,0)</f>
        <v>0</v>
      </c>
      <c r="BF289" s="149">
        <f>IF(N289="snížená",J289,0)</f>
        <v>0</v>
      </c>
      <c r="BG289" s="149">
        <f>IF(N289="zákl. přenesená",J289,0)</f>
        <v>0</v>
      </c>
      <c r="BH289" s="149">
        <f>IF(N289="sníž. přenesená",J289,0)</f>
        <v>0</v>
      </c>
      <c r="BI289" s="149">
        <f>IF(N289="nulová",J289,0)</f>
        <v>0</v>
      </c>
      <c r="BJ289" s="15" t="s">
        <v>85</v>
      </c>
      <c r="BK289" s="149">
        <f>ROUND(I289*H289,2)</f>
        <v>0</v>
      </c>
      <c r="BL289" s="15" t="s">
        <v>156</v>
      </c>
      <c r="BM289" s="148" t="s">
        <v>2693</v>
      </c>
    </row>
    <row r="290" spans="2:65" s="1" customFormat="1" x14ac:dyDescent="0.2">
      <c r="B290" s="30"/>
      <c r="D290" s="150" t="s">
        <v>216</v>
      </c>
      <c r="F290" s="151" t="s">
        <v>785</v>
      </c>
      <c r="I290" s="152"/>
      <c r="L290" s="30"/>
      <c r="M290" s="153"/>
      <c r="T290" s="54"/>
      <c r="AT290" s="15" t="s">
        <v>216</v>
      </c>
      <c r="AU290" s="15" t="s">
        <v>91</v>
      </c>
    </row>
    <row r="291" spans="2:65" s="12" customFormat="1" x14ac:dyDescent="0.2">
      <c r="B291" s="154"/>
      <c r="D291" s="150" t="s">
        <v>292</v>
      </c>
      <c r="E291" s="155" t="s">
        <v>1</v>
      </c>
      <c r="F291" s="156" t="s">
        <v>91</v>
      </c>
      <c r="H291" s="157">
        <v>2</v>
      </c>
      <c r="I291" s="158"/>
      <c r="L291" s="154"/>
      <c r="M291" s="159"/>
      <c r="T291" s="160"/>
      <c r="AT291" s="155" t="s">
        <v>292</v>
      </c>
      <c r="AU291" s="155" t="s">
        <v>91</v>
      </c>
      <c r="AV291" s="12" t="s">
        <v>91</v>
      </c>
      <c r="AW291" s="12" t="s">
        <v>36</v>
      </c>
      <c r="AX291" s="12" t="s">
        <v>85</v>
      </c>
      <c r="AY291" s="155" t="s">
        <v>209</v>
      </c>
    </row>
    <row r="292" spans="2:65" s="1" customFormat="1" ht="24.2" customHeight="1" x14ac:dyDescent="0.2">
      <c r="B292" s="30"/>
      <c r="C292" s="136" t="s">
        <v>596</v>
      </c>
      <c r="D292" s="136" t="s">
        <v>210</v>
      </c>
      <c r="E292" s="137" t="s">
        <v>793</v>
      </c>
      <c r="F292" s="138" t="s">
        <v>794</v>
      </c>
      <c r="G292" s="139" t="s">
        <v>456</v>
      </c>
      <c r="H292" s="140">
        <v>1</v>
      </c>
      <c r="I292" s="141"/>
      <c r="J292" s="142">
        <f>ROUND(I292*H292,2)</f>
        <v>0</v>
      </c>
      <c r="K292" s="143"/>
      <c r="L292" s="30"/>
      <c r="M292" s="144" t="s">
        <v>1</v>
      </c>
      <c r="N292" s="145" t="s">
        <v>43</v>
      </c>
      <c r="P292" s="146">
        <f>O292*H292</f>
        <v>0</v>
      </c>
      <c r="Q292" s="146">
        <v>1.0189999999999999E-2</v>
      </c>
      <c r="R292" s="146">
        <f>Q292*H292</f>
        <v>1.0189999999999999E-2</v>
      </c>
      <c r="S292" s="146">
        <v>0</v>
      </c>
      <c r="T292" s="147">
        <f>S292*H292</f>
        <v>0</v>
      </c>
      <c r="AR292" s="148" t="s">
        <v>156</v>
      </c>
      <c r="AT292" s="148" t="s">
        <v>210</v>
      </c>
      <c r="AU292" s="148" t="s">
        <v>91</v>
      </c>
      <c r="AY292" s="15" t="s">
        <v>209</v>
      </c>
      <c r="BE292" s="149">
        <f>IF(N292="základní",J292,0)</f>
        <v>0</v>
      </c>
      <c r="BF292" s="149">
        <f>IF(N292="snížená",J292,0)</f>
        <v>0</v>
      </c>
      <c r="BG292" s="149">
        <f>IF(N292="zákl. přenesená",J292,0)</f>
        <v>0</v>
      </c>
      <c r="BH292" s="149">
        <f>IF(N292="sníž. přenesená",J292,0)</f>
        <v>0</v>
      </c>
      <c r="BI292" s="149">
        <f>IF(N292="nulová",J292,0)</f>
        <v>0</v>
      </c>
      <c r="BJ292" s="15" t="s">
        <v>85</v>
      </c>
      <c r="BK292" s="149">
        <f>ROUND(I292*H292,2)</f>
        <v>0</v>
      </c>
      <c r="BL292" s="15" t="s">
        <v>156</v>
      </c>
      <c r="BM292" s="148" t="s">
        <v>2694</v>
      </c>
    </row>
    <row r="293" spans="2:65" s="1" customFormat="1" x14ac:dyDescent="0.2">
      <c r="B293" s="30"/>
      <c r="D293" s="150" t="s">
        <v>216</v>
      </c>
      <c r="F293" s="151" t="s">
        <v>794</v>
      </c>
      <c r="I293" s="152"/>
      <c r="L293" s="30"/>
      <c r="M293" s="153"/>
      <c r="T293" s="54"/>
      <c r="AT293" s="15" t="s">
        <v>216</v>
      </c>
      <c r="AU293" s="15" t="s">
        <v>91</v>
      </c>
    </row>
    <row r="294" spans="2:65" s="12" customFormat="1" x14ac:dyDescent="0.2">
      <c r="B294" s="154"/>
      <c r="D294" s="150" t="s">
        <v>292</v>
      </c>
      <c r="E294" s="155" t="s">
        <v>1</v>
      </c>
      <c r="F294" s="156" t="s">
        <v>85</v>
      </c>
      <c r="H294" s="157">
        <v>1</v>
      </c>
      <c r="I294" s="158"/>
      <c r="L294" s="154"/>
      <c r="M294" s="159"/>
      <c r="T294" s="160"/>
      <c r="AT294" s="155" t="s">
        <v>292</v>
      </c>
      <c r="AU294" s="155" t="s">
        <v>91</v>
      </c>
      <c r="AV294" s="12" t="s">
        <v>91</v>
      </c>
      <c r="AW294" s="12" t="s">
        <v>36</v>
      </c>
      <c r="AX294" s="12" t="s">
        <v>85</v>
      </c>
      <c r="AY294" s="155" t="s">
        <v>209</v>
      </c>
    </row>
    <row r="295" spans="2:65" s="1" customFormat="1" ht="16.5" customHeight="1" x14ac:dyDescent="0.2">
      <c r="B295" s="30"/>
      <c r="C295" s="171" t="s">
        <v>603</v>
      </c>
      <c r="D295" s="171" t="s">
        <v>449</v>
      </c>
      <c r="E295" s="172" t="s">
        <v>804</v>
      </c>
      <c r="F295" s="173" t="s">
        <v>805</v>
      </c>
      <c r="G295" s="174" t="s">
        <v>456</v>
      </c>
      <c r="H295" s="175">
        <v>1</v>
      </c>
      <c r="I295" s="176"/>
      <c r="J295" s="177">
        <f>ROUND(I295*H295,2)</f>
        <v>0</v>
      </c>
      <c r="K295" s="178"/>
      <c r="L295" s="179"/>
      <c r="M295" s="180" t="s">
        <v>1</v>
      </c>
      <c r="N295" s="181" t="s">
        <v>43</v>
      </c>
      <c r="P295" s="146">
        <f>O295*H295</f>
        <v>0</v>
      </c>
      <c r="Q295" s="146">
        <v>0.26200000000000001</v>
      </c>
      <c r="R295" s="146">
        <f>Q295*H295</f>
        <v>0.26200000000000001</v>
      </c>
      <c r="S295" s="146">
        <v>0</v>
      </c>
      <c r="T295" s="147">
        <f>S295*H295</f>
        <v>0</v>
      </c>
      <c r="AR295" s="148" t="s">
        <v>244</v>
      </c>
      <c r="AT295" s="148" t="s">
        <v>449</v>
      </c>
      <c r="AU295" s="148" t="s">
        <v>91</v>
      </c>
      <c r="AY295" s="15" t="s">
        <v>209</v>
      </c>
      <c r="BE295" s="149">
        <f>IF(N295="základní",J295,0)</f>
        <v>0</v>
      </c>
      <c r="BF295" s="149">
        <f>IF(N295="snížená",J295,0)</f>
        <v>0</v>
      </c>
      <c r="BG295" s="149">
        <f>IF(N295="zákl. přenesená",J295,0)</f>
        <v>0</v>
      </c>
      <c r="BH295" s="149">
        <f>IF(N295="sníž. přenesená",J295,0)</f>
        <v>0</v>
      </c>
      <c r="BI295" s="149">
        <f>IF(N295="nulová",J295,0)</f>
        <v>0</v>
      </c>
      <c r="BJ295" s="15" t="s">
        <v>85</v>
      </c>
      <c r="BK295" s="149">
        <f>ROUND(I295*H295,2)</f>
        <v>0</v>
      </c>
      <c r="BL295" s="15" t="s">
        <v>156</v>
      </c>
      <c r="BM295" s="148" t="s">
        <v>2695</v>
      </c>
    </row>
    <row r="296" spans="2:65" s="1" customFormat="1" x14ac:dyDescent="0.2">
      <c r="B296" s="30"/>
      <c r="D296" s="150" t="s">
        <v>216</v>
      </c>
      <c r="F296" s="151" t="s">
        <v>805</v>
      </c>
      <c r="I296" s="152"/>
      <c r="L296" s="30"/>
      <c r="M296" s="153"/>
      <c r="T296" s="54"/>
      <c r="AT296" s="15" t="s">
        <v>216</v>
      </c>
      <c r="AU296" s="15" t="s">
        <v>91</v>
      </c>
    </row>
    <row r="297" spans="2:65" s="12" customFormat="1" x14ac:dyDescent="0.2">
      <c r="B297" s="154"/>
      <c r="D297" s="150" t="s">
        <v>292</v>
      </c>
      <c r="E297" s="155" t="s">
        <v>1</v>
      </c>
      <c r="F297" s="156" t="s">
        <v>85</v>
      </c>
      <c r="H297" s="157">
        <v>1</v>
      </c>
      <c r="I297" s="158"/>
      <c r="L297" s="154"/>
      <c r="M297" s="159"/>
      <c r="T297" s="160"/>
      <c r="AT297" s="155" t="s">
        <v>292</v>
      </c>
      <c r="AU297" s="155" t="s">
        <v>91</v>
      </c>
      <c r="AV297" s="12" t="s">
        <v>91</v>
      </c>
      <c r="AW297" s="12" t="s">
        <v>36</v>
      </c>
      <c r="AX297" s="12" t="s">
        <v>85</v>
      </c>
      <c r="AY297" s="155" t="s">
        <v>209</v>
      </c>
    </row>
    <row r="298" spans="2:65" s="1" customFormat="1" ht="24.2" customHeight="1" x14ac:dyDescent="0.2">
      <c r="B298" s="30"/>
      <c r="C298" s="136" t="s">
        <v>608</v>
      </c>
      <c r="D298" s="136" t="s">
        <v>210</v>
      </c>
      <c r="E298" s="137" t="s">
        <v>820</v>
      </c>
      <c r="F298" s="138" t="s">
        <v>821</v>
      </c>
      <c r="G298" s="139" t="s">
        <v>456</v>
      </c>
      <c r="H298" s="140">
        <v>1</v>
      </c>
      <c r="I298" s="141"/>
      <c r="J298" s="142">
        <f>ROUND(I298*H298,2)</f>
        <v>0</v>
      </c>
      <c r="K298" s="143"/>
      <c r="L298" s="30"/>
      <c r="M298" s="144" t="s">
        <v>1</v>
      </c>
      <c r="N298" s="145" t="s">
        <v>43</v>
      </c>
      <c r="P298" s="146">
        <f>O298*H298</f>
        <v>0</v>
      </c>
      <c r="Q298" s="146">
        <v>1.248E-2</v>
      </c>
      <c r="R298" s="146">
        <f>Q298*H298</f>
        <v>1.248E-2</v>
      </c>
      <c r="S298" s="146">
        <v>0</v>
      </c>
      <c r="T298" s="147">
        <f>S298*H298</f>
        <v>0</v>
      </c>
      <c r="AR298" s="148" t="s">
        <v>156</v>
      </c>
      <c r="AT298" s="148" t="s">
        <v>210</v>
      </c>
      <c r="AU298" s="148" t="s">
        <v>91</v>
      </c>
      <c r="AY298" s="15" t="s">
        <v>209</v>
      </c>
      <c r="BE298" s="149">
        <f>IF(N298="základní",J298,0)</f>
        <v>0</v>
      </c>
      <c r="BF298" s="149">
        <f>IF(N298="snížená",J298,0)</f>
        <v>0</v>
      </c>
      <c r="BG298" s="149">
        <f>IF(N298="zákl. přenesená",J298,0)</f>
        <v>0</v>
      </c>
      <c r="BH298" s="149">
        <f>IF(N298="sníž. přenesená",J298,0)</f>
        <v>0</v>
      </c>
      <c r="BI298" s="149">
        <f>IF(N298="nulová",J298,0)</f>
        <v>0</v>
      </c>
      <c r="BJ298" s="15" t="s">
        <v>85</v>
      </c>
      <c r="BK298" s="149">
        <f>ROUND(I298*H298,2)</f>
        <v>0</v>
      </c>
      <c r="BL298" s="15" t="s">
        <v>156</v>
      </c>
      <c r="BM298" s="148" t="s">
        <v>2696</v>
      </c>
    </row>
    <row r="299" spans="2:65" s="1" customFormat="1" x14ac:dyDescent="0.2">
      <c r="B299" s="30"/>
      <c r="D299" s="150" t="s">
        <v>216</v>
      </c>
      <c r="F299" s="151" t="s">
        <v>821</v>
      </c>
      <c r="I299" s="152"/>
      <c r="L299" s="30"/>
      <c r="M299" s="153"/>
      <c r="T299" s="54"/>
      <c r="AT299" s="15" t="s">
        <v>216</v>
      </c>
      <c r="AU299" s="15" t="s">
        <v>91</v>
      </c>
    </row>
    <row r="300" spans="2:65" s="12" customFormat="1" x14ac:dyDescent="0.2">
      <c r="B300" s="154"/>
      <c r="D300" s="150" t="s">
        <v>292</v>
      </c>
      <c r="E300" s="155" t="s">
        <v>1</v>
      </c>
      <c r="F300" s="156" t="s">
        <v>85</v>
      </c>
      <c r="H300" s="157">
        <v>1</v>
      </c>
      <c r="I300" s="158"/>
      <c r="L300" s="154"/>
      <c r="M300" s="159"/>
      <c r="T300" s="160"/>
      <c r="AT300" s="155" t="s">
        <v>292</v>
      </c>
      <c r="AU300" s="155" t="s">
        <v>91</v>
      </c>
      <c r="AV300" s="12" t="s">
        <v>91</v>
      </c>
      <c r="AW300" s="12" t="s">
        <v>36</v>
      </c>
      <c r="AX300" s="12" t="s">
        <v>85</v>
      </c>
      <c r="AY300" s="155" t="s">
        <v>209</v>
      </c>
    </row>
    <row r="301" spans="2:65" s="1" customFormat="1" ht="24.2" customHeight="1" x14ac:dyDescent="0.2">
      <c r="B301" s="30"/>
      <c r="C301" s="171" t="s">
        <v>614</v>
      </c>
      <c r="D301" s="171" t="s">
        <v>449</v>
      </c>
      <c r="E301" s="172" t="s">
        <v>824</v>
      </c>
      <c r="F301" s="173" t="s">
        <v>825</v>
      </c>
      <c r="G301" s="174" t="s">
        <v>456</v>
      </c>
      <c r="H301" s="175">
        <v>1</v>
      </c>
      <c r="I301" s="176"/>
      <c r="J301" s="177">
        <f>ROUND(I301*H301,2)</f>
        <v>0</v>
      </c>
      <c r="K301" s="178"/>
      <c r="L301" s="179"/>
      <c r="M301" s="180" t="s">
        <v>1</v>
      </c>
      <c r="N301" s="181" t="s">
        <v>43</v>
      </c>
      <c r="P301" s="146">
        <f>O301*H301</f>
        <v>0</v>
      </c>
      <c r="Q301" s="146">
        <v>0.56999999999999995</v>
      </c>
      <c r="R301" s="146">
        <f>Q301*H301</f>
        <v>0.56999999999999995</v>
      </c>
      <c r="S301" s="146">
        <v>0</v>
      </c>
      <c r="T301" s="147">
        <f>S301*H301</f>
        <v>0</v>
      </c>
      <c r="AR301" s="148" t="s">
        <v>244</v>
      </c>
      <c r="AT301" s="148" t="s">
        <v>449</v>
      </c>
      <c r="AU301" s="148" t="s">
        <v>91</v>
      </c>
      <c r="AY301" s="15" t="s">
        <v>209</v>
      </c>
      <c r="BE301" s="149">
        <f>IF(N301="základní",J301,0)</f>
        <v>0</v>
      </c>
      <c r="BF301" s="149">
        <f>IF(N301="snížená",J301,0)</f>
        <v>0</v>
      </c>
      <c r="BG301" s="149">
        <f>IF(N301="zákl. přenesená",J301,0)</f>
        <v>0</v>
      </c>
      <c r="BH301" s="149">
        <f>IF(N301="sníž. přenesená",J301,0)</f>
        <v>0</v>
      </c>
      <c r="BI301" s="149">
        <f>IF(N301="nulová",J301,0)</f>
        <v>0</v>
      </c>
      <c r="BJ301" s="15" t="s">
        <v>85</v>
      </c>
      <c r="BK301" s="149">
        <f>ROUND(I301*H301,2)</f>
        <v>0</v>
      </c>
      <c r="BL301" s="15" t="s">
        <v>156</v>
      </c>
      <c r="BM301" s="148" t="s">
        <v>2697</v>
      </c>
    </row>
    <row r="302" spans="2:65" s="1" customFormat="1" ht="19.5" x14ac:dyDescent="0.2">
      <c r="B302" s="30"/>
      <c r="D302" s="150" t="s">
        <v>216</v>
      </c>
      <c r="F302" s="151" t="s">
        <v>825</v>
      </c>
      <c r="I302" s="152"/>
      <c r="L302" s="30"/>
      <c r="M302" s="153"/>
      <c r="T302" s="54"/>
      <c r="AT302" s="15" t="s">
        <v>216</v>
      </c>
      <c r="AU302" s="15" t="s">
        <v>91</v>
      </c>
    </row>
    <row r="303" spans="2:65" s="12" customFormat="1" x14ac:dyDescent="0.2">
      <c r="B303" s="154"/>
      <c r="D303" s="150" t="s">
        <v>292</v>
      </c>
      <c r="E303" s="155" t="s">
        <v>1</v>
      </c>
      <c r="F303" s="156" t="s">
        <v>85</v>
      </c>
      <c r="H303" s="157">
        <v>1</v>
      </c>
      <c r="I303" s="158"/>
      <c r="L303" s="154"/>
      <c r="M303" s="159"/>
      <c r="T303" s="160"/>
      <c r="AT303" s="155" t="s">
        <v>292</v>
      </c>
      <c r="AU303" s="155" t="s">
        <v>91</v>
      </c>
      <c r="AV303" s="12" t="s">
        <v>91</v>
      </c>
      <c r="AW303" s="12" t="s">
        <v>36</v>
      </c>
      <c r="AX303" s="12" t="s">
        <v>85</v>
      </c>
      <c r="AY303" s="155" t="s">
        <v>209</v>
      </c>
    </row>
    <row r="304" spans="2:65" s="1" customFormat="1" ht="24.2" customHeight="1" x14ac:dyDescent="0.2">
      <c r="B304" s="30"/>
      <c r="C304" s="136" t="s">
        <v>621</v>
      </c>
      <c r="D304" s="136" t="s">
        <v>210</v>
      </c>
      <c r="E304" s="137" t="s">
        <v>828</v>
      </c>
      <c r="F304" s="138" t="s">
        <v>829</v>
      </c>
      <c r="G304" s="139" t="s">
        <v>456</v>
      </c>
      <c r="H304" s="140">
        <v>1</v>
      </c>
      <c r="I304" s="141"/>
      <c r="J304" s="142">
        <f>ROUND(I304*H304,2)</f>
        <v>0</v>
      </c>
      <c r="K304" s="143"/>
      <c r="L304" s="30"/>
      <c r="M304" s="144" t="s">
        <v>1</v>
      </c>
      <c r="N304" s="145" t="s">
        <v>43</v>
      </c>
      <c r="P304" s="146">
        <f>O304*H304</f>
        <v>0</v>
      </c>
      <c r="Q304" s="146">
        <v>2.8539999999999999E-2</v>
      </c>
      <c r="R304" s="146">
        <f>Q304*H304</f>
        <v>2.8539999999999999E-2</v>
      </c>
      <c r="S304" s="146">
        <v>0</v>
      </c>
      <c r="T304" s="147">
        <f>S304*H304</f>
        <v>0</v>
      </c>
      <c r="AR304" s="148" t="s">
        <v>156</v>
      </c>
      <c r="AT304" s="148" t="s">
        <v>210</v>
      </c>
      <c r="AU304" s="148" t="s">
        <v>91</v>
      </c>
      <c r="AY304" s="15" t="s">
        <v>209</v>
      </c>
      <c r="BE304" s="149">
        <f>IF(N304="základní",J304,0)</f>
        <v>0</v>
      </c>
      <c r="BF304" s="149">
        <f>IF(N304="snížená",J304,0)</f>
        <v>0</v>
      </c>
      <c r="BG304" s="149">
        <f>IF(N304="zákl. přenesená",J304,0)</f>
        <v>0</v>
      </c>
      <c r="BH304" s="149">
        <f>IF(N304="sníž. přenesená",J304,0)</f>
        <v>0</v>
      </c>
      <c r="BI304" s="149">
        <f>IF(N304="nulová",J304,0)</f>
        <v>0</v>
      </c>
      <c r="BJ304" s="15" t="s">
        <v>85</v>
      </c>
      <c r="BK304" s="149">
        <f>ROUND(I304*H304,2)</f>
        <v>0</v>
      </c>
      <c r="BL304" s="15" t="s">
        <v>156</v>
      </c>
      <c r="BM304" s="148" t="s">
        <v>2698</v>
      </c>
    </row>
    <row r="305" spans="2:65" s="1" customFormat="1" ht="19.5" x14ac:dyDescent="0.2">
      <c r="B305" s="30"/>
      <c r="D305" s="150" t="s">
        <v>216</v>
      </c>
      <c r="F305" s="151" t="s">
        <v>829</v>
      </c>
      <c r="I305" s="152"/>
      <c r="L305" s="30"/>
      <c r="M305" s="153"/>
      <c r="T305" s="54"/>
      <c r="AT305" s="15" t="s">
        <v>216</v>
      </c>
      <c r="AU305" s="15" t="s">
        <v>91</v>
      </c>
    </row>
    <row r="306" spans="2:65" s="12" customFormat="1" x14ac:dyDescent="0.2">
      <c r="B306" s="154"/>
      <c r="D306" s="150" t="s">
        <v>292</v>
      </c>
      <c r="E306" s="155" t="s">
        <v>1</v>
      </c>
      <c r="F306" s="156" t="s">
        <v>85</v>
      </c>
      <c r="H306" s="157">
        <v>1</v>
      </c>
      <c r="I306" s="158"/>
      <c r="L306" s="154"/>
      <c r="M306" s="159"/>
      <c r="T306" s="160"/>
      <c r="AT306" s="155" t="s">
        <v>292</v>
      </c>
      <c r="AU306" s="155" t="s">
        <v>91</v>
      </c>
      <c r="AV306" s="12" t="s">
        <v>91</v>
      </c>
      <c r="AW306" s="12" t="s">
        <v>36</v>
      </c>
      <c r="AX306" s="12" t="s">
        <v>85</v>
      </c>
      <c r="AY306" s="155" t="s">
        <v>209</v>
      </c>
    </row>
    <row r="307" spans="2:65" s="1" customFormat="1" ht="16.5" customHeight="1" x14ac:dyDescent="0.2">
      <c r="B307" s="30"/>
      <c r="C307" s="171" t="s">
        <v>432</v>
      </c>
      <c r="D307" s="171" t="s">
        <v>449</v>
      </c>
      <c r="E307" s="172" t="s">
        <v>832</v>
      </c>
      <c r="F307" s="173" t="s">
        <v>1111</v>
      </c>
      <c r="G307" s="174" t="s">
        <v>456</v>
      </c>
      <c r="H307" s="175">
        <v>1</v>
      </c>
      <c r="I307" s="176"/>
      <c r="J307" s="177">
        <f>ROUND(I307*H307,2)</f>
        <v>0</v>
      </c>
      <c r="K307" s="178"/>
      <c r="L307" s="179"/>
      <c r="M307" s="180" t="s">
        <v>1</v>
      </c>
      <c r="N307" s="181" t="s">
        <v>43</v>
      </c>
      <c r="P307" s="146">
        <f>O307*H307</f>
        <v>0</v>
      </c>
      <c r="Q307" s="146">
        <v>1.8169999999999999</v>
      </c>
      <c r="R307" s="146">
        <f>Q307*H307</f>
        <v>1.8169999999999999</v>
      </c>
      <c r="S307" s="146">
        <v>0</v>
      </c>
      <c r="T307" s="147">
        <f>S307*H307</f>
        <v>0</v>
      </c>
      <c r="AR307" s="148" t="s">
        <v>244</v>
      </c>
      <c r="AT307" s="148" t="s">
        <v>449</v>
      </c>
      <c r="AU307" s="148" t="s">
        <v>91</v>
      </c>
      <c r="AY307" s="15" t="s">
        <v>209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5" t="s">
        <v>85</v>
      </c>
      <c r="BK307" s="149">
        <f>ROUND(I307*H307,2)</f>
        <v>0</v>
      </c>
      <c r="BL307" s="15" t="s">
        <v>156</v>
      </c>
      <c r="BM307" s="148" t="s">
        <v>2699</v>
      </c>
    </row>
    <row r="308" spans="2:65" s="1" customFormat="1" x14ac:dyDescent="0.2">
      <c r="B308" s="30"/>
      <c r="D308" s="150" t="s">
        <v>216</v>
      </c>
      <c r="F308" s="151" t="s">
        <v>835</v>
      </c>
      <c r="I308" s="152"/>
      <c r="L308" s="30"/>
      <c r="M308" s="153"/>
      <c r="T308" s="54"/>
      <c r="AT308" s="15" t="s">
        <v>216</v>
      </c>
      <c r="AU308" s="15" t="s">
        <v>91</v>
      </c>
    </row>
    <row r="309" spans="2:65" s="12" customFormat="1" x14ac:dyDescent="0.2">
      <c r="B309" s="154"/>
      <c r="D309" s="150" t="s">
        <v>292</v>
      </c>
      <c r="E309" s="155" t="s">
        <v>1</v>
      </c>
      <c r="F309" s="156" t="s">
        <v>85</v>
      </c>
      <c r="H309" s="157">
        <v>1</v>
      </c>
      <c r="I309" s="158"/>
      <c r="L309" s="154"/>
      <c r="M309" s="159"/>
      <c r="T309" s="160"/>
      <c r="AT309" s="155" t="s">
        <v>292</v>
      </c>
      <c r="AU309" s="155" t="s">
        <v>91</v>
      </c>
      <c r="AV309" s="12" t="s">
        <v>91</v>
      </c>
      <c r="AW309" s="12" t="s">
        <v>36</v>
      </c>
      <c r="AX309" s="12" t="s">
        <v>85</v>
      </c>
      <c r="AY309" s="155" t="s">
        <v>209</v>
      </c>
    </row>
    <row r="310" spans="2:65" s="1" customFormat="1" ht="24.2" customHeight="1" x14ac:dyDescent="0.2">
      <c r="B310" s="30"/>
      <c r="C310" s="171" t="s">
        <v>632</v>
      </c>
      <c r="D310" s="171" t="s">
        <v>449</v>
      </c>
      <c r="E310" s="172" t="s">
        <v>847</v>
      </c>
      <c r="F310" s="173" t="s">
        <v>848</v>
      </c>
      <c r="G310" s="174" t="s">
        <v>456</v>
      </c>
      <c r="H310" s="175">
        <v>1</v>
      </c>
      <c r="I310" s="176"/>
      <c r="J310" s="177">
        <f>ROUND(I310*H310,2)</f>
        <v>0</v>
      </c>
      <c r="K310" s="178"/>
      <c r="L310" s="179"/>
      <c r="M310" s="180" t="s">
        <v>1</v>
      </c>
      <c r="N310" s="181" t="s">
        <v>43</v>
      </c>
      <c r="P310" s="146">
        <f>O310*H310</f>
        <v>0</v>
      </c>
      <c r="Q310" s="146">
        <v>5.4600000000000003E-2</v>
      </c>
      <c r="R310" s="146">
        <f>Q310*H310</f>
        <v>5.4600000000000003E-2</v>
      </c>
      <c r="S310" s="146">
        <v>0</v>
      </c>
      <c r="T310" s="147">
        <f>S310*H310</f>
        <v>0</v>
      </c>
      <c r="AR310" s="148" t="s">
        <v>244</v>
      </c>
      <c r="AT310" s="148" t="s">
        <v>449</v>
      </c>
      <c r="AU310" s="148" t="s">
        <v>91</v>
      </c>
      <c r="AY310" s="15" t="s">
        <v>209</v>
      </c>
      <c r="BE310" s="149">
        <f>IF(N310="základní",J310,0)</f>
        <v>0</v>
      </c>
      <c r="BF310" s="149">
        <f>IF(N310="snížená",J310,0)</f>
        <v>0</v>
      </c>
      <c r="BG310" s="149">
        <f>IF(N310="zákl. přenesená",J310,0)</f>
        <v>0</v>
      </c>
      <c r="BH310" s="149">
        <f>IF(N310="sníž. přenesená",J310,0)</f>
        <v>0</v>
      </c>
      <c r="BI310" s="149">
        <f>IF(N310="nulová",J310,0)</f>
        <v>0</v>
      </c>
      <c r="BJ310" s="15" t="s">
        <v>85</v>
      </c>
      <c r="BK310" s="149">
        <f>ROUND(I310*H310,2)</f>
        <v>0</v>
      </c>
      <c r="BL310" s="15" t="s">
        <v>156</v>
      </c>
      <c r="BM310" s="148" t="s">
        <v>2700</v>
      </c>
    </row>
    <row r="311" spans="2:65" s="1" customFormat="1" ht="19.5" x14ac:dyDescent="0.2">
      <c r="B311" s="30"/>
      <c r="D311" s="150" t="s">
        <v>216</v>
      </c>
      <c r="F311" s="151" t="s">
        <v>848</v>
      </c>
      <c r="I311" s="152"/>
      <c r="L311" s="30"/>
      <c r="M311" s="153"/>
      <c r="T311" s="54"/>
      <c r="AT311" s="15" t="s">
        <v>216</v>
      </c>
      <c r="AU311" s="15" t="s">
        <v>91</v>
      </c>
    </row>
    <row r="312" spans="2:65" s="12" customFormat="1" x14ac:dyDescent="0.2">
      <c r="B312" s="154"/>
      <c r="D312" s="150" t="s">
        <v>292</v>
      </c>
      <c r="E312" s="155" t="s">
        <v>1</v>
      </c>
      <c r="F312" s="156" t="s">
        <v>85</v>
      </c>
      <c r="H312" s="157">
        <v>1</v>
      </c>
      <c r="I312" s="158"/>
      <c r="L312" s="154"/>
      <c r="M312" s="159"/>
      <c r="T312" s="160"/>
      <c r="AT312" s="155" t="s">
        <v>292</v>
      </c>
      <c r="AU312" s="155" t="s">
        <v>91</v>
      </c>
      <c r="AV312" s="12" t="s">
        <v>91</v>
      </c>
      <c r="AW312" s="12" t="s">
        <v>36</v>
      </c>
      <c r="AX312" s="12" t="s">
        <v>85</v>
      </c>
      <c r="AY312" s="155" t="s">
        <v>209</v>
      </c>
    </row>
    <row r="313" spans="2:65" s="1" customFormat="1" ht="16.5" customHeight="1" x14ac:dyDescent="0.2">
      <c r="B313" s="30"/>
      <c r="C313" s="171" t="s">
        <v>638</v>
      </c>
      <c r="D313" s="171" t="s">
        <v>449</v>
      </c>
      <c r="E313" s="172" t="s">
        <v>2136</v>
      </c>
      <c r="F313" s="173" t="s">
        <v>2137</v>
      </c>
      <c r="G313" s="174" t="s">
        <v>456</v>
      </c>
      <c r="H313" s="175">
        <v>1</v>
      </c>
      <c r="I313" s="176"/>
      <c r="J313" s="177">
        <f>ROUND(I313*H313,2)</f>
        <v>0</v>
      </c>
      <c r="K313" s="178"/>
      <c r="L313" s="179"/>
      <c r="M313" s="180" t="s">
        <v>1</v>
      </c>
      <c r="N313" s="181" t="s">
        <v>43</v>
      </c>
      <c r="P313" s="146">
        <f>O313*H313</f>
        <v>0</v>
      </c>
      <c r="Q313" s="146">
        <v>5.4600000000000003E-2</v>
      </c>
      <c r="R313" s="146">
        <f>Q313*H313</f>
        <v>5.4600000000000003E-2</v>
      </c>
      <c r="S313" s="146">
        <v>0</v>
      </c>
      <c r="T313" s="147">
        <f>S313*H313</f>
        <v>0</v>
      </c>
      <c r="AR313" s="148" t="s">
        <v>244</v>
      </c>
      <c r="AT313" s="148" t="s">
        <v>449</v>
      </c>
      <c r="AU313" s="148" t="s">
        <v>91</v>
      </c>
      <c r="AY313" s="15" t="s">
        <v>209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5" t="s">
        <v>85</v>
      </c>
      <c r="BK313" s="149">
        <f>ROUND(I313*H313,2)</f>
        <v>0</v>
      </c>
      <c r="BL313" s="15" t="s">
        <v>156</v>
      </c>
      <c r="BM313" s="148" t="s">
        <v>2701</v>
      </c>
    </row>
    <row r="314" spans="2:65" s="1" customFormat="1" x14ac:dyDescent="0.2">
      <c r="B314" s="30"/>
      <c r="D314" s="150" t="s">
        <v>216</v>
      </c>
      <c r="F314" s="151" t="s">
        <v>2137</v>
      </c>
      <c r="I314" s="152"/>
      <c r="L314" s="30"/>
      <c r="M314" s="153"/>
      <c r="T314" s="54"/>
      <c r="AT314" s="15" t="s">
        <v>216</v>
      </c>
      <c r="AU314" s="15" t="s">
        <v>91</v>
      </c>
    </row>
    <row r="315" spans="2:65" s="1" customFormat="1" ht="24.2" customHeight="1" x14ac:dyDescent="0.2">
      <c r="B315" s="30"/>
      <c r="C315" s="136" t="s">
        <v>643</v>
      </c>
      <c r="D315" s="136" t="s">
        <v>210</v>
      </c>
      <c r="E315" s="137" t="s">
        <v>841</v>
      </c>
      <c r="F315" s="138" t="s">
        <v>842</v>
      </c>
      <c r="G315" s="139" t="s">
        <v>456</v>
      </c>
      <c r="H315" s="140">
        <v>1</v>
      </c>
      <c r="I315" s="141"/>
      <c r="J315" s="142">
        <f>ROUND(I315*H315,2)</f>
        <v>0</v>
      </c>
      <c r="K315" s="143"/>
      <c r="L315" s="30"/>
      <c r="M315" s="144" t="s">
        <v>1</v>
      </c>
      <c r="N315" s="145" t="s">
        <v>43</v>
      </c>
      <c r="P315" s="146">
        <f>O315*H315</f>
        <v>0</v>
      </c>
      <c r="Q315" s="146">
        <v>0.09</v>
      </c>
      <c r="R315" s="146">
        <f>Q315*H315</f>
        <v>0.09</v>
      </c>
      <c r="S315" s="146">
        <v>0</v>
      </c>
      <c r="T315" s="147">
        <f>S315*H315</f>
        <v>0</v>
      </c>
      <c r="AR315" s="148" t="s">
        <v>156</v>
      </c>
      <c r="AT315" s="148" t="s">
        <v>210</v>
      </c>
      <c r="AU315" s="148" t="s">
        <v>91</v>
      </c>
      <c r="AY315" s="15" t="s">
        <v>209</v>
      </c>
      <c r="BE315" s="149">
        <f>IF(N315="základní",J315,0)</f>
        <v>0</v>
      </c>
      <c r="BF315" s="149">
        <f>IF(N315="snížená",J315,0)</f>
        <v>0</v>
      </c>
      <c r="BG315" s="149">
        <f>IF(N315="zákl. přenesená",J315,0)</f>
        <v>0</v>
      </c>
      <c r="BH315" s="149">
        <f>IF(N315="sníž. přenesená",J315,0)</f>
        <v>0</v>
      </c>
      <c r="BI315" s="149">
        <f>IF(N315="nulová",J315,0)</f>
        <v>0</v>
      </c>
      <c r="BJ315" s="15" t="s">
        <v>85</v>
      </c>
      <c r="BK315" s="149">
        <f>ROUND(I315*H315,2)</f>
        <v>0</v>
      </c>
      <c r="BL315" s="15" t="s">
        <v>156</v>
      </c>
      <c r="BM315" s="148" t="s">
        <v>2702</v>
      </c>
    </row>
    <row r="316" spans="2:65" s="1" customFormat="1" ht="19.5" x14ac:dyDescent="0.2">
      <c r="B316" s="30"/>
      <c r="D316" s="150" t="s">
        <v>216</v>
      </c>
      <c r="F316" s="151" t="s">
        <v>844</v>
      </c>
      <c r="I316" s="152"/>
      <c r="L316" s="30"/>
      <c r="M316" s="153"/>
      <c r="T316" s="54"/>
      <c r="AT316" s="15" t="s">
        <v>216</v>
      </c>
      <c r="AU316" s="15" t="s">
        <v>91</v>
      </c>
    </row>
    <row r="317" spans="2:65" s="12" customFormat="1" x14ac:dyDescent="0.2">
      <c r="B317" s="154"/>
      <c r="D317" s="150" t="s">
        <v>292</v>
      </c>
      <c r="E317" s="155" t="s">
        <v>1</v>
      </c>
      <c r="F317" s="156" t="s">
        <v>85</v>
      </c>
      <c r="H317" s="157">
        <v>1</v>
      </c>
      <c r="I317" s="158"/>
      <c r="L317" s="154"/>
      <c r="M317" s="159"/>
      <c r="T317" s="160"/>
      <c r="AT317" s="155" t="s">
        <v>292</v>
      </c>
      <c r="AU317" s="155" t="s">
        <v>91</v>
      </c>
      <c r="AV317" s="12" t="s">
        <v>91</v>
      </c>
      <c r="AW317" s="12" t="s">
        <v>36</v>
      </c>
      <c r="AX317" s="12" t="s">
        <v>85</v>
      </c>
      <c r="AY317" s="155" t="s">
        <v>209</v>
      </c>
    </row>
    <row r="318" spans="2:65" s="1" customFormat="1" ht="24.2" customHeight="1" x14ac:dyDescent="0.2">
      <c r="B318" s="30"/>
      <c r="C318" s="136" t="s">
        <v>649</v>
      </c>
      <c r="D318" s="136" t="s">
        <v>210</v>
      </c>
      <c r="E318" s="137" t="s">
        <v>851</v>
      </c>
      <c r="F318" s="138" t="s">
        <v>852</v>
      </c>
      <c r="G318" s="139" t="s">
        <v>456</v>
      </c>
      <c r="H318" s="140">
        <v>1</v>
      </c>
      <c r="I318" s="141"/>
      <c r="J318" s="142">
        <f>ROUND(I318*H318,2)</f>
        <v>0</v>
      </c>
      <c r="K318" s="143"/>
      <c r="L318" s="30"/>
      <c r="M318" s="144" t="s">
        <v>1</v>
      </c>
      <c r="N318" s="145" t="s">
        <v>43</v>
      </c>
      <c r="P318" s="146">
        <f>O318*H318</f>
        <v>0</v>
      </c>
      <c r="Q318" s="146">
        <v>0.42080000000000001</v>
      </c>
      <c r="R318" s="146">
        <f>Q318*H318</f>
        <v>0.42080000000000001</v>
      </c>
      <c r="S318" s="146">
        <v>0</v>
      </c>
      <c r="T318" s="147">
        <f>S318*H318</f>
        <v>0</v>
      </c>
      <c r="AR318" s="148" t="s">
        <v>156</v>
      </c>
      <c r="AT318" s="148" t="s">
        <v>210</v>
      </c>
      <c r="AU318" s="148" t="s">
        <v>91</v>
      </c>
      <c r="AY318" s="15" t="s">
        <v>209</v>
      </c>
      <c r="BE318" s="149">
        <f>IF(N318="základní",J318,0)</f>
        <v>0</v>
      </c>
      <c r="BF318" s="149">
        <f>IF(N318="snížená",J318,0)</f>
        <v>0</v>
      </c>
      <c r="BG318" s="149">
        <f>IF(N318="zákl. přenesená",J318,0)</f>
        <v>0</v>
      </c>
      <c r="BH318" s="149">
        <f>IF(N318="sníž. přenesená",J318,0)</f>
        <v>0</v>
      </c>
      <c r="BI318" s="149">
        <f>IF(N318="nulová",J318,0)</f>
        <v>0</v>
      </c>
      <c r="BJ318" s="15" t="s">
        <v>85</v>
      </c>
      <c r="BK318" s="149">
        <f>ROUND(I318*H318,2)</f>
        <v>0</v>
      </c>
      <c r="BL318" s="15" t="s">
        <v>156</v>
      </c>
      <c r="BM318" s="148" t="s">
        <v>2703</v>
      </c>
    </row>
    <row r="319" spans="2:65" s="1" customFormat="1" ht="19.5" x14ac:dyDescent="0.2">
      <c r="B319" s="30"/>
      <c r="D319" s="150" t="s">
        <v>216</v>
      </c>
      <c r="F319" s="151" t="s">
        <v>854</v>
      </c>
      <c r="I319" s="152"/>
      <c r="L319" s="30"/>
      <c r="M319" s="153"/>
      <c r="T319" s="54"/>
      <c r="AT319" s="15" t="s">
        <v>216</v>
      </c>
      <c r="AU319" s="15" t="s">
        <v>91</v>
      </c>
    </row>
    <row r="320" spans="2:65" s="12" customFormat="1" x14ac:dyDescent="0.2">
      <c r="B320" s="154"/>
      <c r="D320" s="150" t="s">
        <v>292</v>
      </c>
      <c r="E320" s="155" t="s">
        <v>1</v>
      </c>
      <c r="F320" s="156" t="s">
        <v>85</v>
      </c>
      <c r="H320" s="157">
        <v>1</v>
      </c>
      <c r="I320" s="158"/>
      <c r="L320" s="154"/>
      <c r="M320" s="159"/>
      <c r="T320" s="160"/>
      <c r="AT320" s="155" t="s">
        <v>292</v>
      </c>
      <c r="AU320" s="155" t="s">
        <v>91</v>
      </c>
      <c r="AV320" s="12" t="s">
        <v>91</v>
      </c>
      <c r="AW320" s="12" t="s">
        <v>36</v>
      </c>
      <c r="AX320" s="12" t="s">
        <v>85</v>
      </c>
      <c r="AY320" s="155" t="s">
        <v>209</v>
      </c>
    </row>
    <row r="321" spans="2:65" s="1" customFormat="1" ht="24.2" customHeight="1" x14ac:dyDescent="0.2">
      <c r="B321" s="30"/>
      <c r="C321" s="136" t="s">
        <v>655</v>
      </c>
      <c r="D321" s="136" t="s">
        <v>210</v>
      </c>
      <c r="E321" s="137" t="s">
        <v>2141</v>
      </c>
      <c r="F321" s="138" t="s">
        <v>2142</v>
      </c>
      <c r="G321" s="139" t="s">
        <v>456</v>
      </c>
      <c r="H321" s="140">
        <v>1</v>
      </c>
      <c r="I321" s="141"/>
      <c r="J321" s="142">
        <f>ROUND(I321*H321,2)</f>
        <v>0</v>
      </c>
      <c r="K321" s="143"/>
      <c r="L321" s="30"/>
      <c r="M321" s="144" t="s">
        <v>1</v>
      </c>
      <c r="N321" s="145" t="s">
        <v>43</v>
      </c>
      <c r="P321" s="146">
        <f>O321*H321</f>
        <v>0</v>
      </c>
      <c r="Q321" s="146">
        <v>1.67E-3</v>
      </c>
      <c r="R321" s="146">
        <f>Q321*H321</f>
        <v>1.67E-3</v>
      </c>
      <c r="S321" s="146">
        <v>0</v>
      </c>
      <c r="T321" s="147">
        <f>S321*H321</f>
        <v>0</v>
      </c>
      <c r="AR321" s="148" t="s">
        <v>156</v>
      </c>
      <c r="AT321" s="148" t="s">
        <v>210</v>
      </c>
      <c r="AU321" s="148" t="s">
        <v>91</v>
      </c>
      <c r="AY321" s="15" t="s">
        <v>209</v>
      </c>
      <c r="BE321" s="149">
        <f>IF(N321="základní",J321,0)</f>
        <v>0</v>
      </c>
      <c r="BF321" s="149">
        <f>IF(N321="snížená",J321,0)</f>
        <v>0</v>
      </c>
      <c r="BG321" s="149">
        <f>IF(N321="zákl. přenesená",J321,0)</f>
        <v>0</v>
      </c>
      <c r="BH321" s="149">
        <f>IF(N321="sníž. přenesená",J321,0)</f>
        <v>0</v>
      </c>
      <c r="BI321" s="149">
        <f>IF(N321="nulová",J321,0)</f>
        <v>0</v>
      </c>
      <c r="BJ321" s="15" t="s">
        <v>85</v>
      </c>
      <c r="BK321" s="149">
        <f>ROUND(I321*H321,2)</f>
        <v>0</v>
      </c>
      <c r="BL321" s="15" t="s">
        <v>156</v>
      </c>
      <c r="BM321" s="148" t="s">
        <v>2704</v>
      </c>
    </row>
    <row r="322" spans="2:65" s="1" customFormat="1" ht="19.5" x14ac:dyDescent="0.2">
      <c r="B322" s="30"/>
      <c r="D322" s="150" t="s">
        <v>216</v>
      </c>
      <c r="F322" s="151" t="s">
        <v>2142</v>
      </c>
      <c r="I322" s="152"/>
      <c r="L322" s="30"/>
      <c r="M322" s="153"/>
      <c r="T322" s="54"/>
      <c r="AT322" s="15" t="s">
        <v>216</v>
      </c>
      <c r="AU322" s="15" t="s">
        <v>91</v>
      </c>
    </row>
    <row r="323" spans="2:65" s="12" customFormat="1" x14ac:dyDescent="0.2">
      <c r="B323" s="154"/>
      <c r="D323" s="150" t="s">
        <v>292</v>
      </c>
      <c r="E323" s="155" t="s">
        <v>1</v>
      </c>
      <c r="F323" s="156" t="s">
        <v>85</v>
      </c>
      <c r="H323" s="157">
        <v>1</v>
      </c>
      <c r="I323" s="158"/>
      <c r="L323" s="154"/>
      <c r="M323" s="159"/>
      <c r="T323" s="160"/>
      <c r="AT323" s="155" t="s">
        <v>292</v>
      </c>
      <c r="AU323" s="155" t="s">
        <v>91</v>
      </c>
      <c r="AV323" s="12" t="s">
        <v>91</v>
      </c>
      <c r="AW323" s="12" t="s">
        <v>36</v>
      </c>
      <c r="AX323" s="12" t="s">
        <v>85</v>
      </c>
      <c r="AY323" s="155" t="s">
        <v>209</v>
      </c>
    </row>
    <row r="324" spans="2:65" s="1" customFormat="1" ht="24.2" customHeight="1" x14ac:dyDescent="0.2">
      <c r="B324" s="30"/>
      <c r="C324" s="171" t="s">
        <v>660</v>
      </c>
      <c r="D324" s="171" t="s">
        <v>449</v>
      </c>
      <c r="E324" s="172" t="s">
        <v>2144</v>
      </c>
      <c r="F324" s="173" t="s">
        <v>2145</v>
      </c>
      <c r="G324" s="174" t="s">
        <v>456</v>
      </c>
      <c r="H324" s="175">
        <v>1</v>
      </c>
      <c r="I324" s="176"/>
      <c r="J324" s="177">
        <f>ROUND(I324*H324,2)</f>
        <v>0</v>
      </c>
      <c r="K324" s="178"/>
      <c r="L324" s="179"/>
      <c r="M324" s="180" t="s">
        <v>1</v>
      </c>
      <c r="N324" s="181" t="s">
        <v>43</v>
      </c>
      <c r="P324" s="146">
        <f>O324*H324</f>
        <v>0</v>
      </c>
      <c r="Q324" s="146">
        <v>1.2999999999999999E-2</v>
      </c>
      <c r="R324" s="146">
        <f>Q324*H324</f>
        <v>1.2999999999999999E-2</v>
      </c>
      <c r="S324" s="146">
        <v>0</v>
      </c>
      <c r="T324" s="147">
        <f>S324*H324</f>
        <v>0</v>
      </c>
      <c r="AR324" s="148" t="s">
        <v>244</v>
      </c>
      <c r="AT324" s="148" t="s">
        <v>449</v>
      </c>
      <c r="AU324" s="148" t="s">
        <v>91</v>
      </c>
      <c r="AY324" s="15" t="s">
        <v>209</v>
      </c>
      <c r="BE324" s="149">
        <f>IF(N324="základní",J324,0)</f>
        <v>0</v>
      </c>
      <c r="BF324" s="149">
        <f>IF(N324="snížená",J324,0)</f>
        <v>0</v>
      </c>
      <c r="BG324" s="149">
        <f>IF(N324="zákl. přenesená",J324,0)</f>
        <v>0</v>
      </c>
      <c r="BH324" s="149">
        <f>IF(N324="sníž. přenesená",J324,0)</f>
        <v>0</v>
      </c>
      <c r="BI324" s="149">
        <f>IF(N324="nulová",J324,0)</f>
        <v>0</v>
      </c>
      <c r="BJ324" s="15" t="s">
        <v>85</v>
      </c>
      <c r="BK324" s="149">
        <f>ROUND(I324*H324,2)</f>
        <v>0</v>
      </c>
      <c r="BL324" s="15" t="s">
        <v>156</v>
      </c>
      <c r="BM324" s="148" t="s">
        <v>2705</v>
      </c>
    </row>
    <row r="325" spans="2:65" s="1" customFormat="1" ht="19.5" x14ac:dyDescent="0.2">
      <c r="B325" s="30"/>
      <c r="D325" s="150" t="s">
        <v>216</v>
      </c>
      <c r="F325" s="151" t="s">
        <v>2145</v>
      </c>
      <c r="I325" s="152"/>
      <c r="L325" s="30"/>
      <c r="M325" s="153"/>
      <c r="T325" s="54"/>
      <c r="AT325" s="15" t="s">
        <v>216</v>
      </c>
      <c r="AU325" s="15" t="s">
        <v>91</v>
      </c>
    </row>
    <row r="326" spans="2:65" s="1" customFormat="1" ht="24.2" customHeight="1" x14ac:dyDescent="0.2">
      <c r="B326" s="30"/>
      <c r="C326" s="171" t="s">
        <v>665</v>
      </c>
      <c r="D326" s="171" t="s">
        <v>449</v>
      </c>
      <c r="E326" s="172" t="s">
        <v>2147</v>
      </c>
      <c r="F326" s="173" t="s">
        <v>2378</v>
      </c>
      <c r="G326" s="174" t="s">
        <v>247</v>
      </c>
      <c r="H326" s="175">
        <v>1</v>
      </c>
      <c r="I326" s="176"/>
      <c r="J326" s="177">
        <f>ROUND(I326*H326,2)</f>
        <v>0</v>
      </c>
      <c r="K326" s="178"/>
      <c r="L326" s="179"/>
      <c r="M326" s="180" t="s">
        <v>1</v>
      </c>
      <c r="N326" s="181" t="s">
        <v>43</v>
      </c>
      <c r="P326" s="146">
        <f>O326*H326</f>
        <v>0</v>
      </c>
      <c r="Q326" s="146">
        <v>4.2500000000000003E-3</v>
      </c>
      <c r="R326" s="146">
        <f>Q326*H326</f>
        <v>4.2500000000000003E-3</v>
      </c>
      <c r="S326" s="146">
        <v>0</v>
      </c>
      <c r="T326" s="147">
        <f>S326*H326</f>
        <v>0</v>
      </c>
      <c r="AR326" s="148" t="s">
        <v>244</v>
      </c>
      <c r="AT326" s="148" t="s">
        <v>449</v>
      </c>
      <c r="AU326" s="148" t="s">
        <v>91</v>
      </c>
      <c r="AY326" s="15" t="s">
        <v>209</v>
      </c>
      <c r="BE326" s="149">
        <f>IF(N326="základní",J326,0)</f>
        <v>0</v>
      </c>
      <c r="BF326" s="149">
        <f>IF(N326="snížená",J326,0)</f>
        <v>0</v>
      </c>
      <c r="BG326" s="149">
        <f>IF(N326="zákl. přenesená",J326,0)</f>
        <v>0</v>
      </c>
      <c r="BH326" s="149">
        <f>IF(N326="sníž. přenesená",J326,0)</f>
        <v>0</v>
      </c>
      <c r="BI326" s="149">
        <f>IF(N326="nulová",J326,0)</f>
        <v>0</v>
      </c>
      <c r="BJ326" s="15" t="s">
        <v>85</v>
      </c>
      <c r="BK326" s="149">
        <f>ROUND(I326*H326,2)</f>
        <v>0</v>
      </c>
      <c r="BL326" s="15" t="s">
        <v>156</v>
      </c>
      <c r="BM326" s="148" t="s">
        <v>2706</v>
      </c>
    </row>
    <row r="327" spans="2:65" s="1" customFormat="1" x14ac:dyDescent="0.2">
      <c r="B327" s="30"/>
      <c r="D327" s="150" t="s">
        <v>216</v>
      </c>
      <c r="F327" s="151" t="s">
        <v>2378</v>
      </c>
      <c r="I327" s="152"/>
      <c r="L327" s="30"/>
      <c r="M327" s="153"/>
      <c r="T327" s="54"/>
      <c r="AT327" s="15" t="s">
        <v>216</v>
      </c>
      <c r="AU327" s="15" t="s">
        <v>91</v>
      </c>
    </row>
    <row r="328" spans="2:65" s="12" customFormat="1" x14ac:dyDescent="0.2">
      <c r="B328" s="154"/>
      <c r="D328" s="150" t="s">
        <v>292</v>
      </c>
      <c r="E328" s="155" t="s">
        <v>1</v>
      </c>
      <c r="F328" s="156" t="s">
        <v>85</v>
      </c>
      <c r="H328" s="157">
        <v>1</v>
      </c>
      <c r="I328" s="158"/>
      <c r="L328" s="154"/>
      <c r="M328" s="159"/>
      <c r="T328" s="160"/>
      <c r="AT328" s="155" t="s">
        <v>292</v>
      </c>
      <c r="AU328" s="155" t="s">
        <v>91</v>
      </c>
      <c r="AV328" s="12" t="s">
        <v>91</v>
      </c>
      <c r="AW328" s="12" t="s">
        <v>36</v>
      </c>
      <c r="AX328" s="12" t="s">
        <v>85</v>
      </c>
      <c r="AY328" s="155" t="s">
        <v>209</v>
      </c>
    </row>
    <row r="329" spans="2:65" s="1" customFormat="1" ht="24.2" customHeight="1" x14ac:dyDescent="0.2">
      <c r="B329" s="30"/>
      <c r="C329" s="136" t="s">
        <v>671</v>
      </c>
      <c r="D329" s="136" t="s">
        <v>210</v>
      </c>
      <c r="E329" s="137" t="s">
        <v>2150</v>
      </c>
      <c r="F329" s="138" t="s">
        <v>2151</v>
      </c>
      <c r="G329" s="139" t="s">
        <v>359</v>
      </c>
      <c r="H329" s="140">
        <v>53</v>
      </c>
      <c r="I329" s="141"/>
      <c r="J329" s="142">
        <f>ROUND(I329*H329,2)</f>
        <v>0</v>
      </c>
      <c r="K329" s="143"/>
      <c r="L329" s="30"/>
      <c r="M329" s="144" t="s">
        <v>1</v>
      </c>
      <c r="N329" s="145" t="s">
        <v>43</v>
      </c>
      <c r="P329" s="146">
        <f>O329*H329</f>
        <v>0</v>
      </c>
      <c r="Q329" s="146">
        <v>0</v>
      </c>
      <c r="R329" s="146">
        <f>Q329*H329</f>
        <v>0</v>
      </c>
      <c r="S329" s="146">
        <v>0</v>
      </c>
      <c r="T329" s="147">
        <f>S329*H329</f>
        <v>0</v>
      </c>
      <c r="AR329" s="148" t="s">
        <v>156</v>
      </c>
      <c r="AT329" s="148" t="s">
        <v>210</v>
      </c>
      <c r="AU329" s="148" t="s">
        <v>91</v>
      </c>
      <c r="AY329" s="15" t="s">
        <v>209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5" t="s">
        <v>85</v>
      </c>
      <c r="BK329" s="149">
        <f>ROUND(I329*H329,2)</f>
        <v>0</v>
      </c>
      <c r="BL329" s="15" t="s">
        <v>156</v>
      </c>
      <c r="BM329" s="148" t="s">
        <v>2707</v>
      </c>
    </row>
    <row r="330" spans="2:65" s="1" customFormat="1" ht="29.25" x14ac:dyDescent="0.2">
      <c r="B330" s="30"/>
      <c r="D330" s="150" t="s">
        <v>216</v>
      </c>
      <c r="F330" s="151" t="s">
        <v>2153</v>
      </c>
      <c r="I330" s="152"/>
      <c r="L330" s="30"/>
      <c r="M330" s="153"/>
      <c r="T330" s="54"/>
      <c r="AT330" s="15" t="s">
        <v>216</v>
      </c>
      <c r="AU330" s="15" t="s">
        <v>91</v>
      </c>
    </row>
    <row r="331" spans="2:65" s="12" customFormat="1" x14ac:dyDescent="0.2">
      <c r="B331" s="154"/>
      <c r="D331" s="150" t="s">
        <v>292</v>
      </c>
      <c r="E331" s="155" t="s">
        <v>1</v>
      </c>
      <c r="F331" s="156" t="s">
        <v>643</v>
      </c>
      <c r="H331" s="157">
        <v>53</v>
      </c>
      <c r="I331" s="158"/>
      <c r="L331" s="154"/>
      <c r="M331" s="159"/>
      <c r="T331" s="160"/>
      <c r="AT331" s="155" t="s">
        <v>292</v>
      </c>
      <c r="AU331" s="155" t="s">
        <v>91</v>
      </c>
      <c r="AV331" s="12" t="s">
        <v>91</v>
      </c>
      <c r="AW331" s="12" t="s">
        <v>36</v>
      </c>
      <c r="AX331" s="12" t="s">
        <v>85</v>
      </c>
      <c r="AY331" s="155" t="s">
        <v>209</v>
      </c>
    </row>
    <row r="332" spans="2:65" s="1" customFormat="1" ht="24.2" customHeight="1" x14ac:dyDescent="0.2">
      <c r="B332" s="30"/>
      <c r="C332" s="171" t="s">
        <v>677</v>
      </c>
      <c r="D332" s="171" t="s">
        <v>449</v>
      </c>
      <c r="E332" s="172" t="s">
        <v>2154</v>
      </c>
      <c r="F332" s="173" t="s">
        <v>2155</v>
      </c>
      <c r="G332" s="174" t="s">
        <v>359</v>
      </c>
      <c r="H332" s="175">
        <v>53</v>
      </c>
      <c r="I332" s="176"/>
      <c r="J332" s="177">
        <f>ROUND(I332*H332,2)</f>
        <v>0</v>
      </c>
      <c r="K332" s="178"/>
      <c r="L332" s="179"/>
      <c r="M332" s="180" t="s">
        <v>1</v>
      </c>
      <c r="N332" s="181" t="s">
        <v>43</v>
      </c>
      <c r="P332" s="146">
        <f>O332*H332</f>
        <v>0</v>
      </c>
      <c r="Q332" s="146">
        <v>1.0499999999999999E-3</v>
      </c>
      <c r="R332" s="146">
        <f>Q332*H332</f>
        <v>5.5649999999999998E-2</v>
      </c>
      <c r="S332" s="146">
        <v>0</v>
      </c>
      <c r="T332" s="147">
        <f>S332*H332</f>
        <v>0</v>
      </c>
      <c r="AR332" s="148" t="s">
        <v>244</v>
      </c>
      <c r="AT332" s="148" t="s">
        <v>449</v>
      </c>
      <c r="AU332" s="148" t="s">
        <v>91</v>
      </c>
      <c r="AY332" s="15" t="s">
        <v>209</v>
      </c>
      <c r="BE332" s="149">
        <f>IF(N332="základní",J332,0)</f>
        <v>0</v>
      </c>
      <c r="BF332" s="149">
        <f>IF(N332="snížená",J332,0)</f>
        <v>0</v>
      </c>
      <c r="BG332" s="149">
        <f>IF(N332="zákl. přenesená",J332,0)</f>
        <v>0</v>
      </c>
      <c r="BH332" s="149">
        <f>IF(N332="sníž. přenesená",J332,0)</f>
        <v>0</v>
      </c>
      <c r="BI332" s="149">
        <f>IF(N332="nulová",J332,0)</f>
        <v>0</v>
      </c>
      <c r="BJ332" s="15" t="s">
        <v>85</v>
      </c>
      <c r="BK332" s="149">
        <f>ROUND(I332*H332,2)</f>
        <v>0</v>
      </c>
      <c r="BL332" s="15" t="s">
        <v>156</v>
      </c>
      <c r="BM332" s="148" t="s">
        <v>2708</v>
      </c>
    </row>
    <row r="333" spans="2:65" s="1" customFormat="1" x14ac:dyDescent="0.2">
      <c r="B333" s="30"/>
      <c r="D333" s="150" t="s">
        <v>216</v>
      </c>
      <c r="F333" s="151" t="s">
        <v>2155</v>
      </c>
      <c r="I333" s="152"/>
      <c r="L333" s="30"/>
      <c r="M333" s="153"/>
      <c r="T333" s="54"/>
      <c r="AT333" s="15" t="s">
        <v>216</v>
      </c>
      <c r="AU333" s="15" t="s">
        <v>91</v>
      </c>
    </row>
    <row r="334" spans="2:65" s="12" customFormat="1" x14ac:dyDescent="0.2">
      <c r="B334" s="154"/>
      <c r="D334" s="150" t="s">
        <v>292</v>
      </c>
      <c r="E334" s="155" t="s">
        <v>1</v>
      </c>
      <c r="F334" s="156" t="s">
        <v>643</v>
      </c>
      <c r="H334" s="157">
        <v>53</v>
      </c>
      <c r="I334" s="158"/>
      <c r="L334" s="154"/>
      <c r="M334" s="159"/>
      <c r="T334" s="160"/>
      <c r="AT334" s="155" t="s">
        <v>292</v>
      </c>
      <c r="AU334" s="155" t="s">
        <v>91</v>
      </c>
      <c r="AV334" s="12" t="s">
        <v>91</v>
      </c>
      <c r="AW334" s="12" t="s">
        <v>36</v>
      </c>
      <c r="AX334" s="12" t="s">
        <v>85</v>
      </c>
      <c r="AY334" s="155" t="s">
        <v>209</v>
      </c>
    </row>
    <row r="335" spans="2:65" s="1" customFormat="1" ht="24.2" customHeight="1" x14ac:dyDescent="0.2">
      <c r="B335" s="30"/>
      <c r="C335" s="136" t="s">
        <v>421</v>
      </c>
      <c r="D335" s="136" t="s">
        <v>210</v>
      </c>
      <c r="E335" s="137" t="s">
        <v>2164</v>
      </c>
      <c r="F335" s="138" t="s">
        <v>2165</v>
      </c>
      <c r="G335" s="139" t="s">
        <v>456</v>
      </c>
      <c r="H335" s="140">
        <v>18</v>
      </c>
      <c r="I335" s="141"/>
      <c r="J335" s="142">
        <f>ROUND(I335*H335,2)</f>
        <v>0</v>
      </c>
      <c r="K335" s="143"/>
      <c r="L335" s="30"/>
      <c r="M335" s="144" t="s">
        <v>1</v>
      </c>
      <c r="N335" s="145" t="s">
        <v>43</v>
      </c>
      <c r="P335" s="146">
        <f>O335*H335</f>
        <v>0</v>
      </c>
      <c r="Q335" s="146">
        <v>0</v>
      </c>
      <c r="R335" s="146">
        <f>Q335*H335</f>
        <v>0</v>
      </c>
      <c r="S335" s="146">
        <v>0</v>
      </c>
      <c r="T335" s="147">
        <f>S335*H335</f>
        <v>0</v>
      </c>
      <c r="AR335" s="148" t="s">
        <v>156</v>
      </c>
      <c r="AT335" s="148" t="s">
        <v>210</v>
      </c>
      <c r="AU335" s="148" t="s">
        <v>91</v>
      </c>
      <c r="AY335" s="15" t="s">
        <v>209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5" t="s">
        <v>85</v>
      </c>
      <c r="BK335" s="149">
        <f>ROUND(I335*H335,2)</f>
        <v>0</v>
      </c>
      <c r="BL335" s="15" t="s">
        <v>156</v>
      </c>
      <c r="BM335" s="148" t="s">
        <v>2709</v>
      </c>
    </row>
    <row r="336" spans="2:65" s="1" customFormat="1" ht="29.25" x14ac:dyDescent="0.2">
      <c r="B336" s="30"/>
      <c r="D336" s="150" t="s">
        <v>216</v>
      </c>
      <c r="F336" s="151" t="s">
        <v>2167</v>
      </c>
      <c r="I336" s="152"/>
      <c r="L336" s="30"/>
      <c r="M336" s="153"/>
      <c r="T336" s="54"/>
      <c r="AT336" s="15" t="s">
        <v>216</v>
      </c>
      <c r="AU336" s="15" t="s">
        <v>91</v>
      </c>
    </row>
    <row r="337" spans="2:65" s="1" customFormat="1" ht="16.5" customHeight="1" x14ac:dyDescent="0.2">
      <c r="B337" s="30"/>
      <c r="C337" s="171" t="s">
        <v>689</v>
      </c>
      <c r="D337" s="171" t="s">
        <v>449</v>
      </c>
      <c r="E337" s="172" t="s">
        <v>2168</v>
      </c>
      <c r="F337" s="173" t="s">
        <v>2169</v>
      </c>
      <c r="G337" s="174" t="s">
        <v>456</v>
      </c>
      <c r="H337" s="175">
        <v>18</v>
      </c>
      <c r="I337" s="176"/>
      <c r="J337" s="177">
        <f>ROUND(I337*H337,2)</f>
        <v>0</v>
      </c>
      <c r="K337" s="178"/>
      <c r="L337" s="179"/>
      <c r="M337" s="180" t="s">
        <v>1</v>
      </c>
      <c r="N337" s="181" t="s">
        <v>43</v>
      </c>
      <c r="P337" s="146">
        <f>O337*H337</f>
        <v>0</v>
      </c>
      <c r="Q337" s="146">
        <v>2.2000000000000001E-4</v>
      </c>
      <c r="R337" s="146">
        <f>Q337*H337</f>
        <v>3.96E-3</v>
      </c>
      <c r="S337" s="146">
        <v>0</v>
      </c>
      <c r="T337" s="147">
        <f>S337*H337</f>
        <v>0</v>
      </c>
      <c r="AR337" s="148" t="s">
        <v>244</v>
      </c>
      <c r="AT337" s="148" t="s">
        <v>449</v>
      </c>
      <c r="AU337" s="148" t="s">
        <v>91</v>
      </c>
      <c r="AY337" s="15" t="s">
        <v>209</v>
      </c>
      <c r="BE337" s="149">
        <f>IF(N337="základní",J337,0)</f>
        <v>0</v>
      </c>
      <c r="BF337" s="149">
        <f>IF(N337="snížená",J337,0)</f>
        <v>0</v>
      </c>
      <c r="BG337" s="149">
        <f>IF(N337="zákl. přenesená",J337,0)</f>
        <v>0</v>
      </c>
      <c r="BH337" s="149">
        <f>IF(N337="sníž. přenesená",J337,0)</f>
        <v>0</v>
      </c>
      <c r="BI337" s="149">
        <f>IF(N337="nulová",J337,0)</f>
        <v>0</v>
      </c>
      <c r="BJ337" s="15" t="s">
        <v>85</v>
      </c>
      <c r="BK337" s="149">
        <f>ROUND(I337*H337,2)</f>
        <v>0</v>
      </c>
      <c r="BL337" s="15" t="s">
        <v>156</v>
      </c>
      <c r="BM337" s="148" t="s">
        <v>2710</v>
      </c>
    </row>
    <row r="338" spans="2:65" s="1" customFormat="1" x14ac:dyDescent="0.2">
      <c r="B338" s="30"/>
      <c r="D338" s="150" t="s">
        <v>216</v>
      </c>
      <c r="F338" s="151" t="s">
        <v>2169</v>
      </c>
      <c r="I338" s="152"/>
      <c r="L338" s="30"/>
      <c r="M338" s="153"/>
      <c r="T338" s="54"/>
      <c r="AT338" s="15" t="s">
        <v>216</v>
      </c>
      <c r="AU338" s="15" t="s">
        <v>91</v>
      </c>
    </row>
    <row r="339" spans="2:65" s="1" customFormat="1" ht="24.2" customHeight="1" x14ac:dyDescent="0.2">
      <c r="B339" s="30"/>
      <c r="C339" s="136" t="s">
        <v>695</v>
      </c>
      <c r="D339" s="136" t="s">
        <v>210</v>
      </c>
      <c r="E339" s="137" t="s">
        <v>2711</v>
      </c>
      <c r="F339" s="138" t="s">
        <v>2712</v>
      </c>
      <c r="G339" s="139" t="s">
        <v>456</v>
      </c>
      <c r="H339" s="140">
        <v>1</v>
      </c>
      <c r="I339" s="141"/>
      <c r="J339" s="142">
        <f>ROUND(I339*H339,2)</f>
        <v>0</v>
      </c>
      <c r="K339" s="143"/>
      <c r="L339" s="30"/>
      <c r="M339" s="144" t="s">
        <v>1</v>
      </c>
      <c r="N339" s="145" t="s">
        <v>43</v>
      </c>
      <c r="P339" s="146">
        <f>O339*H339</f>
        <v>0</v>
      </c>
      <c r="Q339" s="146">
        <v>0</v>
      </c>
      <c r="R339" s="146">
        <f>Q339*H339</f>
        <v>0</v>
      </c>
      <c r="S339" s="146">
        <v>0</v>
      </c>
      <c r="T339" s="147">
        <f>S339*H339</f>
        <v>0</v>
      </c>
      <c r="AR339" s="148" t="s">
        <v>156</v>
      </c>
      <c r="AT339" s="148" t="s">
        <v>210</v>
      </c>
      <c r="AU339" s="148" t="s">
        <v>91</v>
      </c>
      <c r="AY339" s="15" t="s">
        <v>209</v>
      </c>
      <c r="BE339" s="149">
        <f>IF(N339="základní",J339,0)</f>
        <v>0</v>
      </c>
      <c r="BF339" s="149">
        <f>IF(N339="snížená",J339,0)</f>
        <v>0</v>
      </c>
      <c r="BG339" s="149">
        <f>IF(N339="zákl. přenesená",J339,0)</f>
        <v>0</v>
      </c>
      <c r="BH339" s="149">
        <f>IF(N339="sníž. přenesená",J339,0)</f>
        <v>0</v>
      </c>
      <c r="BI339" s="149">
        <f>IF(N339="nulová",J339,0)</f>
        <v>0</v>
      </c>
      <c r="BJ339" s="15" t="s">
        <v>85</v>
      </c>
      <c r="BK339" s="149">
        <f>ROUND(I339*H339,2)</f>
        <v>0</v>
      </c>
      <c r="BL339" s="15" t="s">
        <v>156</v>
      </c>
      <c r="BM339" s="148" t="s">
        <v>2713</v>
      </c>
    </row>
    <row r="340" spans="2:65" s="1" customFormat="1" ht="19.5" x14ac:dyDescent="0.2">
      <c r="B340" s="30"/>
      <c r="D340" s="150" t="s">
        <v>216</v>
      </c>
      <c r="F340" s="151" t="s">
        <v>2714</v>
      </c>
      <c r="I340" s="152"/>
      <c r="L340" s="30"/>
      <c r="M340" s="153"/>
      <c r="T340" s="54"/>
      <c r="AT340" s="15" t="s">
        <v>216</v>
      </c>
      <c r="AU340" s="15" t="s">
        <v>91</v>
      </c>
    </row>
    <row r="341" spans="2:65" s="1" customFormat="1" ht="16.5" customHeight="1" x14ac:dyDescent="0.2">
      <c r="B341" s="30"/>
      <c r="C341" s="171" t="s">
        <v>699</v>
      </c>
      <c r="D341" s="171" t="s">
        <v>449</v>
      </c>
      <c r="E341" s="172" t="s">
        <v>2715</v>
      </c>
      <c r="F341" s="173" t="s">
        <v>2716</v>
      </c>
      <c r="G341" s="174" t="s">
        <v>456</v>
      </c>
      <c r="H341" s="175">
        <v>1</v>
      </c>
      <c r="I341" s="176"/>
      <c r="J341" s="177">
        <f>ROUND(I341*H341,2)</f>
        <v>0</v>
      </c>
      <c r="K341" s="178"/>
      <c r="L341" s="179"/>
      <c r="M341" s="180" t="s">
        <v>1</v>
      </c>
      <c r="N341" s="181" t="s">
        <v>43</v>
      </c>
      <c r="P341" s="146">
        <f>O341*H341</f>
        <v>0</v>
      </c>
      <c r="Q341" s="146">
        <v>2.5999999999999998E-4</v>
      </c>
      <c r="R341" s="146">
        <f>Q341*H341</f>
        <v>2.5999999999999998E-4</v>
      </c>
      <c r="S341" s="146">
        <v>0</v>
      </c>
      <c r="T341" s="147">
        <f>S341*H341</f>
        <v>0</v>
      </c>
      <c r="AR341" s="148" t="s">
        <v>244</v>
      </c>
      <c r="AT341" s="148" t="s">
        <v>449</v>
      </c>
      <c r="AU341" s="148" t="s">
        <v>91</v>
      </c>
      <c r="AY341" s="15" t="s">
        <v>209</v>
      </c>
      <c r="BE341" s="149">
        <f>IF(N341="základní",J341,0)</f>
        <v>0</v>
      </c>
      <c r="BF341" s="149">
        <f>IF(N341="snížená",J341,0)</f>
        <v>0</v>
      </c>
      <c r="BG341" s="149">
        <f>IF(N341="zákl. přenesená",J341,0)</f>
        <v>0</v>
      </c>
      <c r="BH341" s="149">
        <f>IF(N341="sníž. přenesená",J341,0)</f>
        <v>0</v>
      </c>
      <c r="BI341" s="149">
        <f>IF(N341="nulová",J341,0)</f>
        <v>0</v>
      </c>
      <c r="BJ341" s="15" t="s">
        <v>85</v>
      </c>
      <c r="BK341" s="149">
        <f>ROUND(I341*H341,2)</f>
        <v>0</v>
      </c>
      <c r="BL341" s="15" t="s">
        <v>156</v>
      </c>
      <c r="BM341" s="148" t="s">
        <v>2717</v>
      </c>
    </row>
    <row r="342" spans="2:65" s="1" customFormat="1" x14ac:dyDescent="0.2">
      <c r="B342" s="30"/>
      <c r="D342" s="150" t="s">
        <v>216</v>
      </c>
      <c r="F342" s="151" t="s">
        <v>2716</v>
      </c>
      <c r="I342" s="152"/>
      <c r="L342" s="30"/>
      <c r="M342" s="153"/>
      <c r="T342" s="54"/>
      <c r="AT342" s="15" t="s">
        <v>216</v>
      </c>
      <c r="AU342" s="15" t="s">
        <v>91</v>
      </c>
    </row>
    <row r="343" spans="2:65" s="1" customFormat="1" ht="16.5" customHeight="1" x14ac:dyDescent="0.2">
      <c r="B343" s="30"/>
      <c r="C343" s="171" t="s">
        <v>705</v>
      </c>
      <c r="D343" s="171" t="s">
        <v>449</v>
      </c>
      <c r="E343" s="172" t="s">
        <v>2171</v>
      </c>
      <c r="F343" s="173" t="s">
        <v>2172</v>
      </c>
      <c r="G343" s="174" t="s">
        <v>456</v>
      </c>
      <c r="H343" s="175">
        <v>1</v>
      </c>
      <c r="I343" s="176"/>
      <c r="J343" s="177">
        <f>ROUND(I343*H343,2)</f>
        <v>0</v>
      </c>
      <c r="K343" s="178"/>
      <c r="L343" s="179"/>
      <c r="M343" s="180" t="s">
        <v>1</v>
      </c>
      <c r="N343" s="181" t="s">
        <v>43</v>
      </c>
      <c r="P343" s="146">
        <f>O343*H343</f>
        <v>0</v>
      </c>
      <c r="Q343" s="146">
        <v>1.9000000000000001E-4</v>
      </c>
      <c r="R343" s="146">
        <f>Q343*H343</f>
        <v>1.9000000000000001E-4</v>
      </c>
      <c r="S343" s="146">
        <v>0</v>
      </c>
      <c r="T343" s="147">
        <f>S343*H343</f>
        <v>0</v>
      </c>
      <c r="AR343" s="148" t="s">
        <v>244</v>
      </c>
      <c r="AT343" s="148" t="s">
        <v>449</v>
      </c>
      <c r="AU343" s="148" t="s">
        <v>91</v>
      </c>
      <c r="AY343" s="15" t="s">
        <v>209</v>
      </c>
      <c r="BE343" s="149">
        <f>IF(N343="základní",J343,0)</f>
        <v>0</v>
      </c>
      <c r="BF343" s="149">
        <f>IF(N343="snížená",J343,0)</f>
        <v>0</v>
      </c>
      <c r="BG343" s="149">
        <f>IF(N343="zákl. přenesená",J343,0)</f>
        <v>0</v>
      </c>
      <c r="BH343" s="149">
        <f>IF(N343="sníž. přenesená",J343,0)</f>
        <v>0</v>
      </c>
      <c r="BI343" s="149">
        <f>IF(N343="nulová",J343,0)</f>
        <v>0</v>
      </c>
      <c r="BJ343" s="15" t="s">
        <v>85</v>
      </c>
      <c r="BK343" s="149">
        <f>ROUND(I343*H343,2)</f>
        <v>0</v>
      </c>
      <c r="BL343" s="15" t="s">
        <v>156</v>
      </c>
      <c r="BM343" s="148" t="s">
        <v>2718</v>
      </c>
    </row>
    <row r="344" spans="2:65" s="1" customFormat="1" x14ac:dyDescent="0.2">
      <c r="B344" s="30"/>
      <c r="D344" s="150" t="s">
        <v>216</v>
      </c>
      <c r="F344" s="151" t="s">
        <v>2172</v>
      </c>
      <c r="I344" s="152"/>
      <c r="L344" s="30"/>
      <c r="M344" s="153"/>
      <c r="T344" s="54"/>
      <c r="AT344" s="15" t="s">
        <v>216</v>
      </c>
      <c r="AU344" s="15" t="s">
        <v>91</v>
      </c>
    </row>
    <row r="345" spans="2:65" s="1" customFormat="1" ht="16.5" customHeight="1" x14ac:dyDescent="0.2">
      <c r="B345" s="30"/>
      <c r="C345" s="171" t="s">
        <v>711</v>
      </c>
      <c r="D345" s="171" t="s">
        <v>449</v>
      </c>
      <c r="E345" s="172" t="s">
        <v>2174</v>
      </c>
      <c r="F345" s="173" t="s">
        <v>2175</v>
      </c>
      <c r="G345" s="174" t="s">
        <v>456</v>
      </c>
      <c r="H345" s="175">
        <v>1</v>
      </c>
      <c r="I345" s="176"/>
      <c r="J345" s="177">
        <f>ROUND(I345*H345,2)</f>
        <v>0</v>
      </c>
      <c r="K345" s="178"/>
      <c r="L345" s="179"/>
      <c r="M345" s="180" t="s">
        <v>1</v>
      </c>
      <c r="N345" s="181" t="s">
        <v>43</v>
      </c>
      <c r="P345" s="146">
        <f>O345*H345</f>
        <v>0</v>
      </c>
      <c r="Q345" s="146">
        <v>1.08E-3</v>
      </c>
      <c r="R345" s="146">
        <f>Q345*H345</f>
        <v>1.08E-3</v>
      </c>
      <c r="S345" s="146">
        <v>0</v>
      </c>
      <c r="T345" s="147">
        <f>S345*H345</f>
        <v>0</v>
      </c>
      <c r="AR345" s="148" t="s">
        <v>244</v>
      </c>
      <c r="AT345" s="148" t="s">
        <v>449</v>
      </c>
      <c r="AU345" s="148" t="s">
        <v>91</v>
      </c>
      <c r="AY345" s="15" t="s">
        <v>209</v>
      </c>
      <c r="BE345" s="149">
        <f>IF(N345="základní",J345,0)</f>
        <v>0</v>
      </c>
      <c r="BF345" s="149">
        <f>IF(N345="snížená",J345,0)</f>
        <v>0</v>
      </c>
      <c r="BG345" s="149">
        <f>IF(N345="zákl. přenesená",J345,0)</f>
        <v>0</v>
      </c>
      <c r="BH345" s="149">
        <f>IF(N345="sníž. přenesená",J345,0)</f>
        <v>0</v>
      </c>
      <c r="BI345" s="149">
        <f>IF(N345="nulová",J345,0)</f>
        <v>0</v>
      </c>
      <c r="BJ345" s="15" t="s">
        <v>85</v>
      </c>
      <c r="BK345" s="149">
        <f>ROUND(I345*H345,2)</f>
        <v>0</v>
      </c>
      <c r="BL345" s="15" t="s">
        <v>156</v>
      </c>
      <c r="BM345" s="148" t="s">
        <v>2719</v>
      </c>
    </row>
    <row r="346" spans="2:65" s="1" customFormat="1" x14ac:dyDescent="0.2">
      <c r="B346" s="30"/>
      <c r="D346" s="150" t="s">
        <v>216</v>
      </c>
      <c r="F346" s="151" t="s">
        <v>2175</v>
      </c>
      <c r="I346" s="152"/>
      <c r="L346" s="30"/>
      <c r="M346" s="153"/>
      <c r="T346" s="54"/>
      <c r="AT346" s="15" t="s">
        <v>216</v>
      </c>
      <c r="AU346" s="15" t="s">
        <v>91</v>
      </c>
    </row>
    <row r="347" spans="2:65" s="1" customFormat="1" ht="16.5" customHeight="1" x14ac:dyDescent="0.2">
      <c r="B347" s="30"/>
      <c r="C347" s="171" t="s">
        <v>716</v>
      </c>
      <c r="D347" s="171" t="s">
        <v>449</v>
      </c>
      <c r="E347" s="172" t="s">
        <v>2177</v>
      </c>
      <c r="F347" s="173" t="s">
        <v>2178</v>
      </c>
      <c r="G347" s="174" t="s">
        <v>456</v>
      </c>
      <c r="H347" s="175">
        <v>1</v>
      </c>
      <c r="I347" s="176"/>
      <c r="J347" s="177">
        <f>ROUND(I347*H347,2)</f>
        <v>0</v>
      </c>
      <c r="K347" s="178"/>
      <c r="L347" s="179"/>
      <c r="M347" s="180" t="s">
        <v>1</v>
      </c>
      <c r="N347" s="181" t="s">
        <v>43</v>
      </c>
      <c r="P347" s="146">
        <f>O347*H347</f>
        <v>0</v>
      </c>
      <c r="Q347" s="146">
        <v>5.0000000000000002E-5</v>
      </c>
      <c r="R347" s="146">
        <f>Q347*H347</f>
        <v>5.0000000000000002E-5</v>
      </c>
      <c r="S347" s="146">
        <v>0</v>
      </c>
      <c r="T347" s="147">
        <f>S347*H347</f>
        <v>0</v>
      </c>
      <c r="AR347" s="148" t="s">
        <v>244</v>
      </c>
      <c r="AT347" s="148" t="s">
        <v>449</v>
      </c>
      <c r="AU347" s="148" t="s">
        <v>91</v>
      </c>
      <c r="AY347" s="15" t="s">
        <v>209</v>
      </c>
      <c r="BE347" s="149">
        <f>IF(N347="základní",J347,0)</f>
        <v>0</v>
      </c>
      <c r="BF347" s="149">
        <f>IF(N347="snížená",J347,0)</f>
        <v>0</v>
      </c>
      <c r="BG347" s="149">
        <f>IF(N347="zákl. přenesená",J347,0)</f>
        <v>0</v>
      </c>
      <c r="BH347" s="149">
        <f>IF(N347="sníž. přenesená",J347,0)</f>
        <v>0</v>
      </c>
      <c r="BI347" s="149">
        <f>IF(N347="nulová",J347,0)</f>
        <v>0</v>
      </c>
      <c r="BJ347" s="15" t="s">
        <v>85</v>
      </c>
      <c r="BK347" s="149">
        <f>ROUND(I347*H347,2)</f>
        <v>0</v>
      </c>
      <c r="BL347" s="15" t="s">
        <v>156</v>
      </c>
      <c r="BM347" s="148" t="s">
        <v>2720</v>
      </c>
    </row>
    <row r="348" spans="2:65" s="1" customFormat="1" x14ac:dyDescent="0.2">
      <c r="B348" s="30"/>
      <c r="D348" s="150" t="s">
        <v>216</v>
      </c>
      <c r="F348" s="151" t="s">
        <v>2178</v>
      </c>
      <c r="I348" s="152"/>
      <c r="L348" s="30"/>
      <c r="M348" s="153"/>
      <c r="T348" s="54"/>
      <c r="AT348" s="15" t="s">
        <v>216</v>
      </c>
      <c r="AU348" s="15" t="s">
        <v>91</v>
      </c>
    </row>
    <row r="349" spans="2:65" s="1" customFormat="1" ht="16.5" customHeight="1" x14ac:dyDescent="0.2">
      <c r="B349" s="30"/>
      <c r="C349" s="171" t="s">
        <v>720</v>
      </c>
      <c r="D349" s="171" t="s">
        <v>449</v>
      </c>
      <c r="E349" s="172" t="s">
        <v>2572</v>
      </c>
      <c r="F349" s="173" t="s">
        <v>2573</v>
      </c>
      <c r="G349" s="174" t="s">
        <v>456</v>
      </c>
      <c r="H349" s="175">
        <v>1</v>
      </c>
      <c r="I349" s="176"/>
      <c r="J349" s="177">
        <f>ROUND(I349*H349,2)</f>
        <v>0</v>
      </c>
      <c r="K349" s="178"/>
      <c r="L349" s="179"/>
      <c r="M349" s="180" t="s">
        <v>1</v>
      </c>
      <c r="N349" s="181" t="s">
        <v>43</v>
      </c>
      <c r="P349" s="146">
        <f>O349*H349</f>
        <v>0</v>
      </c>
      <c r="Q349" s="146">
        <v>4.0000000000000002E-4</v>
      </c>
      <c r="R349" s="146">
        <f>Q349*H349</f>
        <v>4.0000000000000002E-4</v>
      </c>
      <c r="S349" s="146">
        <v>0</v>
      </c>
      <c r="T349" s="147">
        <f>S349*H349</f>
        <v>0</v>
      </c>
      <c r="AR349" s="148" t="s">
        <v>244</v>
      </c>
      <c r="AT349" s="148" t="s">
        <v>449</v>
      </c>
      <c r="AU349" s="148" t="s">
        <v>91</v>
      </c>
      <c r="AY349" s="15" t="s">
        <v>209</v>
      </c>
      <c r="BE349" s="149">
        <f>IF(N349="základní",J349,0)</f>
        <v>0</v>
      </c>
      <c r="BF349" s="149">
        <f>IF(N349="snížená",J349,0)</f>
        <v>0</v>
      </c>
      <c r="BG349" s="149">
        <f>IF(N349="zákl. přenesená",J349,0)</f>
        <v>0</v>
      </c>
      <c r="BH349" s="149">
        <f>IF(N349="sníž. přenesená",J349,0)</f>
        <v>0</v>
      </c>
      <c r="BI349" s="149">
        <f>IF(N349="nulová",J349,0)</f>
        <v>0</v>
      </c>
      <c r="BJ349" s="15" t="s">
        <v>85</v>
      </c>
      <c r="BK349" s="149">
        <f>ROUND(I349*H349,2)</f>
        <v>0</v>
      </c>
      <c r="BL349" s="15" t="s">
        <v>156</v>
      </c>
      <c r="BM349" s="148" t="s">
        <v>2721</v>
      </c>
    </row>
    <row r="350" spans="2:65" s="1" customFormat="1" x14ac:dyDescent="0.2">
      <c r="B350" s="30"/>
      <c r="D350" s="150" t="s">
        <v>216</v>
      </c>
      <c r="F350" s="151" t="s">
        <v>2573</v>
      </c>
      <c r="I350" s="152"/>
      <c r="L350" s="30"/>
      <c r="M350" s="153"/>
      <c r="T350" s="54"/>
      <c r="AT350" s="15" t="s">
        <v>216</v>
      </c>
      <c r="AU350" s="15" t="s">
        <v>91</v>
      </c>
    </row>
    <row r="351" spans="2:65" s="1" customFormat="1" ht="21.75" customHeight="1" x14ac:dyDescent="0.2">
      <c r="B351" s="30"/>
      <c r="C351" s="136" t="s">
        <v>724</v>
      </c>
      <c r="D351" s="136" t="s">
        <v>210</v>
      </c>
      <c r="E351" s="137" t="s">
        <v>2207</v>
      </c>
      <c r="F351" s="138" t="s">
        <v>2208</v>
      </c>
      <c r="G351" s="139" t="s">
        <v>456</v>
      </c>
      <c r="H351" s="140">
        <v>1</v>
      </c>
      <c r="I351" s="141"/>
      <c r="J351" s="142">
        <f>ROUND(I351*H351,2)</f>
        <v>0</v>
      </c>
      <c r="K351" s="143"/>
      <c r="L351" s="30"/>
      <c r="M351" s="144" t="s">
        <v>1</v>
      </c>
      <c r="N351" s="145" t="s">
        <v>43</v>
      </c>
      <c r="P351" s="146">
        <f>O351*H351</f>
        <v>0</v>
      </c>
      <c r="Q351" s="146">
        <v>7.2000000000000005E-4</v>
      </c>
      <c r="R351" s="146">
        <f>Q351*H351</f>
        <v>7.2000000000000005E-4</v>
      </c>
      <c r="S351" s="146">
        <v>0</v>
      </c>
      <c r="T351" s="147">
        <f>S351*H351</f>
        <v>0</v>
      </c>
      <c r="AR351" s="148" t="s">
        <v>156</v>
      </c>
      <c r="AT351" s="148" t="s">
        <v>210</v>
      </c>
      <c r="AU351" s="148" t="s">
        <v>91</v>
      </c>
      <c r="AY351" s="15" t="s">
        <v>209</v>
      </c>
      <c r="BE351" s="149">
        <f>IF(N351="základní",J351,0)</f>
        <v>0</v>
      </c>
      <c r="BF351" s="149">
        <f>IF(N351="snížená",J351,0)</f>
        <v>0</v>
      </c>
      <c r="BG351" s="149">
        <f>IF(N351="zákl. přenesená",J351,0)</f>
        <v>0</v>
      </c>
      <c r="BH351" s="149">
        <f>IF(N351="sníž. přenesená",J351,0)</f>
        <v>0</v>
      </c>
      <c r="BI351" s="149">
        <f>IF(N351="nulová",J351,0)</f>
        <v>0</v>
      </c>
      <c r="BJ351" s="15" t="s">
        <v>85</v>
      </c>
      <c r="BK351" s="149">
        <f>ROUND(I351*H351,2)</f>
        <v>0</v>
      </c>
      <c r="BL351" s="15" t="s">
        <v>156</v>
      </c>
      <c r="BM351" s="148" t="s">
        <v>2722</v>
      </c>
    </row>
    <row r="352" spans="2:65" s="1" customFormat="1" ht="29.25" x14ac:dyDescent="0.2">
      <c r="B352" s="30"/>
      <c r="D352" s="150" t="s">
        <v>216</v>
      </c>
      <c r="F352" s="151" t="s">
        <v>2210</v>
      </c>
      <c r="I352" s="152"/>
      <c r="L352" s="30"/>
      <c r="M352" s="153"/>
      <c r="T352" s="54"/>
      <c r="AT352" s="15" t="s">
        <v>216</v>
      </c>
      <c r="AU352" s="15" t="s">
        <v>91</v>
      </c>
    </row>
    <row r="353" spans="2:65" s="1" customFormat="1" ht="24.2" customHeight="1" x14ac:dyDescent="0.2">
      <c r="B353" s="30"/>
      <c r="C353" s="171" t="s">
        <v>729</v>
      </c>
      <c r="D353" s="171" t="s">
        <v>449</v>
      </c>
      <c r="E353" s="172" t="s">
        <v>2211</v>
      </c>
      <c r="F353" s="173" t="s">
        <v>2212</v>
      </c>
      <c r="G353" s="174" t="s">
        <v>456</v>
      </c>
      <c r="H353" s="175">
        <v>1</v>
      </c>
      <c r="I353" s="176"/>
      <c r="J353" s="177">
        <f>ROUND(I353*H353,2)</f>
        <v>0</v>
      </c>
      <c r="K353" s="178"/>
      <c r="L353" s="179"/>
      <c r="M353" s="180" t="s">
        <v>1</v>
      </c>
      <c r="N353" s="181" t="s">
        <v>43</v>
      </c>
      <c r="P353" s="146">
        <f>O353*H353</f>
        <v>0</v>
      </c>
      <c r="Q353" s="146">
        <v>1.2E-2</v>
      </c>
      <c r="R353" s="146">
        <f>Q353*H353</f>
        <v>1.2E-2</v>
      </c>
      <c r="S353" s="146">
        <v>0</v>
      </c>
      <c r="T353" s="147">
        <f>S353*H353</f>
        <v>0</v>
      </c>
      <c r="AR353" s="148" t="s">
        <v>244</v>
      </c>
      <c r="AT353" s="148" t="s">
        <v>449</v>
      </c>
      <c r="AU353" s="148" t="s">
        <v>91</v>
      </c>
      <c r="AY353" s="15" t="s">
        <v>209</v>
      </c>
      <c r="BE353" s="149">
        <f>IF(N353="základní",J353,0)</f>
        <v>0</v>
      </c>
      <c r="BF353" s="149">
        <f>IF(N353="snížená",J353,0)</f>
        <v>0</v>
      </c>
      <c r="BG353" s="149">
        <f>IF(N353="zákl. přenesená",J353,0)</f>
        <v>0</v>
      </c>
      <c r="BH353" s="149">
        <f>IF(N353="sníž. přenesená",J353,0)</f>
        <v>0</v>
      </c>
      <c r="BI353" s="149">
        <f>IF(N353="nulová",J353,0)</f>
        <v>0</v>
      </c>
      <c r="BJ353" s="15" t="s">
        <v>85</v>
      </c>
      <c r="BK353" s="149">
        <f>ROUND(I353*H353,2)</f>
        <v>0</v>
      </c>
      <c r="BL353" s="15" t="s">
        <v>156</v>
      </c>
      <c r="BM353" s="148" t="s">
        <v>2723</v>
      </c>
    </row>
    <row r="354" spans="2:65" s="1" customFormat="1" ht="19.5" x14ac:dyDescent="0.2">
      <c r="B354" s="30"/>
      <c r="D354" s="150" t="s">
        <v>216</v>
      </c>
      <c r="F354" s="151" t="s">
        <v>2212</v>
      </c>
      <c r="I354" s="152"/>
      <c r="L354" s="30"/>
      <c r="M354" s="153"/>
      <c r="T354" s="54"/>
      <c r="AT354" s="15" t="s">
        <v>216</v>
      </c>
      <c r="AU354" s="15" t="s">
        <v>91</v>
      </c>
    </row>
    <row r="355" spans="2:65" s="1" customFormat="1" ht="24.2" customHeight="1" x14ac:dyDescent="0.2">
      <c r="B355" s="30"/>
      <c r="C355" s="171" t="s">
        <v>733</v>
      </c>
      <c r="D355" s="171" t="s">
        <v>449</v>
      </c>
      <c r="E355" s="172" t="s">
        <v>2214</v>
      </c>
      <c r="F355" s="173" t="s">
        <v>2215</v>
      </c>
      <c r="G355" s="174" t="s">
        <v>456</v>
      </c>
      <c r="H355" s="175">
        <v>1</v>
      </c>
      <c r="I355" s="176"/>
      <c r="J355" s="177">
        <f>ROUND(I355*H355,2)</f>
        <v>0</v>
      </c>
      <c r="K355" s="178"/>
      <c r="L355" s="179"/>
      <c r="M355" s="180" t="s">
        <v>1</v>
      </c>
      <c r="N355" s="181" t="s">
        <v>43</v>
      </c>
      <c r="P355" s="146">
        <f>O355*H355</f>
        <v>0</v>
      </c>
      <c r="Q355" s="146">
        <v>6.4999999999999997E-4</v>
      </c>
      <c r="R355" s="146">
        <f>Q355*H355</f>
        <v>6.4999999999999997E-4</v>
      </c>
      <c r="S355" s="146">
        <v>0</v>
      </c>
      <c r="T355" s="147">
        <f>S355*H355</f>
        <v>0</v>
      </c>
      <c r="AR355" s="148" t="s">
        <v>244</v>
      </c>
      <c r="AT355" s="148" t="s">
        <v>449</v>
      </c>
      <c r="AU355" s="148" t="s">
        <v>91</v>
      </c>
      <c r="AY355" s="15" t="s">
        <v>209</v>
      </c>
      <c r="BE355" s="149">
        <f>IF(N355="základní",J355,0)</f>
        <v>0</v>
      </c>
      <c r="BF355" s="149">
        <f>IF(N355="snížená",J355,0)</f>
        <v>0</v>
      </c>
      <c r="BG355" s="149">
        <f>IF(N355="zákl. přenesená",J355,0)</f>
        <v>0</v>
      </c>
      <c r="BH355" s="149">
        <f>IF(N355="sníž. přenesená",J355,0)</f>
        <v>0</v>
      </c>
      <c r="BI355" s="149">
        <f>IF(N355="nulová",J355,0)</f>
        <v>0</v>
      </c>
      <c r="BJ355" s="15" t="s">
        <v>85</v>
      </c>
      <c r="BK355" s="149">
        <f>ROUND(I355*H355,2)</f>
        <v>0</v>
      </c>
      <c r="BL355" s="15" t="s">
        <v>156</v>
      </c>
      <c r="BM355" s="148" t="s">
        <v>2724</v>
      </c>
    </row>
    <row r="356" spans="2:65" s="1" customFormat="1" x14ac:dyDescent="0.2">
      <c r="B356" s="30"/>
      <c r="D356" s="150" t="s">
        <v>216</v>
      </c>
      <c r="F356" s="151" t="s">
        <v>2215</v>
      </c>
      <c r="I356" s="152"/>
      <c r="L356" s="30"/>
      <c r="M356" s="153"/>
      <c r="T356" s="54"/>
      <c r="AT356" s="15" t="s">
        <v>216</v>
      </c>
      <c r="AU356" s="15" t="s">
        <v>91</v>
      </c>
    </row>
    <row r="357" spans="2:65" s="12" customFormat="1" x14ac:dyDescent="0.2">
      <c r="B357" s="154"/>
      <c r="D357" s="150" t="s">
        <v>292</v>
      </c>
      <c r="E357" s="155" t="s">
        <v>1</v>
      </c>
      <c r="F357" s="156" t="s">
        <v>85</v>
      </c>
      <c r="H357" s="157">
        <v>1</v>
      </c>
      <c r="I357" s="158"/>
      <c r="L357" s="154"/>
      <c r="M357" s="159"/>
      <c r="T357" s="160"/>
      <c r="AT357" s="155" t="s">
        <v>292</v>
      </c>
      <c r="AU357" s="155" t="s">
        <v>91</v>
      </c>
      <c r="AV357" s="12" t="s">
        <v>91</v>
      </c>
      <c r="AW357" s="12" t="s">
        <v>36</v>
      </c>
      <c r="AX357" s="12" t="s">
        <v>85</v>
      </c>
      <c r="AY357" s="155" t="s">
        <v>209</v>
      </c>
    </row>
    <row r="358" spans="2:65" s="1" customFormat="1" ht="24.2" customHeight="1" x14ac:dyDescent="0.2">
      <c r="B358" s="30"/>
      <c r="C358" s="171" t="s">
        <v>738</v>
      </c>
      <c r="D358" s="171" t="s">
        <v>449</v>
      </c>
      <c r="E358" s="172" t="s">
        <v>2221</v>
      </c>
      <c r="F358" s="173" t="s">
        <v>2222</v>
      </c>
      <c r="G358" s="174" t="s">
        <v>456</v>
      </c>
      <c r="H358" s="175">
        <v>1</v>
      </c>
      <c r="I358" s="176"/>
      <c r="J358" s="177">
        <f>ROUND(I358*H358,2)</f>
        <v>0</v>
      </c>
      <c r="K358" s="178"/>
      <c r="L358" s="179"/>
      <c r="M358" s="180" t="s">
        <v>1</v>
      </c>
      <c r="N358" s="181" t="s">
        <v>43</v>
      </c>
      <c r="P358" s="146">
        <f>O358*H358</f>
        <v>0</v>
      </c>
      <c r="Q358" s="146">
        <v>5.5100000000000001E-3</v>
      </c>
      <c r="R358" s="146">
        <f>Q358*H358</f>
        <v>5.5100000000000001E-3</v>
      </c>
      <c r="S358" s="146">
        <v>0</v>
      </c>
      <c r="T358" s="147">
        <f>S358*H358</f>
        <v>0</v>
      </c>
      <c r="AR358" s="148" t="s">
        <v>244</v>
      </c>
      <c r="AT358" s="148" t="s">
        <v>449</v>
      </c>
      <c r="AU358" s="148" t="s">
        <v>91</v>
      </c>
      <c r="AY358" s="15" t="s">
        <v>209</v>
      </c>
      <c r="BE358" s="149">
        <f>IF(N358="základní",J358,0)</f>
        <v>0</v>
      </c>
      <c r="BF358" s="149">
        <f>IF(N358="snížená",J358,0)</f>
        <v>0</v>
      </c>
      <c r="BG358" s="149">
        <f>IF(N358="zákl. přenesená",J358,0)</f>
        <v>0</v>
      </c>
      <c r="BH358" s="149">
        <f>IF(N358="sníž. přenesená",J358,0)</f>
        <v>0</v>
      </c>
      <c r="BI358" s="149">
        <f>IF(N358="nulová",J358,0)</f>
        <v>0</v>
      </c>
      <c r="BJ358" s="15" t="s">
        <v>85</v>
      </c>
      <c r="BK358" s="149">
        <f>ROUND(I358*H358,2)</f>
        <v>0</v>
      </c>
      <c r="BL358" s="15" t="s">
        <v>156</v>
      </c>
      <c r="BM358" s="148" t="s">
        <v>2725</v>
      </c>
    </row>
    <row r="359" spans="2:65" s="1" customFormat="1" ht="19.5" x14ac:dyDescent="0.2">
      <c r="B359" s="30"/>
      <c r="D359" s="150" t="s">
        <v>216</v>
      </c>
      <c r="F359" s="151" t="s">
        <v>2222</v>
      </c>
      <c r="I359" s="152"/>
      <c r="L359" s="30"/>
      <c r="M359" s="153"/>
      <c r="T359" s="54"/>
      <c r="AT359" s="15" t="s">
        <v>216</v>
      </c>
      <c r="AU359" s="15" t="s">
        <v>91</v>
      </c>
    </row>
    <row r="360" spans="2:65" s="1" customFormat="1" ht="16.5" customHeight="1" x14ac:dyDescent="0.2">
      <c r="B360" s="30"/>
      <c r="C360" s="136" t="s">
        <v>742</v>
      </c>
      <c r="D360" s="136" t="s">
        <v>210</v>
      </c>
      <c r="E360" s="137" t="s">
        <v>2248</v>
      </c>
      <c r="F360" s="138" t="s">
        <v>2249</v>
      </c>
      <c r="G360" s="139" t="s">
        <v>456</v>
      </c>
      <c r="H360" s="140">
        <v>6</v>
      </c>
      <c r="I360" s="141"/>
      <c r="J360" s="142">
        <f>ROUND(I360*H360,2)</f>
        <v>0</v>
      </c>
      <c r="K360" s="143"/>
      <c r="L360" s="30"/>
      <c r="M360" s="144" t="s">
        <v>1</v>
      </c>
      <c r="N360" s="145" t="s">
        <v>43</v>
      </c>
      <c r="P360" s="146">
        <f>O360*H360</f>
        <v>0</v>
      </c>
      <c r="Q360" s="146">
        <v>3.3E-4</v>
      </c>
      <c r="R360" s="146">
        <f>Q360*H360</f>
        <v>1.98E-3</v>
      </c>
      <c r="S360" s="146">
        <v>0</v>
      </c>
      <c r="T360" s="147">
        <f>S360*H360</f>
        <v>0</v>
      </c>
      <c r="AR360" s="148" t="s">
        <v>156</v>
      </c>
      <c r="AT360" s="148" t="s">
        <v>210</v>
      </c>
      <c r="AU360" s="148" t="s">
        <v>91</v>
      </c>
      <c r="AY360" s="15" t="s">
        <v>209</v>
      </c>
      <c r="BE360" s="149">
        <f>IF(N360="základní",J360,0)</f>
        <v>0</v>
      </c>
      <c r="BF360" s="149">
        <f>IF(N360="snížená",J360,0)</f>
        <v>0</v>
      </c>
      <c r="BG360" s="149">
        <f>IF(N360="zákl. přenesená",J360,0)</f>
        <v>0</v>
      </c>
      <c r="BH360" s="149">
        <f>IF(N360="sníž. přenesená",J360,0)</f>
        <v>0</v>
      </c>
      <c r="BI360" s="149">
        <f>IF(N360="nulová",J360,0)</f>
        <v>0</v>
      </c>
      <c r="BJ360" s="15" t="s">
        <v>85</v>
      </c>
      <c r="BK360" s="149">
        <f>ROUND(I360*H360,2)</f>
        <v>0</v>
      </c>
      <c r="BL360" s="15" t="s">
        <v>156</v>
      </c>
      <c r="BM360" s="148" t="s">
        <v>2726</v>
      </c>
    </row>
    <row r="361" spans="2:65" s="1" customFormat="1" x14ac:dyDescent="0.2">
      <c r="B361" s="30"/>
      <c r="D361" s="150" t="s">
        <v>216</v>
      </c>
      <c r="F361" s="151" t="s">
        <v>2251</v>
      </c>
      <c r="I361" s="152"/>
      <c r="L361" s="30"/>
      <c r="M361" s="153"/>
      <c r="T361" s="54"/>
      <c r="AT361" s="15" t="s">
        <v>216</v>
      </c>
      <c r="AU361" s="15" t="s">
        <v>91</v>
      </c>
    </row>
    <row r="362" spans="2:65" s="12" customFormat="1" x14ac:dyDescent="0.2">
      <c r="B362" s="154"/>
      <c r="D362" s="150" t="s">
        <v>292</v>
      </c>
      <c r="E362" s="155" t="s">
        <v>1</v>
      </c>
      <c r="F362" s="156" t="s">
        <v>2727</v>
      </c>
      <c r="H362" s="157">
        <v>6</v>
      </c>
      <c r="I362" s="158"/>
      <c r="L362" s="154"/>
      <c r="M362" s="159"/>
      <c r="T362" s="160"/>
      <c r="AT362" s="155" t="s">
        <v>292</v>
      </c>
      <c r="AU362" s="155" t="s">
        <v>91</v>
      </c>
      <c r="AV362" s="12" t="s">
        <v>91</v>
      </c>
      <c r="AW362" s="12" t="s">
        <v>36</v>
      </c>
      <c r="AX362" s="12" t="s">
        <v>85</v>
      </c>
      <c r="AY362" s="155" t="s">
        <v>209</v>
      </c>
    </row>
    <row r="363" spans="2:65" s="1" customFormat="1" ht="16.5" customHeight="1" x14ac:dyDescent="0.2">
      <c r="B363" s="30"/>
      <c r="C363" s="136" t="s">
        <v>748</v>
      </c>
      <c r="D363" s="136" t="s">
        <v>210</v>
      </c>
      <c r="E363" s="137" t="s">
        <v>2201</v>
      </c>
      <c r="F363" s="138" t="s">
        <v>2202</v>
      </c>
      <c r="G363" s="139" t="s">
        <v>456</v>
      </c>
      <c r="H363" s="140">
        <v>5</v>
      </c>
      <c r="I363" s="141"/>
      <c r="J363" s="142">
        <f>ROUND(I363*H363,2)</f>
        <v>0</v>
      </c>
      <c r="K363" s="143"/>
      <c r="L363" s="30"/>
      <c r="M363" s="144" t="s">
        <v>1</v>
      </c>
      <c r="N363" s="145" t="s">
        <v>43</v>
      </c>
      <c r="P363" s="146">
        <f>O363*H363</f>
        <v>0</v>
      </c>
      <c r="Q363" s="146">
        <v>0.04</v>
      </c>
      <c r="R363" s="146">
        <f>Q363*H363</f>
        <v>0.2</v>
      </c>
      <c r="S363" s="146">
        <v>0</v>
      </c>
      <c r="T363" s="147">
        <f>S363*H363</f>
        <v>0</v>
      </c>
      <c r="AR363" s="148" t="s">
        <v>156</v>
      </c>
      <c r="AT363" s="148" t="s">
        <v>210</v>
      </c>
      <c r="AU363" s="148" t="s">
        <v>91</v>
      </c>
      <c r="AY363" s="15" t="s">
        <v>209</v>
      </c>
      <c r="BE363" s="149">
        <f>IF(N363="základní",J363,0)</f>
        <v>0</v>
      </c>
      <c r="BF363" s="149">
        <f>IF(N363="snížená",J363,0)</f>
        <v>0</v>
      </c>
      <c r="BG363" s="149">
        <f>IF(N363="zákl. přenesená",J363,0)</f>
        <v>0</v>
      </c>
      <c r="BH363" s="149">
        <f>IF(N363="sníž. přenesená",J363,0)</f>
        <v>0</v>
      </c>
      <c r="BI363" s="149">
        <f>IF(N363="nulová",J363,0)</f>
        <v>0</v>
      </c>
      <c r="BJ363" s="15" t="s">
        <v>85</v>
      </c>
      <c r="BK363" s="149">
        <f>ROUND(I363*H363,2)</f>
        <v>0</v>
      </c>
      <c r="BL363" s="15" t="s">
        <v>156</v>
      </c>
      <c r="BM363" s="148" t="s">
        <v>2728</v>
      </c>
    </row>
    <row r="364" spans="2:65" s="1" customFormat="1" x14ac:dyDescent="0.2">
      <c r="B364" s="30"/>
      <c r="D364" s="150" t="s">
        <v>216</v>
      </c>
      <c r="F364" s="151" t="s">
        <v>2202</v>
      </c>
      <c r="I364" s="152"/>
      <c r="L364" s="30"/>
      <c r="M364" s="153"/>
      <c r="T364" s="54"/>
      <c r="AT364" s="15" t="s">
        <v>216</v>
      </c>
      <c r="AU364" s="15" t="s">
        <v>91</v>
      </c>
    </row>
    <row r="365" spans="2:65" s="1" customFormat="1" ht="16.5" customHeight="1" x14ac:dyDescent="0.2">
      <c r="B365" s="30"/>
      <c r="C365" s="171" t="s">
        <v>753</v>
      </c>
      <c r="D365" s="171" t="s">
        <v>449</v>
      </c>
      <c r="E365" s="172" t="s">
        <v>2204</v>
      </c>
      <c r="F365" s="173" t="s">
        <v>2205</v>
      </c>
      <c r="G365" s="174" t="s">
        <v>456</v>
      </c>
      <c r="H365" s="175">
        <v>5</v>
      </c>
      <c r="I365" s="176"/>
      <c r="J365" s="177">
        <f>ROUND(I365*H365,2)</f>
        <v>0</v>
      </c>
      <c r="K365" s="178"/>
      <c r="L365" s="179"/>
      <c r="M365" s="180" t="s">
        <v>1</v>
      </c>
      <c r="N365" s="181" t="s">
        <v>43</v>
      </c>
      <c r="P365" s="146">
        <f>O365*H365</f>
        <v>0</v>
      </c>
      <c r="Q365" s="146">
        <v>7.3000000000000001E-3</v>
      </c>
      <c r="R365" s="146">
        <f>Q365*H365</f>
        <v>3.6499999999999998E-2</v>
      </c>
      <c r="S365" s="146">
        <v>0</v>
      </c>
      <c r="T365" s="147">
        <f>S365*H365</f>
        <v>0</v>
      </c>
      <c r="AR365" s="148" t="s">
        <v>244</v>
      </c>
      <c r="AT365" s="148" t="s">
        <v>449</v>
      </c>
      <c r="AU365" s="148" t="s">
        <v>91</v>
      </c>
      <c r="AY365" s="15" t="s">
        <v>209</v>
      </c>
      <c r="BE365" s="149">
        <f>IF(N365="základní",J365,0)</f>
        <v>0</v>
      </c>
      <c r="BF365" s="149">
        <f>IF(N365="snížená",J365,0)</f>
        <v>0</v>
      </c>
      <c r="BG365" s="149">
        <f>IF(N365="zákl. přenesená",J365,0)</f>
        <v>0</v>
      </c>
      <c r="BH365" s="149">
        <f>IF(N365="sníž. přenesená",J365,0)</f>
        <v>0</v>
      </c>
      <c r="BI365" s="149">
        <f>IF(N365="nulová",J365,0)</f>
        <v>0</v>
      </c>
      <c r="BJ365" s="15" t="s">
        <v>85</v>
      </c>
      <c r="BK365" s="149">
        <f>ROUND(I365*H365,2)</f>
        <v>0</v>
      </c>
      <c r="BL365" s="15" t="s">
        <v>156</v>
      </c>
      <c r="BM365" s="148" t="s">
        <v>2729</v>
      </c>
    </row>
    <row r="366" spans="2:65" s="1" customFormat="1" x14ac:dyDescent="0.2">
      <c r="B366" s="30"/>
      <c r="D366" s="150" t="s">
        <v>216</v>
      </c>
      <c r="F366" s="151" t="s">
        <v>2205</v>
      </c>
      <c r="I366" s="152"/>
      <c r="L366" s="30"/>
      <c r="M366" s="153"/>
      <c r="T366" s="54"/>
      <c r="AT366" s="15" t="s">
        <v>216</v>
      </c>
      <c r="AU366" s="15" t="s">
        <v>91</v>
      </c>
    </row>
    <row r="367" spans="2:65" s="1" customFormat="1" ht="21.75" customHeight="1" x14ac:dyDescent="0.2">
      <c r="B367" s="30"/>
      <c r="C367" s="136" t="s">
        <v>758</v>
      </c>
      <c r="D367" s="136" t="s">
        <v>210</v>
      </c>
      <c r="E367" s="137" t="s">
        <v>2180</v>
      </c>
      <c r="F367" s="138" t="s">
        <v>2181</v>
      </c>
      <c r="G367" s="139" t="s">
        <v>456</v>
      </c>
      <c r="H367" s="140">
        <v>5</v>
      </c>
      <c r="I367" s="141"/>
      <c r="J367" s="142">
        <f>ROUND(I367*H367,2)</f>
        <v>0</v>
      </c>
      <c r="K367" s="143"/>
      <c r="L367" s="30"/>
      <c r="M367" s="144" t="s">
        <v>1</v>
      </c>
      <c r="N367" s="145" t="s">
        <v>43</v>
      </c>
      <c r="P367" s="146">
        <f>O367*H367</f>
        <v>0</v>
      </c>
      <c r="Q367" s="146">
        <v>7.2000000000000005E-4</v>
      </c>
      <c r="R367" s="146">
        <f>Q367*H367</f>
        <v>3.6000000000000003E-3</v>
      </c>
      <c r="S367" s="146">
        <v>0</v>
      </c>
      <c r="T367" s="147">
        <f>S367*H367</f>
        <v>0</v>
      </c>
      <c r="AR367" s="148" t="s">
        <v>156</v>
      </c>
      <c r="AT367" s="148" t="s">
        <v>210</v>
      </c>
      <c r="AU367" s="148" t="s">
        <v>91</v>
      </c>
      <c r="AY367" s="15" t="s">
        <v>209</v>
      </c>
      <c r="BE367" s="149">
        <f>IF(N367="základní",J367,0)</f>
        <v>0</v>
      </c>
      <c r="BF367" s="149">
        <f>IF(N367="snížená",J367,0)</f>
        <v>0</v>
      </c>
      <c r="BG367" s="149">
        <f>IF(N367="zákl. přenesená",J367,0)</f>
        <v>0</v>
      </c>
      <c r="BH367" s="149">
        <f>IF(N367="sníž. přenesená",J367,0)</f>
        <v>0</v>
      </c>
      <c r="BI367" s="149">
        <f>IF(N367="nulová",J367,0)</f>
        <v>0</v>
      </c>
      <c r="BJ367" s="15" t="s">
        <v>85</v>
      </c>
      <c r="BK367" s="149">
        <f>ROUND(I367*H367,2)</f>
        <v>0</v>
      </c>
      <c r="BL367" s="15" t="s">
        <v>156</v>
      </c>
      <c r="BM367" s="148" t="s">
        <v>2730</v>
      </c>
    </row>
    <row r="368" spans="2:65" s="1" customFormat="1" ht="29.25" x14ac:dyDescent="0.2">
      <c r="B368" s="30"/>
      <c r="D368" s="150" t="s">
        <v>216</v>
      </c>
      <c r="F368" s="151" t="s">
        <v>2183</v>
      </c>
      <c r="I368" s="152"/>
      <c r="L368" s="30"/>
      <c r="M368" s="153"/>
      <c r="T368" s="54"/>
      <c r="AT368" s="15" t="s">
        <v>216</v>
      </c>
      <c r="AU368" s="15" t="s">
        <v>91</v>
      </c>
    </row>
    <row r="369" spans="2:65" s="1" customFormat="1" ht="24.2" customHeight="1" x14ac:dyDescent="0.2">
      <c r="B369" s="30"/>
      <c r="C369" s="171" t="s">
        <v>762</v>
      </c>
      <c r="D369" s="171" t="s">
        <v>449</v>
      </c>
      <c r="E369" s="172" t="s">
        <v>2184</v>
      </c>
      <c r="F369" s="173" t="s">
        <v>2185</v>
      </c>
      <c r="G369" s="174" t="s">
        <v>456</v>
      </c>
      <c r="H369" s="175">
        <v>5</v>
      </c>
      <c r="I369" s="176"/>
      <c r="J369" s="177">
        <f>ROUND(I369*H369,2)</f>
        <v>0</v>
      </c>
      <c r="K369" s="178"/>
      <c r="L369" s="179"/>
      <c r="M369" s="180" t="s">
        <v>1</v>
      </c>
      <c r="N369" s="181" t="s">
        <v>43</v>
      </c>
      <c r="P369" s="146">
        <f>O369*H369</f>
        <v>0</v>
      </c>
      <c r="Q369" s="146">
        <v>6.1999999999999998E-3</v>
      </c>
      <c r="R369" s="146">
        <f>Q369*H369</f>
        <v>3.1E-2</v>
      </c>
      <c r="S369" s="146">
        <v>0</v>
      </c>
      <c r="T369" s="147">
        <f>S369*H369</f>
        <v>0</v>
      </c>
      <c r="AR369" s="148" t="s">
        <v>244</v>
      </c>
      <c r="AT369" s="148" t="s">
        <v>449</v>
      </c>
      <c r="AU369" s="148" t="s">
        <v>91</v>
      </c>
      <c r="AY369" s="15" t="s">
        <v>209</v>
      </c>
      <c r="BE369" s="149">
        <f>IF(N369="základní",J369,0)</f>
        <v>0</v>
      </c>
      <c r="BF369" s="149">
        <f>IF(N369="snížená",J369,0)</f>
        <v>0</v>
      </c>
      <c r="BG369" s="149">
        <f>IF(N369="zákl. přenesená",J369,0)</f>
        <v>0</v>
      </c>
      <c r="BH369" s="149">
        <f>IF(N369="sníž. přenesená",J369,0)</f>
        <v>0</v>
      </c>
      <c r="BI369" s="149">
        <f>IF(N369="nulová",J369,0)</f>
        <v>0</v>
      </c>
      <c r="BJ369" s="15" t="s">
        <v>85</v>
      </c>
      <c r="BK369" s="149">
        <f>ROUND(I369*H369,2)</f>
        <v>0</v>
      </c>
      <c r="BL369" s="15" t="s">
        <v>156</v>
      </c>
      <c r="BM369" s="148" t="s">
        <v>2731</v>
      </c>
    </row>
    <row r="370" spans="2:65" s="1" customFormat="1" ht="19.5" x14ac:dyDescent="0.2">
      <c r="B370" s="30"/>
      <c r="D370" s="150" t="s">
        <v>216</v>
      </c>
      <c r="F370" s="151" t="s">
        <v>2185</v>
      </c>
      <c r="I370" s="152"/>
      <c r="L370" s="30"/>
      <c r="M370" s="153"/>
      <c r="T370" s="54"/>
      <c r="AT370" s="15" t="s">
        <v>216</v>
      </c>
      <c r="AU370" s="15" t="s">
        <v>91</v>
      </c>
    </row>
    <row r="371" spans="2:65" s="1" customFormat="1" ht="24.2" customHeight="1" x14ac:dyDescent="0.2">
      <c r="B371" s="30"/>
      <c r="C371" s="171" t="s">
        <v>766</v>
      </c>
      <c r="D371" s="171" t="s">
        <v>449</v>
      </c>
      <c r="E371" s="172" t="s">
        <v>2187</v>
      </c>
      <c r="F371" s="173" t="s">
        <v>2188</v>
      </c>
      <c r="G371" s="174" t="s">
        <v>456</v>
      </c>
      <c r="H371" s="175">
        <v>5</v>
      </c>
      <c r="I371" s="176"/>
      <c r="J371" s="177">
        <f>ROUND(I371*H371,2)</f>
        <v>0</v>
      </c>
      <c r="K371" s="178"/>
      <c r="L371" s="179"/>
      <c r="M371" s="180" t="s">
        <v>1</v>
      </c>
      <c r="N371" s="181" t="s">
        <v>43</v>
      </c>
      <c r="P371" s="146">
        <f>O371*H371</f>
        <v>0</v>
      </c>
      <c r="Q371" s="146">
        <v>5.5100000000000001E-3</v>
      </c>
      <c r="R371" s="146">
        <f>Q371*H371</f>
        <v>2.7550000000000002E-2</v>
      </c>
      <c r="S371" s="146">
        <v>0</v>
      </c>
      <c r="T371" s="147">
        <f>S371*H371</f>
        <v>0</v>
      </c>
      <c r="AR371" s="148" t="s">
        <v>244</v>
      </c>
      <c r="AT371" s="148" t="s">
        <v>449</v>
      </c>
      <c r="AU371" s="148" t="s">
        <v>91</v>
      </c>
      <c r="AY371" s="15" t="s">
        <v>209</v>
      </c>
      <c r="BE371" s="149">
        <f>IF(N371="základní",J371,0)</f>
        <v>0</v>
      </c>
      <c r="BF371" s="149">
        <f>IF(N371="snížená",J371,0)</f>
        <v>0</v>
      </c>
      <c r="BG371" s="149">
        <f>IF(N371="zákl. přenesená",J371,0)</f>
        <v>0</v>
      </c>
      <c r="BH371" s="149">
        <f>IF(N371="sníž. přenesená",J371,0)</f>
        <v>0</v>
      </c>
      <c r="BI371" s="149">
        <f>IF(N371="nulová",J371,0)</f>
        <v>0</v>
      </c>
      <c r="BJ371" s="15" t="s">
        <v>85</v>
      </c>
      <c r="BK371" s="149">
        <f>ROUND(I371*H371,2)</f>
        <v>0</v>
      </c>
      <c r="BL371" s="15" t="s">
        <v>156</v>
      </c>
      <c r="BM371" s="148" t="s">
        <v>2732</v>
      </c>
    </row>
    <row r="372" spans="2:65" s="1" customFormat="1" ht="19.5" x14ac:dyDescent="0.2">
      <c r="B372" s="30"/>
      <c r="D372" s="150" t="s">
        <v>216</v>
      </c>
      <c r="F372" s="151" t="s">
        <v>2188</v>
      </c>
      <c r="I372" s="152"/>
      <c r="L372" s="30"/>
      <c r="M372" s="153"/>
      <c r="T372" s="54"/>
      <c r="AT372" s="15" t="s">
        <v>216</v>
      </c>
      <c r="AU372" s="15" t="s">
        <v>91</v>
      </c>
    </row>
    <row r="373" spans="2:65" s="1" customFormat="1" ht="24.2" customHeight="1" x14ac:dyDescent="0.2">
      <c r="B373" s="30"/>
      <c r="C373" s="136" t="s">
        <v>770</v>
      </c>
      <c r="D373" s="136" t="s">
        <v>210</v>
      </c>
      <c r="E373" s="137" t="s">
        <v>2190</v>
      </c>
      <c r="F373" s="138" t="s">
        <v>2191</v>
      </c>
      <c r="G373" s="139" t="s">
        <v>456</v>
      </c>
      <c r="H373" s="140">
        <v>5</v>
      </c>
      <c r="I373" s="141"/>
      <c r="J373" s="142">
        <f>ROUND(I373*H373,2)</f>
        <v>0</v>
      </c>
      <c r="K373" s="143"/>
      <c r="L373" s="30"/>
      <c r="M373" s="144" t="s">
        <v>1</v>
      </c>
      <c r="N373" s="145" t="s">
        <v>43</v>
      </c>
      <c r="P373" s="146">
        <f>O373*H373</f>
        <v>0</v>
      </c>
      <c r="Q373" s="146">
        <v>0</v>
      </c>
      <c r="R373" s="146">
        <f>Q373*H373</f>
        <v>0</v>
      </c>
      <c r="S373" s="146">
        <v>0</v>
      </c>
      <c r="T373" s="147">
        <f>S373*H373</f>
        <v>0</v>
      </c>
      <c r="AR373" s="148" t="s">
        <v>156</v>
      </c>
      <c r="AT373" s="148" t="s">
        <v>210</v>
      </c>
      <c r="AU373" s="148" t="s">
        <v>91</v>
      </c>
      <c r="AY373" s="15" t="s">
        <v>209</v>
      </c>
      <c r="BE373" s="149">
        <f>IF(N373="základní",J373,0)</f>
        <v>0</v>
      </c>
      <c r="BF373" s="149">
        <f>IF(N373="snížená",J373,0)</f>
        <v>0</v>
      </c>
      <c r="BG373" s="149">
        <f>IF(N373="zákl. přenesená",J373,0)</f>
        <v>0</v>
      </c>
      <c r="BH373" s="149">
        <f>IF(N373="sníž. přenesená",J373,0)</f>
        <v>0</v>
      </c>
      <c r="BI373" s="149">
        <f>IF(N373="nulová",J373,0)</f>
        <v>0</v>
      </c>
      <c r="BJ373" s="15" t="s">
        <v>85</v>
      </c>
      <c r="BK373" s="149">
        <f>ROUND(I373*H373,2)</f>
        <v>0</v>
      </c>
      <c r="BL373" s="15" t="s">
        <v>156</v>
      </c>
      <c r="BM373" s="148" t="s">
        <v>2733</v>
      </c>
    </row>
    <row r="374" spans="2:65" s="1" customFormat="1" ht="29.25" x14ac:dyDescent="0.2">
      <c r="B374" s="30"/>
      <c r="D374" s="150" t="s">
        <v>216</v>
      </c>
      <c r="F374" s="151" t="s">
        <v>2193</v>
      </c>
      <c r="I374" s="152"/>
      <c r="L374" s="30"/>
      <c r="M374" s="153"/>
      <c r="T374" s="54"/>
      <c r="AT374" s="15" t="s">
        <v>216</v>
      </c>
      <c r="AU374" s="15" t="s">
        <v>91</v>
      </c>
    </row>
    <row r="375" spans="2:65" s="1" customFormat="1" ht="24.2" customHeight="1" x14ac:dyDescent="0.2">
      <c r="B375" s="30"/>
      <c r="C375" s="171" t="s">
        <v>774</v>
      </c>
      <c r="D375" s="171" t="s">
        <v>449</v>
      </c>
      <c r="E375" s="172" t="s">
        <v>2194</v>
      </c>
      <c r="F375" s="173" t="s">
        <v>2195</v>
      </c>
      <c r="G375" s="174" t="s">
        <v>456</v>
      </c>
      <c r="H375" s="175">
        <v>5</v>
      </c>
      <c r="I375" s="176"/>
      <c r="J375" s="177">
        <f>ROUND(I375*H375,2)</f>
        <v>0</v>
      </c>
      <c r="K375" s="178"/>
      <c r="L375" s="179"/>
      <c r="M375" s="180" t="s">
        <v>1</v>
      </c>
      <c r="N375" s="181" t="s">
        <v>43</v>
      </c>
      <c r="P375" s="146">
        <f>O375*H375</f>
        <v>0</v>
      </c>
      <c r="Q375" s="146">
        <v>1.6999999999999999E-3</v>
      </c>
      <c r="R375" s="146">
        <f>Q375*H375</f>
        <v>8.4999999999999989E-3</v>
      </c>
      <c r="S375" s="146">
        <v>0</v>
      </c>
      <c r="T375" s="147">
        <f>S375*H375</f>
        <v>0</v>
      </c>
      <c r="AR375" s="148" t="s">
        <v>244</v>
      </c>
      <c r="AT375" s="148" t="s">
        <v>449</v>
      </c>
      <c r="AU375" s="148" t="s">
        <v>91</v>
      </c>
      <c r="AY375" s="15" t="s">
        <v>209</v>
      </c>
      <c r="BE375" s="149">
        <f>IF(N375="základní",J375,0)</f>
        <v>0</v>
      </c>
      <c r="BF375" s="149">
        <f>IF(N375="snížená",J375,0)</f>
        <v>0</v>
      </c>
      <c r="BG375" s="149">
        <f>IF(N375="zákl. přenesená",J375,0)</f>
        <v>0</v>
      </c>
      <c r="BH375" s="149">
        <f>IF(N375="sníž. přenesená",J375,0)</f>
        <v>0</v>
      </c>
      <c r="BI375" s="149">
        <f>IF(N375="nulová",J375,0)</f>
        <v>0</v>
      </c>
      <c r="BJ375" s="15" t="s">
        <v>85</v>
      </c>
      <c r="BK375" s="149">
        <f>ROUND(I375*H375,2)</f>
        <v>0</v>
      </c>
      <c r="BL375" s="15" t="s">
        <v>156</v>
      </c>
      <c r="BM375" s="148" t="s">
        <v>2734</v>
      </c>
    </row>
    <row r="376" spans="2:65" s="1" customFormat="1" x14ac:dyDescent="0.2">
      <c r="B376" s="30"/>
      <c r="D376" s="150" t="s">
        <v>216</v>
      </c>
      <c r="F376" s="151" t="s">
        <v>2195</v>
      </c>
      <c r="I376" s="152"/>
      <c r="L376" s="30"/>
      <c r="M376" s="153"/>
      <c r="T376" s="54"/>
      <c r="AT376" s="15" t="s">
        <v>216</v>
      </c>
      <c r="AU376" s="15" t="s">
        <v>91</v>
      </c>
    </row>
    <row r="377" spans="2:65" s="1" customFormat="1" ht="16.5" customHeight="1" x14ac:dyDescent="0.2">
      <c r="B377" s="30"/>
      <c r="C377" s="136" t="s">
        <v>779</v>
      </c>
      <c r="D377" s="136" t="s">
        <v>210</v>
      </c>
      <c r="E377" s="137" t="s">
        <v>2224</v>
      </c>
      <c r="F377" s="138" t="s">
        <v>2225</v>
      </c>
      <c r="G377" s="139" t="s">
        <v>456</v>
      </c>
      <c r="H377" s="140">
        <v>1</v>
      </c>
      <c r="I377" s="141"/>
      <c r="J377" s="142">
        <f>ROUND(I377*H377,2)</f>
        <v>0</v>
      </c>
      <c r="K377" s="143"/>
      <c r="L377" s="30"/>
      <c r="M377" s="144" t="s">
        <v>1</v>
      </c>
      <c r="N377" s="145" t="s">
        <v>43</v>
      </c>
      <c r="P377" s="146">
        <f>O377*H377</f>
        <v>0</v>
      </c>
      <c r="Q377" s="146">
        <v>1.3600000000000001E-3</v>
      </c>
      <c r="R377" s="146">
        <f>Q377*H377</f>
        <v>1.3600000000000001E-3</v>
      </c>
      <c r="S377" s="146">
        <v>0</v>
      </c>
      <c r="T377" s="147">
        <f>S377*H377</f>
        <v>0</v>
      </c>
      <c r="AR377" s="148" t="s">
        <v>156</v>
      </c>
      <c r="AT377" s="148" t="s">
        <v>210</v>
      </c>
      <c r="AU377" s="148" t="s">
        <v>91</v>
      </c>
      <c r="AY377" s="15" t="s">
        <v>209</v>
      </c>
      <c r="BE377" s="149">
        <f>IF(N377="základní",J377,0)</f>
        <v>0</v>
      </c>
      <c r="BF377" s="149">
        <f>IF(N377="snížená",J377,0)</f>
        <v>0</v>
      </c>
      <c r="BG377" s="149">
        <f>IF(N377="zákl. přenesená",J377,0)</f>
        <v>0</v>
      </c>
      <c r="BH377" s="149">
        <f>IF(N377="sníž. přenesená",J377,0)</f>
        <v>0</v>
      </c>
      <c r="BI377" s="149">
        <f>IF(N377="nulová",J377,0)</f>
        <v>0</v>
      </c>
      <c r="BJ377" s="15" t="s">
        <v>85</v>
      </c>
      <c r="BK377" s="149">
        <f>ROUND(I377*H377,2)</f>
        <v>0</v>
      </c>
      <c r="BL377" s="15" t="s">
        <v>156</v>
      </c>
      <c r="BM377" s="148" t="s">
        <v>2735</v>
      </c>
    </row>
    <row r="378" spans="2:65" s="1" customFormat="1" ht="19.5" x14ac:dyDescent="0.2">
      <c r="B378" s="30"/>
      <c r="D378" s="150" t="s">
        <v>216</v>
      </c>
      <c r="F378" s="151" t="s">
        <v>2227</v>
      </c>
      <c r="I378" s="152"/>
      <c r="L378" s="30"/>
      <c r="M378" s="153"/>
      <c r="T378" s="54"/>
      <c r="AT378" s="15" t="s">
        <v>216</v>
      </c>
      <c r="AU378" s="15" t="s">
        <v>91</v>
      </c>
    </row>
    <row r="379" spans="2:65" s="1" customFormat="1" ht="24.2" customHeight="1" x14ac:dyDescent="0.2">
      <c r="B379" s="30"/>
      <c r="C379" s="171" t="s">
        <v>783</v>
      </c>
      <c r="D379" s="171" t="s">
        <v>449</v>
      </c>
      <c r="E379" s="172" t="s">
        <v>2228</v>
      </c>
      <c r="F379" s="173" t="s">
        <v>2229</v>
      </c>
      <c r="G379" s="174" t="s">
        <v>456</v>
      </c>
      <c r="H379" s="175">
        <v>1</v>
      </c>
      <c r="I379" s="176"/>
      <c r="J379" s="177">
        <f>ROUND(I379*H379,2)</f>
        <v>0</v>
      </c>
      <c r="K379" s="178"/>
      <c r="L379" s="179"/>
      <c r="M379" s="180" t="s">
        <v>1</v>
      </c>
      <c r="N379" s="181" t="s">
        <v>43</v>
      </c>
      <c r="P379" s="146">
        <f>O379*H379</f>
        <v>0</v>
      </c>
      <c r="Q379" s="146">
        <v>1.61E-2</v>
      </c>
      <c r="R379" s="146">
        <f>Q379*H379</f>
        <v>1.61E-2</v>
      </c>
      <c r="S379" s="146">
        <v>0</v>
      </c>
      <c r="T379" s="147">
        <f>S379*H379</f>
        <v>0</v>
      </c>
      <c r="AR379" s="148" t="s">
        <v>244</v>
      </c>
      <c r="AT379" s="148" t="s">
        <v>449</v>
      </c>
      <c r="AU379" s="148" t="s">
        <v>91</v>
      </c>
      <c r="AY379" s="15" t="s">
        <v>209</v>
      </c>
      <c r="BE379" s="149">
        <f>IF(N379="základní",J379,0)</f>
        <v>0</v>
      </c>
      <c r="BF379" s="149">
        <f>IF(N379="snížená",J379,0)</f>
        <v>0</v>
      </c>
      <c r="BG379" s="149">
        <f>IF(N379="zákl. přenesená",J379,0)</f>
        <v>0</v>
      </c>
      <c r="BH379" s="149">
        <f>IF(N379="sníž. přenesená",J379,0)</f>
        <v>0</v>
      </c>
      <c r="BI379" s="149">
        <f>IF(N379="nulová",J379,0)</f>
        <v>0</v>
      </c>
      <c r="BJ379" s="15" t="s">
        <v>85</v>
      </c>
      <c r="BK379" s="149">
        <f>ROUND(I379*H379,2)</f>
        <v>0</v>
      </c>
      <c r="BL379" s="15" t="s">
        <v>156</v>
      </c>
      <c r="BM379" s="148" t="s">
        <v>2736</v>
      </c>
    </row>
    <row r="380" spans="2:65" s="1" customFormat="1" x14ac:dyDescent="0.2">
      <c r="B380" s="30"/>
      <c r="D380" s="150" t="s">
        <v>216</v>
      </c>
      <c r="F380" s="151" t="s">
        <v>2229</v>
      </c>
      <c r="I380" s="152"/>
      <c r="L380" s="30"/>
      <c r="M380" s="153"/>
      <c r="T380" s="54"/>
      <c r="AT380" s="15" t="s">
        <v>216</v>
      </c>
      <c r="AU380" s="15" t="s">
        <v>91</v>
      </c>
    </row>
    <row r="381" spans="2:65" s="1" customFormat="1" ht="16.5" customHeight="1" x14ac:dyDescent="0.2">
      <c r="B381" s="30"/>
      <c r="C381" s="136" t="s">
        <v>788</v>
      </c>
      <c r="D381" s="136" t="s">
        <v>210</v>
      </c>
      <c r="E381" s="137" t="s">
        <v>2237</v>
      </c>
      <c r="F381" s="138" t="s">
        <v>2238</v>
      </c>
      <c r="G381" s="139" t="s">
        <v>456</v>
      </c>
      <c r="H381" s="140">
        <v>1</v>
      </c>
      <c r="I381" s="141"/>
      <c r="J381" s="142">
        <f>ROUND(I381*H381,2)</f>
        <v>0</v>
      </c>
      <c r="K381" s="143"/>
      <c r="L381" s="30"/>
      <c r="M381" s="144" t="s">
        <v>1</v>
      </c>
      <c r="N381" s="145" t="s">
        <v>43</v>
      </c>
      <c r="P381" s="146">
        <f>O381*H381</f>
        <v>0</v>
      </c>
      <c r="Q381" s="146">
        <v>0.05</v>
      </c>
      <c r="R381" s="146">
        <f>Q381*H381</f>
        <v>0.05</v>
      </c>
      <c r="S381" s="146">
        <v>0</v>
      </c>
      <c r="T381" s="147">
        <f>S381*H381</f>
        <v>0</v>
      </c>
      <c r="AR381" s="148" t="s">
        <v>156</v>
      </c>
      <c r="AT381" s="148" t="s">
        <v>210</v>
      </c>
      <c r="AU381" s="148" t="s">
        <v>91</v>
      </c>
      <c r="AY381" s="15" t="s">
        <v>209</v>
      </c>
      <c r="BE381" s="149">
        <f>IF(N381="základní",J381,0)</f>
        <v>0</v>
      </c>
      <c r="BF381" s="149">
        <f>IF(N381="snížená",J381,0)</f>
        <v>0</v>
      </c>
      <c r="BG381" s="149">
        <f>IF(N381="zákl. přenesená",J381,0)</f>
        <v>0</v>
      </c>
      <c r="BH381" s="149">
        <f>IF(N381="sníž. přenesená",J381,0)</f>
        <v>0</v>
      </c>
      <c r="BI381" s="149">
        <f>IF(N381="nulová",J381,0)</f>
        <v>0</v>
      </c>
      <c r="BJ381" s="15" t="s">
        <v>85</v>
      </c>
      <c r="BK381" s="149">
        <f>ROUND(I381*H381,2)</f>
        <v>0</v>
      </c>
      <c r="BL381" s="15" t="s">
        <v>156</v>
      </c>
      <c r="BM381" s="148" t="s">
        <v>2737</v>
      </c>
    </row>
    <row r="382" spans="2:65" s="1" customFormat="1" x14ac:dyDescent="0.2">
      <c r="B382" s="30"/>
      <c r="D382" s="150" t="s">
        <v>216</v>
      </c>
      <c r="F382" s="151" t="s">
        <v>2238</v>
      </c>
      <c r="I382" s="152"/>
      <c r="L382" s="30"/>
      <c r="M382" s="153"/>
      <c r="T382" s="54"/>
      <c r="AT382" s="15" t="s">
        <v>216</v>
      </c>
      <c r="AU382" s="15" t="s">
        <v>91</v>
      </c>
    </row>
    <row r="383" spans="2:65" s="1" customFormat="1" ht="16.5" customHeight="1" x14ac:dyDescent="0.2">
      <c r="B383" s="30"/>
      <c r="C383" s="171" t="s">
        <v>792</v>
      </c>
      <c r="D383" s="171" t="s">
        <v>449</v>
      </c>
      <c r="E383" s="172" t="s">
        <v>2240</v>
      </c>
      <c r="F383" s="173" t="s">
        <v>2241</v>
      </c>
      <c r="G383" s="174" t="s">
        <v>456</v>
      </c>
      <c r="H383" s="175">
        <v>1</v>
      </c>
      <c r="I383" s="176"/>
      <c r="J383" s="177">
        <f>ROUND(I383*H383,2)</f>
        <v>0</v>
      </c>
      <c r="K383" s="178"/>
      <c r="L383" s="179"/>
      <c r="M383" s="180" t="s">
        <v>1</v>
      </c>
      <c r="N383" s="181" t="s">
        <v>43</v>
      </c>
      <c r="P383" s="146">
        <f>O383*H383</f>
        <v>0</v>
      </c>
      <c r="Q383" s="146">
        <v>2.9499999999999998E-2</v>
      </c>
      <c r="R383" s="146">
        <f>Q383*H383</f>
        <v>2.9499999999999998E-2</v>
      </c>
      <c r="S383" s="146">
        <v>0</v>
      </c>
      <c r="T383" s="147">
        <f>S383*H383</f>
        <v>0</v>
      </c>
      <c r="AR383" s="148" t="s">
        <v>244</v>
      </c>
      <c r="AT383" s="148" t="s">
        <v>449</v>
      </c>
      <c r="AU383" s="148" t="s">
        <v>91</v>
      </c>
      <c r="AY383" s="15" t="s">
        <v>209</v>
      </c>
      <c r="BE383" s="149">
        <f>IF(N383="základní",J383,0)</f>
        <v>0</v>
      </c>
      <c r="BF383" s="149">
        <f>IF(N383="snížená",J383,0)</f>
        <v>0</v>
      </c>
      <c r="BG383" s="149">
        <f>IF(N383="zákl. přenesená",J383,0)</f>
        <v>0</v>
      </c>
      <c r="BH383" s="149">
        <f>IF(N383="sníž. přenesená",J383,0)</f>
        <v>0</v>
      </c>
      <c r="BI383" s="149">
        <f>IF(N383="nulová",J383,0)</f>
        <v>0</v>
      </c>
      <c r="BJ383" s="15" t="s">
        <v>85</v>
      </c>
      <c r="BK383" s="149">
        <f>ROUND(I383*H383,2)</f>
        <v>0</v>
      </c>
      <c r="BL383" s="15" t="s">
        <v>156</v>
      </c>
      <c r="BM383" s="148" t="s">
        <v>2738</v>
      </c>
    </row>
    <row r="384" spans="2:65" s="1" customFormat="1" x14ac:dyDescent="0.2">
      <c r="B384" s="30"/>
      <c r="D384" s="150" t="s">
        <v>216</v>
      </c>
      <c r="F384" s="151" t="s">
        <v>2241</v>
      </c>
      <c r="I384" s="152"/>
      <c r="L384" s="30"/>
      <c r="M384" s="153"/>
      <c r="T384" s="54"/>
      <c r="AT384" s="15" t="s">
        <v>216</v>
      </c>
      <c r="AU384" s="15" t="s">
        <v>91</v>
      </c>
    </row>
    <row r="385" spans="2:65" s="1" customFormat="1" ht="16.5" customHeight="1" x14ac:dyDescent="0.2">
      <c r="B385" s="30"/>
      <c r="C385" s="136" t="s">
        <v>796</v>
      </c>
      <c r="D385" s="136" t="s">
        <v>210</v>
      </c>
      <c r="E385" s="137" t="s">
        <v>2157</v>
      </c>
      <c r="F385" s="138" t="s">
        <v>2158</v>
      </c>
      <c r="G385" s="139" t="s">
        <v>359</v>
      </c>
      <c r="H385" s="140">
        <v>53</v>
      </c>
      <c r="I385" s="141"/>
      <c r="J385" s="142">
        <f>ROUND(I385*H385,2)</f>
        <v>0</v>
      </c>
      <c r="K385" s="143"/>
      <c r="L385" s="30"/>
      <c r="M385" s="144" t="s">
        <v>1</v>
      </c>
      <c r="N385" s="145" t="s">
        <v>43</v>
      </c>
      <c r="P385" s="146">
        <f>O385*H385</f>
        <v>0</v>
      </c>
      <c r="Q385" s="146">
        <v>0</v>
      </c>
      <c r="R385" s="146">
        <f>Q385*H385</f>
        <v>0</v>
      </c>
      <c r="S385" s="146">
        <v>0</v>
      </c>
      <c r="T385" s="147">
        <f>S385*H385</f>
        <v>0</v>
      </c>
      <c r="AR385" s="148" t="s">
        <v>156</v>
      </c>
      <c r="AT385" s="148" t="s">
        <v>210</v>
      </c>
      <c r="AU385" s="148" t="s">
        <v>91</v>
      </c>
      <c r="AY385" s="15" t="s">
        <v>209</v>
      </c>
      <c r="BE385" s="149">
        <f>IF(N385="základní",J385,0)</f>
        <v>0</v>
      </c>
      <c r="BF385" s="149">
        <f>IF(N385="snížená",J385,0)</f>
        <v>0</v>
      </c>
      <c r="BG385" s="149">
        <f>IF(N385="zákl. přenesená",J385,0)</f>
        <v>0</v>
      </c>
      <c r="BH385" s="149">
        <f>IF(N385="sníž. přenesená",J385,0)</f>
        <v>0</v>
      </c>
      <c r="BI385" s="149">
        <f>IF(N385="nulová",J385,0)</f>
        <v>0</v>
      </c>
      <c r="BJ385" s="15" t="s">
        <v>85</v>
      </c>
      <c r="BK385" s="149">
        <f>ROUND(I385*H385,2)</f>
        <v>0</v>
      </c>
      <c r="BL385" s="15" t="s">
        <v>156</v>
      </c>
      <c r="BM385" s="148" t="s">
        <v>2739</v>
      </c>
    </row>
    <row r="386" spans="2:65" s="1" customFormat="1" x14ac:dyDescent="0.2">
      <c r="B386" s="30"/>
      <c r="D386" s="150" t="s">
        <v>216</v>
      </c>
      <c r="F386" s="151" t="s">
        <v>2158</v>
      </c>
      <c r="I386" s="152"/>
      <c r="L386" s="30"/>
      <c r="M386" s="153"/>
      <c r="T386" s="54"/>
      <c r="AT386" s="15" t="s">
        <v>216</v>
      </c>
      <c r="AU386" s="15" t="s">
        <v>91</v>
      </c>
    </row>
    <row r="387" spans="2:65" s="12" customFormat="1" x14ac:dyDescent="0.2">
      <c r="B387" s="154"/>
      <c r="D387" s="150" t="s">
        <v>292</v>
      </c>
      <c r="E387" s="155" t="s">
        <v>1</v>
      </c>
      <c r="F387" s="156" t="s">
        <v>643</v>
      </c>
      <c r="H387" s="157">
        <v>53</v>
      </c>
      <c r="I387" s="158"/>
      <c r="L387" s="154"/>
      <c r="M387" s="159"/>
      <c r="T387" s="160"/>
      <c r="AT387" s="155" t="s">
        <v>292</v>
      </c>
      <c r="AU387" s="155" t="s">
        <v>91</v>
      </c>
      <c r="AV387" s="12" t="s">
        <v>91</v>
      </c>
      <c r="AW387" s="12" t="s">
        <v>36</v>
      </c>
      <c r="AX387" s="12" t="s">
        <v>85</v>
      </c>
      <c r="AY387" s="155" t="s">
        <v>209</v>
      </c>
    </row>
    <row r="388" spans="2:65" s="1" customFormat="1" ht="16.5" customHeight="1" x14ac:dyDescent="0.2">
      <c r="B388" s="30"/>
      <c r="C388" s="171" t="s">
        <v>787</v>
      </c>
      <c r="D388" s="171" t="s">
        <v>449</v>
      </c>
      <c r="E388" s="172" t="s">
        <v>2160</v>
      </c>
      <c r="F388" s="173" t="s">
        <v>2161</v>
      </c>
      <c r="G388" s="174" t="s">
        <v>359</v>
      </c>
      <c r="H388" s="175">
        <v>53</v>
      </c>
      <c r="I388" s="176"/>
      <c r="J388" s="177">
        <f>ROUND(I388*H388,2)</f>
        <v>0</v>
      </c>
      <c r="K388" s="178"/>
      <c r="L388" s="179"/>
      <c r="M388" s="180" t="s">
        <v>1</v>
      </c>
      <c r="N388" s="181" t="s">
        <v>43</v>
      </c>
      <c r="P388" s="146">
        <f>O388*H388</f>
        <v>0</v>
      </c>
      <c r="Q388" s="146">
        <v>1.2E-4</v>
      </c>
      <c r="R388" s="146">
        <f>Q388*H388</f>
        <v>6.3600000000000002E-3</v>
      </c>
      <c r="S388" s="146">
        <v>0</v>
      </c>
      <c r="T388" s="147">
        <f>S388*H388</f>
        <v>0</v>
      </c>
      <c r="AR388" s="148" t="s">
        <v>244</v>
      </c>
      <c r="AT388" s="148" t="s">
        <v>449</v>
      </c>
      <c r="AU388" s="148" t="s">
        <v>91</v>
      </c>
      <c r="AY388" s="15" t="s">
        <v>209</v>
      </c>
      <c r="BE388" s="149">
        <f>IF(N388="základní",J388,0)</f>
        <v>0</v>
      </c>
      <c r="BF388" s="149">
        <f>IF(N388="snížená",J388,0)</f>
        <v>0</v>
      </c>
      <c r="BG388" s="149">
        <f>IF(N388="zákl. přenesená",J388,0)</f>
        <v>0</v>
      </c>
      <c r="BH388" s="149">
        <f>IF(N388="sníž. přenesená",J388,0)</f>
        <v>0</v>
      </c>
      <c r="BI388" s="149">
        <f>IF(N388="nulová",J388,0)</f>
        <v>0</v>
      </c>
      <c r="BJ388" s="15" t="s">
        <v>85</v>
      </c>
      <c r="BK388" s="149">
        <f>ROUND(I388*H388,2)</f>
        <v>0</v>
      </c>
      <c r="BL388" s="15" t="s">
        <v>156</v>
      </c>
      <c r="BM388" s="148" t="s">
        <v>2740</v>
      </c>
    </row>
    <row r="389" spans="2:65" s="1" customFormat="1" ht="19.5" x14ac:dyDescent="0.2">
      <c r="B389" s="30"/>
      <c r="D389" s="150" t="s">
        <v>216</v>
      </c>
      <c r="F389" s="151" t="s">
        <v>2163</v>
      </c>
      <c r="I389" s="152"/>
      <c r="L389" s="30"/>
      <c r="M389" s="153"/>
      <c r="T389" s="54"/>
      <c r="AT389" s="15" t="s">
        <v>216</v>
      </c>
      <c r="AU389" s="15" t="s">
        <v>91</v>
      </c>
    </row>
    <row r="390" spans="2:65" s="12" customFormat="1" x14ac:dyDescent="0.2">
      <c r="B390" s="154"/>
      <c r="D390" s="150" t="s">
        <v>292</v>
      </c>
      <c r="E390" s="155" t="s">
        <v>1</v>
      </c>
      <c r="F390" s="156" t="s">
        <v>643</v>
      </c>
      <c r="H390" s="157">
        <v>53</v>
      </c>
      <c r="I390" s="158"/>
      <c r="L390" s="154"/>
      <c r="M390" s="159"/>
      <c r="T390" s="160"/>
      <c r="AT390" s="155" t="s">
        <v>292</v>
      </c>
      <c r="AU390" s="155" t="s">
        <v>91</v>
      </c>
      <c r="AV390" s="12" t="s">
        <v>91</v>
      </c>
      <c r="AW390" s="12" t="s">
        <v>36</v>
      </c>
      <c r="AX390" s="12" t="s">
        <v>85</v>
      </c>
      <c r="AY390" s="155" t="s">
        <v>209</v>
      </c>
    </row>
    <row r="391" spans="2:65" s="1" customFormat="1" ht="24.2" customHeight="1" x14ac:dyDescent="0.2">
      <c r="B391" s="30"/>
      <c r="C391" s="136" t="s">
        <v>803</v>
      </c>
      <c r="D391" s="136" t="s">
        <v>210</v>
      </c>
      <c r="E391" s="137" t="s">
        <v>2197</v>
      </c>
      <c r="F391" s="138" t="s">
        <v>2198</v>
      </c>
      <c r="G391" s="139" t="s">
        <v>456</v>
      </c>
      <c r="H391" s="140">
        <v>2</v>
      </c>
      <c r="I391" s="141"/>
      <c r="J391" s="142">
        <f>ROUND(I391*H391,2)</f>
        <v>0</v>
      </c>
      <c r="K391" s="143"/>
      <c r="L391" s="30"/>
      <c r="M391" s="144" t="s">
        <v>1</v>
      </c>
      <c r="N391" s="145" t="s">
        <v>43</v>
      </c>
      <c r="P391" s="146">
        <f>O391*H391</f>
        <v>0</v>
      </c>
      <c r="Q391" s="146">
        <v>0.45937</v>
      </c>
      <c r="R391" s="146">
        <f>Q391*H391</f>
        <v>0.91874</v>
      </c>
      <c r="S391" s="146">
        <v>0</v>
      </c>
      <c r="T391" s="147">
        <f>S391*H391</f>
        <v>0</v>
      </c>
      <c r="AR391" s="148" t="s">
        <v>156</v>
      </c>
      <c r="AT391" s="148" t="s">
        <v>210</v>
      </c>
      <c r="AU391" s="148" t="s">
        <v>91</v>
      </c>
      <c r="AY391" s="15" t="s">
        <v>209</v>
      </c>
      <c r="BE391" s="149">
        <f>IF(N391="základní",J391,0)</f>
        <v>0</v>
      </c>
      <c r="BF391" s="149">
        <f>IF(N391="snížená",J391,0)</f>
        <v>0</v>
      </c>
      <c r="BG391" s="149">
        <f>IF(N391="zákl. přenesená",J391,0)</f>
        <v>0</v>
      </c>
      <c r="BH391" s="149">
        <f>IF(N391="sníž. přenesená",J391,0)</f>
        <v>0</v>
      </c>
      <c r="BI391" s="149">
        <f>IF(N391="nulová",J391,0)</f>
        <v>0</v>
      </c>
      <c r="BJ391" s="15" t="s">
        <v>85</v>
      </c>
      <c r="BK391" s="149">
        <f>ROUND(I391*H391,2)</f>
        <v>0</v>
      </c>
      <c r="BL391" s="15" t="s">
        <v>156</v>
      </c>
      <c r="BM391" s="148" t="s">
        <v>2741</v>
      </c>
    </row>
    <row r="392" spans="2:65" s="1" customFormat="1" ht="19.5" x14ac:dyDescent="0.2">
      <c r="B392" s="30"/>
      <c r="D392" s="150" t="s">
        <v>216</v>
      </c>
      <c r="F392" s="151" t="s">
        <v>2200</v>
      </c>
      <c r="I392" s="152"/>
      <c r="L392" s="30"/>
      <c r="M392" s="153"/>
      <c r="T392" s="54"/>
      <c r="AT392" s="15" t="s">
        <v>216</v>
      </c>
      <c r="AU392" s="15" t="s">
        <v>91</v>
      </c>
    </row>
    <row r="393" spans="2:65" s="12" customFormat="1" x14ac:dyDescent="0.2">
      <c r="B393" s="154"/>
      <c r="D393" s="150" t="s">
        <v>292</v>
      </c>
      <c r="E393" s="155" t="s">
        <v>1</v>
      </c>
      <c r="F393" s="156" t="s">
        <v>91</v>
      </c>
      <c r="H393" s="157">
        <v>2</v>
      </c>
      <c r="I393" s="158"/>
      <c r="L393" s="154"/>
      <c r="M393" s="159"/>
      <c r="T393" s="160"/>
      <c r="AT393" s="155" t="s">
        <v>292</v>
      </c>
      <c r="AU393" s="155" t="s">
        <v>91</v>
      </c>
      <c r="AV393" s="12" t="s">
        <v>91</v>
      </c>
      <c r="AW393" s="12" t="s">
        <v>36</v>
      </c>
      <c r="AX393" s="12" t="s">
        <v>85</v>
      </c>
      <c r="AY393" s="155" t="s">
        <v>209</v>
      </c>
    </row>
    <row r="394" spans="2:65" s="1" customFormat="1" ht="16.5" customHeight="1" x14ac:dyDescent="0.2">
      <c r="B394" s="30"/>
      <c r="C394" s="136" t="s">
        <v>807</v>
      </c>
      <c r="D394" s="136" t="s">
        <v>210</v>
      </c>
      <c r="E394" s="137" t="s">
        <v>2231</v>
      </c>
      <c r="F394" s="138" t="s">
        <v>2232</v>
      </c>
      <c r="G394" s="139" t="s">
        <v>456</v>
      </c>
      <c r="H394" s="140">
        <v>1</v>
      </c>
      <c r="I394" s="141"/>
      <c r="J394" s="142">
        <f>ROUND(I394*H394,2)</f>
        <v>0</v>
      </c>
      <c r="K394" s="143"/>
      <c r="L394" s="30"/>
      <c r="M394" s="144" t="s">
        <v>1</v>
      </c>
      <c r="N394" s="145" t="s">
        <v>43</v>
      </c>
      <c r="P394" s="146">
        <f>O394*H394</f>
        <v>0</v>
      </c>
      <c r="Q394" s="146">
        <v>0.04</v>
      </c>
      <c r="R394" s="146">
        <f>Q394*H394</f>
        <v>0.04</v>
      </c>
      <c r="S394" s="146">
        <v>0</v>
      </c>
      <c r="T394" s="147">
        <f>S394*H394</f>
        <v>0</v>
      </c>
      <c r="AR394" s="148" t="s">
        <v>156</v>
      </c>
      <c r="AT394" s="148" t="s">
        <v>210</v>
      </c>
      <c r="AU394" s="148" t="s">
        <v>91</v>
      </c>
      <c r="AY394" s="15" t="s">
        <v>209</v>
      </c>
      <c r="BE394" s="149">
        <f>IF(N394="základní",J394,0)</f>
        <v>0</v>
      </c>
      <c r="BF394" s="149">
        <f>IF(N394="snížená",J394,0)</f>
        <v>0</v>
      </c>
      <c r="BG394" s="149">
        <f>IF(N394="zákl. přenesená",J394,0)</f>
        <v>0</v>
      </c>
      <c r="BH394" s="149">
        <f>IF(N394="sníž. přenesená",J394,0)</f>
        <v>0</v>
      </c>
      <c r="BI394" s="149">
        <f>IF(N394="nulová",J394,0)</f>
        <v>0</v>
      </c>
      <c r="BJ394" s="15" t="s">
        <v>85</v>
      </c>
      <c r="BK394" s="149">
        <f>ROUND(I394*H394,2)</f>
        <v>0</v>
      </c>
      <c r="BL394" s="15" t="s">
        <v>156</v>
      </c>
      <c r="BM394" s="148" t="s">
        <v>2742</v>
      </c>
    </row>
    <row r="395" spans="2:65" s="1" customFormat="1" x14ac:dyDescent="0.2">
      <c r="B395" s="30"/>
      <c r="D395" s="150" t="s">
        <v>216</v>
      </c>
      <c r="F395" s="151" t="s">
        <v>2232</v>
      </c>
      <c r="I395" s="152"/>
      <c r="L395" s="30"/>
      <c r="M395" s="153"/>
      <c r="T395" s="54"/>
      <c r="AT395" s="15" t="s">
        <v>216</v>
      </c>
      <c r="AU395" s="15" t="s">
        <v>91</v>
      </c>
    </row>
    <row r="396" spans="2:65" s="12" customFormat="1" x14ac:dyDescent="0.2">
      <c r="B396" s="154"/>
      <c r="D396" s="150" t="s">
        <v>292</v>
      </c>
      <c r="E396" s="155" t="s">
        <v>1</v>
      </c>
      <c r="F396" s="156" t="s">
        <v>85</v>
      </c>
      <c r="H396" s="157">
        <v>1</v>
      </c>
      <c r="I396" s="158"/>
      <c r="L396" s="154"/>
      <c r="M396" s="159"/>
      <c r="T396" s="160"/>
      <c r="AT396" s="155" t="s">
        <v>292</v>
      </c>
      <c r="AU396" s="155" t="s">
        <v>91</v>
      </c>
      <c r="AV396" s="12" t="s">
        <v>91</v>
      </c>
      <c r="AW396" s="12" t="s">
        <v>36</v>
      </c>
      <c r="AX396" s="12" t="s">
        <v>85</v>
      </c>
      <c r="AY396" s="155" t="s">
        <v>209</v>
      </c>
    </row>
    <row r="397" spans="2:65" s="1" customFormat="1" ht="16.5" customHeight="1" x14ac:dyDescent="0.2">
      <c r="B397" s="30"/>
      <c r="C397" s="171" t="s">
        <v>811</v>
      </c>
      <c r="D397" s="171" t="s">
        <v>449</v>
      </c>
      <c r="E397" s="172" t="s">
        <v>2234</v>
      </c>
      <c r="F397" s="173" t="s">
        <v>2235</v>
      </c>
      <c r="G397" s="174" t="s">
        <v>456</v>
      </c>
      <c r="H397" s="175">
        <v>1</v>
      </c>
      <c r="I397" s="176"/>
      <c r="J397" s="177">
        <f>ROUND(I397*H397,2)</f>
        <v>0</v>
      </c>
      <c r="K397" s="178"/>
      <c r="L397" s="179"/>
      <c r="M397" s="180" t="s">
        <v>1</v>
      </c>
      <c r="N397" s="181" t="s">
        <v>43</v>
      </c>
      <c r="P397" s="146">
        <f>O397*H397</f>
        <v>0</v>
      </c>
      <c r="Q397" s="146">
        <v>1.3299999999999999E-2</v>
      </c>
      <c r="R397" s="146">
        <f>Q397*H397</f>
        <v>1.3299999999999999E-2</v>
      </c>
      <c r="S397" s="146">
        <v>0</v>
      </c>
      <c r="T397" s="147">
        <f>S397*H397</f>
        <v>0</v>
      </c>
      <c r="AR397" s="148" t="s">
        <v>244</v>
      </c>
      <c r="AT397" s="148" t="s">
        <v>449</v>
      </c>
      <c r="AU397" s="148" t="s">
        <v>91</v>
      </c>
      <c r="AY397" s="15" t="s">
        <v>209</v>
      </c>
      <c r="BE397" s="149">
        <f>IF(N397="základní",J397,0)</f>
        <v>0</v>
      </c>
      <c r="BF397" s="149">
        <f>IF(N397="snížená",J397,0)</f>
        <v>0</v>
      </c>
      <c r="BG397" s="149">
        <f>IF(N397="zákl. přenesená",J397,0)</f>
        <v>0</v>
      </c>
      <c r="BH397" s="149">
        <f>IF(N397="sníž. přenesená",J397,0)</f>
        <v>0</v>
      </c>
      <c r="BI397" s="149">
        <f>IF(N397="nulová",J397,0)</f>
        <v>0</v>
      </c>
      <c r="BJ397" s="15" t="s">
        <v>85</v>
      </c>
      <c r="BK397" s="149">
        <f>ROUND(I397*H397,2)</f>
        <v>0</v>
      </c>
      <c r="BL397" s="15" t="s">
        <v>156</v>
      </c>
      <c r="BM397" s="148" t="s">
        <v>2743</v>
      </c>
    </row>
    <row r="398" spans="2:65" s="1" customFormat="1" x14ac:dyDescent="0.2">
      <c r="B398" s="30"/>
      <c r="D398" s="150" t="s">
        <v>216</v>
      </c>
      <c r="F398" s="151" t="s">
        <v>2235</v>
      </c>
      <c r="I398" s="152"/>
      <c r="L398" s="30"/>
      <c r="M398" s="153"/>
      <c r="T398" s="54"/>
      <c r="AT398" s="15" t="s">
        <v>216</v>
      </c>
      <c r="AU398" s="15" t="s">
        <v>91</v>
      </c>
    </row>
    <row r="399" spans="2:65" s="12" customFormat="1" x14ac:dyDescent="0.2">
      <c r="B399" s="154"/>
      <c r="D399" s="150" t="s">
        <v>292</v>
      </c>
      <c r="E399" s="155" t="s">
        <v>1</v>
      </c>
      <c r="F399" s="156" t="s">
        <v>85</v>
      </c>
      <c r="H399" s="157">
        <v>1</v>
      </c>
      <c r="I399" s="158"/>
      <c r="L399" s="154"/>
      <c r="M399" s="159"/>
      <c r="T399" s="160"/>
      <c r="AT399" s="155" t="s">
        <v>292</v>
      </c>
      <c r="AU399" s="155" t="s">
        <v>91</v>
      </c>
      <c r="AV399" s="12" t="s">
        <v>91</v>
      </c>
      <c r="AW399" s="12" t="s">
        <v>36</v>
      </c>
      <c r="AX399" s="12" t="s">
        <v>85</v>
      </c>
      <c r="AY399" s="155" t="s">
        <v>209</v>
      </c>
    </row>
    <row r="400" spans="2:65" s="1" customFormat="1" ht="33" customHeight="1" x14ac:dyDescent="0.2">
      <c r="B400" s="30"/>
      <c r="C400" s="136" t="s">
        <v>815</v>
      </c>
      <c r="D400" s="136" t="s">
        <v>210</v>
      </c>
      <c r="E400" s="137" t="s">
        <v>2243</v>
      </c>
      <c r="F400" s="138" t="s">
        <v>2244</v>
      </c>
      <c r="G400" s="139" t="s">
        <v>456</v>
      </c>
      <c r="H400" s="140">
        <v>6</v>
      </c>
      <c r="I400" s="141"/>
      <c r="J400" s="142">
        <f>ROUND(I400*H400,2)</f>
        <v>0</v>
      </c>
      <c r="K400" s="143"/>
      <c r="L400" s="30"/>
      <c r="M400" s="144" t="s">
        <v>1</v>
      </c>
      <c r="N400" s="145" t="s">
        <v>43</v>
      </c>
      <c r="P400" s="146">
        <f>O400*H400</f>
        <v>0</v>
      </c>
      <c r="Q400" s="146">
        <v>0.31108000000000002</v>
      </c>
      <c r="R400" s="146">
        <f>Q400*H400</f>
        <v>1.8664800000000001</v>
      </c>
      <c r="S400" s="146">
        <v>0</v>
      </c>
      <c r="T400" s="147">
        <f>S400*H400</f>
        <v>0</v>
      </c>
      <c r="AR400" s="148" t="s">
        <v>156</v>
      </c>
      <c r="AT400" s="148" t="s">
        <v>210</v>
      </c>
      <c r="AU400" s="148" t="s">
        <v>91</v>
      </c>
      <c r="AY400" s="15" t="s">
        <v>209</v>
      </c>
      <c r="BE400" s="149">
        <f>IF(N400="základní",J400,0)</f>
        <v>0</v>
      </c>
      <c r="BF400" s="149">
        <f>IF(N400="snížená",J400,0)</f>
        <v>0</v>
      </c>
      <c r="BG400" s="149">
        <f>IF(N400="zákl. přenesená",J400,0)</f>
        <v>0</v>
      </c>
      <c r="BH400" s="149">
        <f>IF(N400="sníž. přenesená",J400,0)</f>
        <v>0</v>
      </c>
      <c r="BI400" s="149">
        <f>IF(N400="nulová",J400,0)</f>
        <v>0</v>
      </c>
      <c r="BJ400" s="15" t="s">
        <v>85</v>
      </c>
      <c r="BK400" s="149">
        <f>ROUND(I400*H400,2)</f>
        <v>0</v>
      </c>
      <c r="BL400" s="15" t="s">
        <v>156</v>
      </c>
      <c r="BM400" s="148" t="s">
        <v>2744</v>
      </c>
    </row>
    <row r="401" spans="2:65" s="1" customFormat="1" ht="19.5" x14ac:dyDescent="0.2">
      <c r="B401" s="30"/>
      <c r="D401" s="150" t="s">
        <v>216</v>
      </c>
      <c r="F401" s="151" t="s">
        <v>2246</v>
      </c>
      <c r="I401" s="152"/>
      <c r="L401" s="30"/>
      <c r="M401" s="153"/>
      <c r="T401" s="54"/>
      <c r="AT401" s="15" t="s">
        <v>216</v>
      </c>
      <c r="AU401" s="15" t="s">
        <v>91</v>
      </c>
    </row>
    <row r="402" spans="2:65" s="12" customFormat="1" x14ac:dyDescent="0.2">
      <c r="B402" s="154"/>
      <c r="D402" s="150" t="s">
        <v>292</v>
      </c>
      <c r="E402" s="155" t="s">
        <v>1</v>
      </c>
      <c r="F402" s="156" t="s">
        <v>2727</v>
      </c>
      <c r="H402" s="157">
        <v>6</v>
      </c>
      <c r="I402" s="158"/>
      <c r="L402" s="154"/>
      <c r="M402" s="159"/>
      <c r="T402" s="160"/>
      <c r="AT402" s="155" t="s">
        <v>292</v>
      </c>
      <c r="AU402" s="155" t="s">
        <v>91</v>
      </c>
      <c r="AV402" s="12" t="s">
        <v>91</v>
      </c>
      <c r="AW402" s="12" t="s">
        <v>36</v>
      </c>
      <c r="AX402" s="12" t="s">
        <v>85</v>
      </c>
      <c r="AY402" s="155" t="s">
        <v>209</v>
      </c>
    </row>
    <row r="403" spans="2:65" s="11" customFormat="1" ht="22.9" customHeight="1" x14ac:dyDescent="0.2">
      <c r="B403" s="124"/>
      <c r="D403" s="125" t="s">
        <v>77</v>
      </c>
      <c r="E403" s="134" t="s">
        <v>249</v>
      </c>
      <c r="F403" s="134" t="s">
        <v>866</v>
      </c>
      <c r="I403" s="127"/>
      <c r="J403" s="135">
        <f>BK403</f>
        <v>0</v>
      </c>
      <c r="L403" s="124"/>
      <c r="M403" s="129"/>
      <c r="P403" s="130">
        <f>P404+SUM(P405:P413)</f>
        <v>0</v>
      </c>
      <c r="R403" s="130">
        <f>R404+SUM(R405:R413)</f>
        <v>4.7724000000000003E-2</v>
      </c>
      <c r="T403" s="131">
        <f>T404+SUM(T405:T413)</f>
        <v>2.2480000000000002</v>
      </c>
      <c r="AR403" s="125" t="s">
        <v>85</v>
      </c>
      <c r="AT403" s="132" t="s">
        <v>77</v>
      </c>
      <c r="AU403" s="132" t="s">
        <v>85</v>
      </c>
      <c r="AY403" s="125" t="s">
        <v>209</v>
      </c>
      <c r="BK403" s="133">
        <f>BK404+SUM(BK405:BK413)</f>
        <v>0</v>
      </c>
    </row>
    <row r="404" spans="2:65" s="1" customFormat="1" ht="24.2" customHeight="1" x14ac:dyDescent="0.2">
      <c r="B404" s="30"/>
      <c r="C404" s="136" t="s">
        <v>819</v>
      </c>
      <c r="D404" s="136" t="s">
        <v>210</v>
      </c>
      <c r="E404" s="137" t="s">
        <v>867</v>
      </c>
      <c r="F404" s="138" t="s">
        <v>868</v>
      </c>
      <c r="G404" s="139" t="s">
        <v>359</v>
      </c>
      <c r="H404" s="140">
        <v>116.4</v>
      </c>
      <c r="I404" s="141"/>
      <c r="J404" s="142">
        <f>ROUND(I404*H404,2)</f>
        <v>0</v>
      </c>
      <c r="K404" s="143"/>
      <c r="L404" s="30"/>
      <c r="M404" s="144" t="s">
        <v>1</v>
      </c>
      <c r="N404" s="145" t="s">
        <v>43</v>
      </c>
      <c r="P404" s="146">
        <f>O404*H404</f>
        <v>0</v>
      </c>
      <c r="Q404" s="146">
        <v>4.0999999999999999E-4</v>
      </c>
      <c r="R404" s="146">
        <f>Q404*H404</f>
        <v>4.7724000000000003E-2</v>
      </c>
      <c r="S404" s="146">
        <v>0</v>
      </c>
      <c r="T404" s="147">
        <f>S404*H404</f>
        <v>0</v>
      </c>
      <c r="AR404" s="148" t="s">
        <v>156</v>
      </c>
      <c r="AT404" s="148" t="s">
        <v>210</v>
      </c>
      <c r="AU404" s="148" t="s">
        <v>91</v>
      </c>
      <c r="AY404" s="15" t="s">
        <v>209</v>
      </c>
      <c r="BE404" s="149">
        <f>IF(N404="základní",J404,0)</f>
        <v>0</v>
      </c>
      <c r="BF404" s="149">
        <f>IF(N404="snížená",J404,0)</f>
        <v>0</v>
      </c>
      <c r="BG404" s="149">
        <f>IF(N404="zákl. přenesená",J404,0)</f>
        <v>0</v>
      </c>
      <c r="BH404" s="149">
        <f>IF(N404="sníž. přenesená",J404,0)</f>
        <v>0</v>
      </c>
      <c r="BI404" s="149">
        <f>IF(N404="nulová",J404,0)</f>
        <v>0</v>
      </c>
      <c r="BJ404" s="15" t="s">
        <v>85</v>
      </c>
      <c r="BK404" s="149">
        <f>ROUND(I404*H404,2)</f>
        <v>0</v>
      </c>
      <c r="BL404" s="15" t="s">
        <v>156</v>
      </c>
      <c r="BM404" s="148" t="s">
        <v>2745</v>
      </c>
    </row>
    <row r="405" spans="2:65" s="1" customFormat="1" ht="19.5" x14ac:dyDescent="0.2">
      <c r="B405" s="30"/>
      <c r="D405" s="150" t="s">
        <v>216</v>
      </c>
      <c r="F405" s="151" t="s">
        <v>870</v>
      </c>
      <c r="I405" s="152"/>
      <c r="L405" s="30"/>
      <c r="M405" s="153"/>
      <c r="T405" s="54"/>
      <c r="AT405" s="15" t="s">
        <v>216</v>
      </c>
      <c r="AU405" s="15" t="s">
        <v>91</v>
      </c>
    </row>
    <row r="406" spans="2:65" s="12" customFormat="1" x14ac:dyDescent="0.2">
      <c r="B406" s="154"/>
      <c r="D406" s="150" t="s">
        <v>292</v>
      </c>
      <c r="E406" s="155" t="s">
        <v>1</v>
      </c>
      <c r="F406" s="156" t="s">
        <v>2746</v>
      </c>
      <c r="H406" s="157">
        <v>116.4</v>
      </c>
      <c r="I406" s="158"/>
      <c r="L406" s="154"/>
      <c r="M406" s="159"/>
      <c r="T406" s="160"/>
      <c r="AT406" s="155" t="s">
        <v>292</v>
      </c>
      <c r="AU406" s="155" t="s">
        <v>91</v>
      </c>
      <c r="AV406" s="12" t="s">
        <v>91</v>
      </c>
      <c r="AW406" s="12" t="s">
        <v>36</v>
      </c>
      <c r="AX406" s="12" t="s">
        <v>85</v>
      </c>
      <c r="AY406" s="155" t="s">
        <v>209</v>
      </c>
    </row>
    <row r="407" spans="2:65" s="1" customFormat="1" ht="24.2" customHeight="1" x14ac:dyDescent="0.2">
      <c r="B407" s="30"/>
      <c r="C407" s="136" t="s">
        <v>823</v>
      </c>
      <c r="D407" s="136" t="s">
        <v>210</v>
      </c>
      <c r="E407" s="137" t="s">
        <v>873</v>
      </c>
      <c r="F407" s="138" t="s">
        <v>874</v>
      </c>
      <c r="G407" s="139" t="s">
        <v>359</v>
      </c>
      <c r="H407" s="140">
        <v>116.4</v>
      </c>
      <c r="I407" s="141"/>
      <c r="J407" s="142">
        <f>ROUND(I407*H407,2)</f>
        <v>0</v>
      </c>
      <c r="K407" s="143"/>
      <c r="L407" s="30"/>
      <c r="M407" s="144" t="s">
        <v>1</v>
      </c>
      <c r="N407" s="145" t="s">
        <v>43</v>
      </c>
      <c r="P407" s="146">
        <f>O407*H407</f>
        <v>0</v>
      </c>
      <c r="Q407" s="146">
        <v>0</v>
      </c>
      <c r="R407" s="146">
        <f>Q407*H407</f>
        <v>0</v>
      </c>
      <c r="S407" s="146">
        <v>0</v>
      </c>
      <c r="T407" s="147">
        <f>S407*H407</f>
        <v>0</v>
      </c>
      <c r="AR407" s="148" t="s">
        <v>156</v>
      </c>
      <c r="AT407" s="148" t="s">
        <v>210</v>
      </c>
      <c r="AU407" s="148" t="s">
        <v>91</v>
      </c>
      <c r="AY407" s="15" t="s">
        <v>209</v>
      </c>
      <c r="BE407" s="149">
        <f>IF(N407="základní",J407,0)</f>
        <v>0</v>
      </c>
      <c r="BF407" s="149">
        <f>IF(N407="snížená",J407,0)</f>
        <v>0</v>
      </c>
      <c r="BG407" s="149">
        <f>IF(N407="zákl. přenesená",J407,0)</f>
        <v>0</v>
      </c>
      <c r="BH407" s="149">
        <f>IF(N407="sníž. přenesená",J407,0)</f>
        <v>0</v>
      </c>
      <c r="BI407" s="149">
        <f>IF(N407="nulová",J407,0)</f>
        <v>0</v>
      </c>
      <c r="BJ407" s="15" t="s">
        <v>85</v>
      </c>
      <c r="BK407" s="149">
        <f>ROUND(I407*H407,2)</f>
        <v>0</v>
      </c>
      <c r="BL407" s="15" t="s">
        <v>156</v>
      </c>
      <c r="BM407" s="148" t="s">
        <v>2747</v>
      </c>
    </row>
    <row r="408" spans="2:65" s="1" customFormat="1" ht="19.5" x14ac:dyDescent="0.2">
      <c r="B408" s="30"/>
      <c r="D408" s="150" t="s">
        <v>216</v>
      </c>
      <c r="F408" s="151" t="s">
        <v>876</v>
      </c>
      <c r="I408" s="152"/>
      <c r="L408" s="30"/>
      <c r="M408" s="153"/>
      <c r="T408" s="54"/>
      <c r="AT408" s="15" t="s">
        <v>216</v>
      </c>
      <c r="AU408" s="15" t="s">
        <v>91</v>
      </c>
    </row>
    <row r="409" spans="2:65" s="12" customFormat="1" x14ac:dyDescent="0.2">
      <c r="B409" s="154"/>
      <c r="D409" s="150" t="s">
        <v>292</v>
      </c>
      <c r="E409" s="155" t="s">
        <v>1</v>
      </c>
      <c r="F409" s="156" t="s">
        <v>2746</v>
      </c>
      <c r="H409" s="157">
        <v>116.4</v>
      </c>
      <c r="I409" s="158"/>
      <c r="L409" s="154"/>
      <c r="M409" s="159"/>
      <c r="T409" s="160"/>
      <c r="AT409" s="155" t="s">
        <v>292</v>
      </c>
      <c r="AU409" s="155" t="s">
        <v>91</v>
      </c>
      <c r="AV409" s="12" t="s">
        <v>91</v>
      </c>
      <c r="AW409" s="12" t="s">
        <v>36</v>
      </c>
      <c r="AX409" s="12" t="s">
        <v>85</v>
      </c>
      <c r="AY409" s="155" t="s">
        <v>209</v>
      </c>
    </row>
    <row r="410" spans="2:65" s="1" customFormat="1" ht="16.5" customHeight="1" x14ac:dyDescent="0.2">
      <c r="B410" s="30"/>
      <c r="C410" s="136" t="s">
        <v>872</v>
      </c>
      <c r="D410" s="136" t="s">
        <v>210</v>
      </c>
      <c r="E410" s="137" t="s">
        <v>888</v>
      </c>
      <c r="F410" s="138" t="s">
        <v>889</v>
      </c>
      <c r="G410" s="139" t="s">
        <v>342</v>
      </c>
      <c r="H410" s="140">
        <v>224.8</v>
      </c>
      <c r="I410" s="141"/>
      <c r="J410" s="142">
        <f>ROUND(I410*H410,2)</f>
        <v>0</v>
      </c>
      <c r="K410" s="143"/>
      <c r="L410" s="30"/>
      <c r="M410" s="144" t="s">
        <v>1</v>
      </c>
      <c r="N410" s="145" t="s">
        <v>43</v>
      </c>
      <c r="P410" s="146">
        <f>O410*H410</f>
        <v>0</v>
      </c>
      <c r="Q410" s="146">
        <v>0</v>
      </c>
      <c r="R410" s="146">
        <f>Q410*H410</f>
        <v>0</v>
      </c>
      <c r="S410" s="146">
        <v>0.01</v>
      </c>
      <c r="T410" s="147">
        <f>S410*H410</f>
        <v>2.2480000000000002</v>
      </c>
      <c r="AR410" s="148" t="s">
        <v>156</v>
      </c>
      <c r="AT410" s="148" t="s">
        <v>210</v>
      </c>
      <c r="AU410" s="148" t="s">
        <v>91</v>
      </c>
      <c r="AY410" s="15" t="s">
        <v>209</v>
      </c>
      <c r="BE410" s="149">
        <f>IF(N410="základní",J410,0)</f>
        <v>0</v>
      </c>
      <c r="BF410" s="149">
        <f>IF(N410="snížená",J410,0)</f>
        <v>0</v>
      </c>
      <c r="BG410" s="149">
        <f>IF(N410="zákl. přenesená",J410,0)</f>
        <v>0</v>
      </c>
      <c r="BH410" s="149">
        <f>IF(N410="sníž. přenesená",J410,0)</f>
        <v>0</v>
      </c>
      <c r="BI410" s="149">
        <f>IF(N410="nulová",J410,0)</f>
        <v>0</v>
      </c>
      <c r="BJ410" s="15" t="s">
        <v>85</v>
      </c>
      <c r="BK410" s="149">
        <f>ROUND(I410*H410,2)</f>
        <v>0</v>
      </c>
      <c r="BL410" s="15" t="s">
        <v>156</v>
      </c>
      <c r="BM410" s="148" t="s">
        <v>2748</v>
      </c>
    </row>
    <row r="411" spans="2:65" s="1" customFormat="1" ht="19.5" x14ac:dyDescent="0.2">
      <c r="B411" s="30"/>
      <c r="D411" s="150" t="s">
        <v>216</v>
      </c>
      <c r="F411" s="151" t="s">
        <v>891</v>
      </c>
      <c r="I411" s="152"/>
      <c r="L411" s="30"/>
      <c r="M411" s="153"/>
      <c r="T411" s="54"/>
      <c r="AT411" s="15" t="s">
        <v>216</v>
      </c>
      <c r="AU411" s="15" t="s">
        <v>91</v>
      </c>
    </row>
    <row r="412" spans="2:65" s="12" customFormat="1" x14ac:dyDescent="0.2">
      <c r="B412" s="154"/>
      <c r="D412" s="150" t="s">
        <v>292</v>
      </c>
      <c r="E412" s="155" t="s">
        <v>1</v>
      </c>
      <c r="F412" s="156" t="s">
        <v>2749</v>
      </c>
      <c r="H412" s="157">
        <v>224.8</v>
      </c>
      <c r="I412" s="158"/>
      <c r="L412" s="154"/>
      <c r="M412" s="159"/>
      <c r="T412" s="160"/>
      <c r="AT412" s="155" t="s">
        <v>292</v>
      </c>
      <c r="AU412" s="155" t="s">
        <v>91</v>
      </c>
      <c r="AV412" s="12" t="s">
        <v>91</v>
      </c>
      <c r="AW412" s="12" t="s">
        <v>36</v>
      </c>
      <c r="AX412" s="12" t="s">
        <v>85</v>
      </c>
      <c r="AY412" s="155" t="s">
        <v>209</v>
      </c>
    </row>
    <row r="413" spans="2:65" s="11" customFormat="1" ht="20.85" customHeight="1" x14ac:dyDescent="0.2">
      <c r="B413" s="124"/>
      <c r="D413" s="125" t="s">
        <v>77</v>
      </c>
      <c r="E413" s="134" t="s">
        <v>860</v>
      </c>
      <c r="F413" s="134" t="s">
        <v>893</v>
      </c>
      <c r="I413" s="127"/>
      <c r="J413" s="135">
        <f>BK413</f>
        <v>0</v>
      </c>
      <c r="L413" s="124"/>
      <c r="M413" s="129"/>
      <c r="P413" s="130">
        <f>SUM(P414:P435)</f>
        <v>0</v>
      </c>
      <c r="R413" s="130">
        <f>SUM(R414:R435)</f>
        <v>0</v>
      </c>
      <c r="T413" s="131">
        <f>SUM(T414:T435)</f>
        <v>0</v>
      </c>
      <c r="AR413" s="125" t="s">
        <v>85</v>
      </c>
      <c r="AT413" s="132" t="s">
        <v>77</v>
      </c>
      <c r="AU413" s="132" t="s">
        <v>91</v>
      </c>
      <c r="AY413" s="125" t="s">
        <v>209</v>
      </c>
      <c r="BK413" s="133">
        <f>SUM(BK414:BK435)</f>
        <v>0</v>
      </c>
    </row>
    <row r="414" spans="2:65" s="1" customFormat="1" ht="24.2" customHeight="1" x14ac:dyDescent="0.2">
      <c r="B414" s="30"/>
      <c r="C414" s="136" t="s">
        <v>827</v>
      </c>
      <c r="D414" s="136" t="s">
        <v>210</v>
      </c>
      <c r="E414" s="137" t="s">
        <v>900</v>
      </c>
      <c r="F414" s="138" t="s">
        <v>901</v>
      </c>
      <c r="G414" s="139" t="s">
        <v>554</v>
      </c>
      <c r="H414" s="140">
        <v>19.504000000000001</v>
      </c>
      <c r="I414" s="141"/>
      <c r="J414" s="142">
        <f>ROUND(I414*H414,2)</f>
        <v>0</v>
      </c>
      <c r="K414" s="143"/>
      <c r="L414" s="30"/>
      <c r="M414" s="144" t="s">
        <v>1</v>
      </c>
      <c r="N414" s="145" t="s">
        <v>43</v>
      </c>
      <c r="P414" s="146">
        <f>O414*H414</f>
        <v>0</v>
      </c>
      <c r="Q414" s="146">
        <v>0</v>
      </c>
      <c r="R414" s="146">
        <f>Q414*H414</f>
        <v>0</v>
      </c>
      <c r="S414" s="146">
        <v>0</v>
      </c>
      <c r="T414" s="147">
        <f>S414*H414</f>
        <v>0</v>
      </c>
      <c r="AR414" s="148" t="s">
        <v>156</v>
      </c>
      <c r="AT414" s="148" t="s">
        <v>210</v>
      </c>
      <c r="AU414" s="148" t="s">
        <v>148</v>
      </c>
      <c r="AY414" s="15" t="s">
        <v>209</v>
      </c>
      <c r="BE414" s="149">
        <f>IF(N414="základní",J414,0)</f>
        <v>0</v>
      </c>
      <c r="BF414" s="149">
        <f>IF(N414="snížená",J414,0)</f>
        <v>0</v>
      </c>
      <c r="BG414" s="149">
        <f>IF(N414="zákl. přenesená",J414,0)</f>
        <v>0</v>
      </c>
      <c r="BH414" s="149">
        <f>IF(N414="sníž. přenesená",J414,0)</f>
        <v>0</v>
      </c>
      <c r="BI414" s="149">
        <f>IF(N414="nulová",J414,0)</f>
        <v>0</v>
      </c>
      <c r="BJ414" s="15" t="s">
        <v>85</v>
      </c>
      <c r="BK414" s="149">
        <f>ROUND(I414*H414,2)</f>
        <v>0</v>
      </c>
      <c r="BL414" s="15" t="s">
        <v>156</v>
      </c>
      <c r="BM414" s="148" t="s">
        <v>2750</v>
      </c>
    </row>
    <row r="415" spans="2:65" s="1" customFormat="1" ht="19.5" x14ac:dyDescent="0.2">
      <c r="B415" s="30"/>
      <c r="D415" s="150" t="s">
        <v>216</v>
      </c>
      <c r="F415" s="151" t="s">
        <v>903</v>
      </c>
      <c r="I415" s="152"/>
      <c r="L415" s="30"/>
      <c r="M415" s="153"/>
      <c r="T415" s="54"/>
      <c r="AT415" s="15" t="s">
        <v>216</v>
      </c>
      <c r="AU415" s="15" t="s">
        <v>148</v>
      </c>
    </row>
    <row r="416" spans="2:65" s="12" customFormat="1" x14ac:dyDescent="0.2">
      <c r="B416" s="154"/>
      <c r="D416" s="150" t="s">
        <v>292</v>
      </c>
      <c r="E416" s="155" t="s">
        <v>1</v>
      </c>
      <c r="F416" s="156" t="s">
        <v>2751</v>
      </c>
      <c r="H416" s="157">
        <v>19.504000000000005</v>
      </c>
      <c r="I416" s="158"/>
      <c r="L416" s="154"/>
      <c r="M416" s="159"/>
      <c r="T416" s="160"/>
      <c r="AT416" s="155" t="s">
        <v>292</v>
      </c>
      <c r="AU416" s="155" t="s">
        <v>148</v>
      </c>
      <c r="AV416" s="12" t="s">
        <v>91</v>
      </c>
      <c r="AW416" s="12" t="s">
        <v>36</v>
      </c>
      <c r="AX416" s="12" t="s">
        <v>78</v>
      </c>
      <c r="AY416" s="155" t="s">
        <v>209</v>
      </c>
    </row>
    <row r="417" spans="2:65" s="13" customFormat="1" x14ac:dyDescent="0.2">
      <c r="B417" s="164"/>
      <c r="D417" s="150" t="s">
        <v>292</v>
      </c>
      <c r="E417" s="165" t="s">
        <v>1</v>
      </c>
      <c r="F417" s="166" t="s">
        <v>351</v>
      </c>
      <c r="H417" s="167">
        <v>19.504000000000005</v>
      </c>
      <c r="I417" s="168"/>
      <c r="L417" s="164"/>
      <c r="M417" s="169"/>
      <c r="T417" s="170"/>
      <c r="AT417" s="165" t="s">
        <v>292</v>
      </c>
      <c r="AU417" s="165" t="s">
        <v>148</v>
      </c>
      <c r="AV417" s="13" t="s">
        <v>156</v>
      </c>
      <c r="AW417" s="13" t="s">
        <v>4</v>
      </c>
      <c r="AX417" s="13" t="s">
        <v>85</v>
      </c>
      <c r="AY417" s="165" t="s">
        <v>209</v>
      </c>
    </row>
    <row r="418" spans="2:65" s="1" customFormat="1" ht="24.2" customHeight="1" x14ac:dyDescent="0.2">
      <c r="B418" s="30"/>
      <c r="C418" s="136" t="s">
        <v>831</v>
      </c>
      <c r="D418" s="136" t="s">
        <v>210</v>
      </c>
      <c r="E418" s="137" t="s">
        <v>907</v>
      </c>
      <c r="F418" s="138" t="s">
        <v>908</v>
      </c>
      <c r="G418" s="139" t="s">
        <v>554</v>
      </c>
      <c r="H418" s="140">
        <v>136.52799999999999</v>
      </c>
      <c r="I418" s="141"/>
      <c r="J418" s="142">
        <f>ROUND(I418*H418,2)</f>
        <v>0</v>
      </c>
      <c r="K418" s="143"/>
      <c r="L418" s="30"/>
      <c r="M418" s="144" t="s">
        <v>1</v>
      </c>
      <c r="N418" s="145" t="s">
        <v>43</v>
      </c>
      <c r="P418" s="146">
        <f>O418*H418</f>
        <v>0</v>
      </c>
      <c r="Q418" s="146">
        <v>0</v>
      </c>
      <c r="R418" s="146">
        <f>Q418*H418</f>
        <v>0</v>
      </c>
      <c r="S418" s="146">
        <v>0</v>
      </c>
      <c r="T418" s="147">
        <f>S418*H418</f>
        <v>0</v>
      </c>
      <c r="AR418" s="148" t="s">
        <v>156</v>
      </c>
      <c r="AT418" s="148" t="s">
        <v>210</v>
      </c>
      <c r="AU418" s="148" t="s">
        <v>148</v>
      </c>
      <c r="AY418" s="15" t="s">
        <v>209</v>
      </c>
      <c r="BE418" s="149">
        <f>IF(N418="základní",J418,0)</f>
        <v>0</v>
      </c>
      <c r="BF418" s="149">
        <f>IF(N418="snížená",J418,0)</f>
        <v>0</v>
      </c>
      <c r="BG418" s="149">
        <f>IF(N418="zákl. přenesená",J418,0)</f>
        <v>0</v>
      </c>
      <c r="BH418" s="149">
        <f>IF(N418="sníž. přenesená",J418,0)</f>
        <v>0</v>
      </c>
      <c r="BI418" s="149">
        <f>IF(N418="nulová",J418,0)</f>
        <v>0</v>
      </c>
      <c r="BJ418" s="15" t="s">
        <v>85</v>
      </c>
      <c r="BK418" s="149">
        <f>ROUND(I418*H418,2)</f>
        <v>0</v>
      </c>
      <c r="BL418" s="15" t="s">
        <v>156</v>
      </c>
      <c r="BM418" s="148" t="s">
        <v>2752</v>
      </c>
    </row>
    <row r="419" spans="2:65" s="1" customFormat="1" ht="19.5" x14ac:dyDescent="0.2">
      <c r="B419" s="30"/>
      <c r="D419" s="150" t="s">
        <v>216</v>
      </c>
      <c r="F419" s="151" t="s">
        <v>908</v>
      </c>
      <c r="I419" s="152"/>
      <c r="L419" s="30"/>
      <c r="M419" s="153"/>
      <c r="T419" s="54"/>
      <c r="AT419" s="15" t="s">
        <v>216</v>
      </c>
      <c r="AU419" s="15" t="s">
        <v>148</v>
      </c>
    </row>
    <row r="420" spans="2:65" s="12" customFormat="1" x14ac:dyDescent="0.2">
      <c r="B420" s="154"/>
      <c r="D420" s="150" t="s">
        <v>292</v>
      </c>
      <c r="E420" s="155" t="s">
        <v>1</v>
      </c>
      <c r="F420" s="156" t="s">
        <v>2753</v>
      </c>
      <c r="H420" s="157">
        <v>136.52800000000002</v>
      </c>
      <c r="I420" s="158"/>
      <c r="L420" s="154"/>
      <c r="M420" s="159"/>
      <c r="T420" s="160"/>
      <c r="AT420" s="155" t="s">
        <v>292</v>
      </c>
      <c r="AU420" s="155" t="s">
        <v>148</v>
      </c>
      <c r="AV420" s="12" t="s">
        <v>91</v>
      </c>
      <c r="AW420" s="12" t="s">
        <v>36</v>
      </c>
      <c r="AX420" s="12" t="s">
        <v>78</v>
      </c>
      <c r="AY420" s="155" t="s">
        <v>209</v>
      </c>
    </row>
    <row r="421" spans="2:65" s="13" customFormat="1" x14ac:dyDescent="0.2">
      <c r="B421" s="164"/>
      <c r="D421" s="150" t="s">
        <v>292</v>
      </c>
      <c r="E421" s="165" t="s">
        <v>1</v>
      </c>
      <c r="F421" s="166" t="s">
        <v>351</v>
      </c>
      <c r="H421" s="167">
        <v>136.52800000000002</v>
      </c>
      <c r="I421" s="168"/>
      <c r="L421" s="164"/>
      <c r="M421" s="169"/>
      <c r="T421" s="170"/>
      <c r="AT421" s="165" t="s">
        <v>292</v>
      </c>
      <c r="AU421" s="165" t="s">
        <v>148</v>
      </c>
      <c r="AV421" s="13" t="s">
        <v>156</v>
      </c>
      <c r="AW421" s="13" t="s">
        <v>4</v>
      </c>
      <c r="AX421" s="13" t="s">
        <v>85</v>
      </c>
      <c r="AY421" s="165" t="s">
        <v>209</v>
      </c>
    </row>
    <row r="422" spans="2:65" s="1" customFormat="1" ht="24.2" customHeight="1" x14ac:dyDescent="0.2">
      <c r="B422" s="30"/>
      <c r="C422" s="136" t="s">
        <v>836</v>
      </c>
      <c r="D422" s="136" t="s">
        <v>210</v>
      </c>
      <c r="E422" s="137" t="s">
        <v>912</v>
      </c>
      <c r="F422" s="138" t="s">
        <v>913</v>
      </c>
      <c r="G422" s="139" t="s">
        <v>554</v>
      </c>
      <c r="H422" s="140">
        <v>19.504000000000001</v>
      </c>
      <c r="I422" s="141"/>
      <c r="J422" s="142">
        <f>ROUND(I422*H422,2)</f>
        <v>0</v>
      </c>
      <c r="K422" s="143"/>
      <c r="L422" s="30"/>
      <c r="M422" s="144" t="s">
        <v>1</v>
      </c>
      <c r="N422" s="145" t="s">
        <v>43</v>
      </c>
      <c r="P422" s="146">
        <f>O422*H422</f>
        <v>0</v>
      </c>
      <c r="Q422" s="146">
        <v>0</v>
      </c>
      <c r="R422" s="146">
        <f>Q422*H422</f>
        <v>0</v>
      </c>
      <c r="S422" s="146">
        <v>0</v>
      </c>
      <c r="T422" s="147">
        <f>S422*H422</f>
        <v>0</v>
      </c>
      <c r="AR422" s="148" t="s">
        <v>156</v>
      </c>
      <c r="AT422" s="148" t="s">
        <v>210</v>
      </c>
      <c r="AU422" s="148" t="s">
        <v>148</v>
      </c>
      <c r="AY422" s="15" t="s">
        <v>209</v>
      </c>
      <c r="BE422" s="149">
        <f>IF(N422="základní",J422,0)</f>
        <v>0</v>
      </c>
      <c r="BF422" s="149">
        <f>IF(N422="snížená",J422,0)</f>
        <v>0</v>
      </c>
      <c r="BG422" s="149">
        <f>IF(N422="zákl. přenesená",J422,0)</f>
        <v>0</v>
      </c>
      <c r="BH422" s="149">
        <f>IF(N422="sníž. přenesená",J422,0)</f>
        <v>0</v>
      </c>
      <c r="BI422" s="149">
        <f>IF(N422="nulová",J422,0)</f>
        <v>0</v>
      </c>
      <c r="BJ422" s="15" t="s">
        <v>85</v>
      </c>
      <c r="BK422" s="149">
        <f>ROUND(I422*H422,2)</f>
        <v>0</v>
      </c>
      <c r="BL422" s="15" t="s">
        <v>156</v>
      </c>
      <c r="BM422" s="148" t="s">
        <v>2754</v>
      </c>
    </row>
    <row r="423" spans="2:65" s="1" customFormat="1" ht="19.5" x14ac:dyDescent="0.2">
      <c r="B423" s="30"/>
      <c r="D423" s="150" t="s">
        <v>216</v>
      </c>
      <c r="F423" s="151" t="s">
        <v>915</v>
      </c>
      <c r="I423" s="152"/>
      <c r="L423" s="30"/>
      <c r="M423" s="153"/>
      <c r="T423" s="54"/>
      <c r="AT423" s="15" t="s">
        <v>216</v>
      </c>
      <c r="AU423" s="15" t="s">
        <v>148</v>
      </c>
    </row>
    <row r="424" spans="2:65" s="12" customFormat="1" x14ac:dyDescent="0.2">
      <c r="B424" s="154"/>
      <c r="D424" s="150" t="s">
        <v>292</v>
      </c>
      <c r="E424" s="155" t="s">
        <v>1</v>
      </c>
      <c r="F424" s="156" t="s">
        <v>2751</v>
      </c>
      <c r="H424" s="157">
        <v>19.504000000000005</v>
      </c>
      <c r="I424" s="158"/>
      <c r="L424" s="154"/>
      <c r="M424" s="159"/>
      <c r="T424" s="160"/>
      <c r="AT424" s="155" t="s">
        <v>292</v>
      </c>
      <c r="AU424" s="155" t="s">
        <v>148</v>
      </c>
      <c r="AV424" s="12" t="s">
        <v>91</v>
      </c>
      <c r="AW424" s="12" t="s">
        <v>36</v>
      </c>
      <c r="AX424" s="12" t="s">
        <v>78</v>
      </c>
      <c r="AY424" s="155" t="s">
        <v>209</v>
      </c>
    </row>
    <row r="425" spans="2:65" s="13" customFormat="1" x14ac:dyDescent="0.2">
      <c r="B425" s="164"/>
      <c r="D425" s="150" t="s">
        <v>292</v>
      </c>
      <c r="E425" s="165" t="s">
        <v>1</v>
      </c>
      <c r="F425" s="166" t="s">
        <v>351</v>
      </c>
      <c r="H425" s="167">
        <v>19.504000000000005</v>
      </c>
      <c r="I425" s="168"/>
      <c r="L425" s="164"/>
      <c r="M425" s="169"/>
      <c r="T425" s="170"/>
      <c r="AT425" s="165" t="s">
        <v>292</v>
      </c>
      <c r="AU425" s="165" t="s">
        <v>148</v>
      </c>
      <c r="AV425" s="13" t="s">
        <v>156</v>
      </c>
      <c r="AW425" s="13" t="s">
        <v>4</v>
      </c>
      <c r="AX425" s="13" t="s">
        <v>85</v>
      </c>
      <c r="AY425" s="165" t="s">
        <v>209</v>
      </c>
    </row>
    <row r="426" spans="2:65" s="1" customFormat="1" ht="33" customHeight="1" x14ac:dyDescent="0.2">
      <c r="B426" s="30"/>
      <c r="C426" s="136" t="s">
        <v>840</v>
      </c>
      <c r="D426" s="136" t="s">
        <v>210</v>
      </c>
      <c r="E426" s="137" t="s">
        <v>917</v>
      </c>
      <c r="F426" s="138" t="s">
        <v>918</v>
      </c>
      <c r="G426" s="139" t="s">
        <v>554</v>
      </c>
      <c r="H426" s="140">
        <v>39.008000000000003</v>
      </c>
      <c r="I426" s="141"/>
      <c r="J426" s="142">
        <f>ROUND(I426*H426,2)</f>
        <v>0</v>
      </c>
      <c r="K426" s="143"/>
      <c r="L426" s="30"/>
      <c r="M426" s="144" t="s">
        <v>1</v>
      </c>
      <c r="N426" s="145" t="s">
        <v>43</v>
      </c>
      <c r="P426" s="146">
        <f>O426*H426</f>
        <v>0</v>
      </c>
      <c r="Q426" s="146">
        <v>0</v>
      </c>
      <c r="R426" s="146">
        <f>Q426*H426</f>
        <v>0</v>
      </c>
      <c r="S426" s="146">
        <v>0</v>
      </c>
      <c r="T426" s="147">
        <f>S426*H426</f>
        <v>0</v>
      </c>
      <c r="AR426" s="148" t="s">
        <v>156</v>
      </c>
      <c r="AT426" s="148" t="s">
        <v>210</v>
      </c>
      <c r="AU426" s="148" t="s">
        <v>148</v>
      </c>
      <c r="AY426" s="15" t="s">
        <v>209</v>
      </c>
      <c r="BE426" s="149">
        <f>IF(N426="základní",J426,0)</f>
        <v>0</v>
      </c>
      <c r="BF426" s="149">
        <f>IF(N426="snížená",J426,0)</f>
        <v>0</v>
      </c>
      <c r="BG426" s="149">
        <f>IF(N426="zákl. přenesená",J426,0)</f>
        <v>0</v>
      </c>
      <c r="BH426" s="149">
        <f>IF(N426="sníž. přenesená",J426,0)</f>
        <v>0</v>
      </c>
      <c r="BI426" s="149">
        <f>IF(N426="nulová",J426,0)</f>
        <v>0</v>
      </c>
      <c r="BJ426" s="15" t="s">
        <v>85</v>
      </c>
      <c r="BK426" s="149">
        <f>ROUND(I426*H426,2)</f>
        <v>0</v>
      </c>
      <c r="BL426" s="15" t="s">
        <v>156</v>
      </c>
      <c r="BM426" s="148" t="s">
        <v>2755</v>
      </c>
    </row>
    <row r="427" spans="2:65" s="1" customFormat="1" ht="29.25" x14ac:dyDescent="0.2">
      <c r="B427" s="30"/>
      <c r="D427" s="150" t="s">
        <v>216</v>
      </c>
      <c r="F427" s="151" t="s">
        <v>920</v>
      </c>
      <c r="I427" s="152"/>
      <c r="L427" s="30"/>
      <c r="M427" s="153"/>
      <c r="T427" s="54"/>
      <c r="AT427" s="15" t="s">
        <v>216</v>
      </c>
      <c r="AU427" s="15" t="s">
        <v>148</v>
      </c>
    </row>
    <row r="428" spans="2:65" s="12" customFormat="1" x14ac:dyDescent="0.2">
      <c r="B428" s="154"/>
      <c r="D428" s="150" t="s">
        <v>292</v>
      </c>
      <c r="E428" s="155" t="s">
        <v>1</v>
      </c>
      <c r="F428" s="156" t="s">
        <v>2756</v>
      </c>
      <c r="H428" s="157">
        <v>39.00800000000001</v>
      </c>
      <c r="I428" s="158"/>
      <c r="L428" s="154"/>
      <c r="M428" s="159"/>
      <c r="T428" s="160"/>
      <c r="AT428" s="155" t="s">
        <v>292</v>
      </c>
      <c r="AU428" s="155" t="s">
        <v>148</v>
      </c>
      <c r="AV428" s="12" t="s">
        <v>91</v>
      </c>
      <c r="AW428" s="12" t="s">
        <v>36</v>
      </c>
      <c r="AX428" s="12" t="s">
        <v>78</v>
      </c>
      <c r="AY428" s="155" t="s">
        <v>209</v>
      </c>
    </row>
    <row r="429" spans="2:65" s="13" customFormat="1" x14ac:dyDescent="0.2">
      <c r="B429" s="164"/>
      <c r="D429" s="150" t="s">
        <v>292</v>
      </c>
      <c r="E429" s="165" t="s">
        <v>1</v>
      </c>
      <c r="F429" s="166" t="s">
        <v>351</v>
      </c>
      <c r="H429" s="167">
        <v>39.00800000000001</v>
      </c>
      <c r="I429" s="168"/>
      <c r="L429" s="164"/>
      <c r="M429" s="169"/>
      <c r="T429" s="170"/>
      <c r="AT429" s="165" t="s">
        <v>292</v>
      </c>
      <c r="AU429" s="165" t="s">
        <v>148</v>
      </c>
      <c r="AV429" s="13" t="s">
        <v>156</v>
      </c>
      <c r="AW429" s="13" t="s">
        <v>4</v>
      </c>
      <c r="AX429" s="13" t="s">
        <v>85</v>
      </c>
      <c r="AY429" s="165" t="s">
        <v>209</v>
      </c>
    </row>
    <row r="430" spans="2:65" s="1" customFormat="1" ht="24.2" customHeight="1" x14ac:dyDescent="0.2">
      <c r="B430" s="30"/>
      <c r="C430" s="136" t="s">
        <v>846</v>
      </c>
      <c r="D430" s="136" t="s">
        <v>210</v>
      </c>
      <c r="E430" s="137" t="s">
        <v>923</v>
      </c>
      <c r="F430" s="138" t="s">
        <v>924</v>
      </c>
      <c r="G430" s="139" t="s">
        <v>554</v>
      </c>
      <c r="H430" s="140">
        <v>3</v>
      </c>
      <c r="I430" s="141"/>
      <c r="J430" s="142">
        <f>ROUND(I430*H430,2)</f>
        <v>0</v>
      </c>
      <c r="K430" s="143"/>
      <c r="L430" s="30"/>
      <c r="M430" s="144" t="s">
        <v>1</v>
      </c>
      <c r="N430" s="145" t="s">
        <v>43</v>
      </c>
      <c r="P430" s="146">
        <f>O430*H430</f>
        <v>0</v>
      </c>
      <c r="Q430" s="146">
        <v>0</v>
      </c>
      <c r="R430" s="146">
        <f>Q430*H430</f>
        <v>0</v>
      </c>
      <c r="S430" s="146">
        <v>0</v>
      </c>
      <c r="T430" s="147">
        <f>S430*H430</f>
        <v>0</v>
      </c>
      <c r="AR430" s="148" t="s">
        <v>156</v>
      </c>
      <c r="AT430" s="148" t="s">
        <v>210</v>
      </c>
      <c r="AU430" s="148" t="s">
        <v>148</v>
      </c>
      <c r="AY430" s="15" t="s">
        <v>209</v>
      </c>
      <c r="BE430" s="149">
        <f>IF(N430="základní",J430,0)</f>
        <v>0</v>
      </c>
      <c r="BF430" s="149">
        <f>IF(N430="snížená",J430,0)</f>
        <v>0</v>
      </c>
      <c r="BG430" s="149">
        <f>IF(N430="zákl. přenesená",J430,0)</f>
        <v>0</v>
      </c>
      <c r="BH430" s="149">
        <f>IF(N430="sníž. přenesená",J430,0)</f>
        <v>0</v>
      </c>
      <c r="BI430" s="149">
        <f>IF(N430="nulová",J430,0)</f>
        <v>0</v>
      </c>
      <c r="BJ430" s="15" t="s">
        <v>85</v>
      </c>
      <c r="BK430" s="149">
        <f>ROUND(I430*H430,2)</f>
        <v>0</v>
      </c>
      <c r="BL430" s="15" t="s">
        <v>156</v>
      </c>
      <c r="BM430" s="148" t="s">
        <v>2757</v>
      </c>
    </row>
    <row r="431" spans="2:65" s="1" customFormat="1" ht="29.25" x14ac:dyDescent="0.2">
      <c r="B431" s="30"/>
      <c r="D431" s="150" t="s">
        <v>216</v>
      </c>
      <c r="F431" s="151" t="s">
        <v>926</v>
      </c>
      <c r="I431" s="152"/>
      <c r="L431" s="30"/>
      <c r="M431" s="153"/>
      <c r="T431" s="54"/>
      <c r="AT431" s="15" t="s">
        <v>216</v>
      </c>
      <c r="AU431" s="15" t="s">
        <v>148</v>
      </c>
    </row>
    <row r="432" spans="2:65" s="12" customFormat="1" x14ac:dyDescent="0.2">
      <c r="B432" s="154"/>
      <c r="D432" s="150" t="s">
        <v>292</v>
      </c>
      <c r="E432" s="155" t="s">
        <v>1</v>
      </c>
      <c r="F432" s="156" t="s">
        <v>1389</v>
      </c>
      <c r="H432" s="157">
        <v>3</v>
      </c>
      <c r="I432" s="158"/>
      <c r="L432" s="154"/>
      <c r="M432" s="159"/>
      <c r="T432" s="160"/>
      <c r="AT432" s="155" t="s">
        <v>292</v>
      </c>
      <c r="AU432" s="155" t="s">
        <v>148</v>
      </c>
      <c r="AV432" s="12" t="s">
        <v>91</v>
      </c>
      <c r="AW432" s="12" t="s">
        <v>36</v>
      </c>
      <c r="AX432" s="12" t="s">
        <v>85</v>
      </c>
      <c r="AY432" s="155" t="s">
        <v>209</v>
      </c>
    </row>
    <row r="433" spans="2:65" s="1" customFormat="1" ht="24.2" customHeight="1" x14ac:dyDescent="0.2">
      <c r="B433" s="30"/>
      <c r="C433" s="136" t="s">
        <v>850</v>
      </c>
      <c r="D433" s="136" t="s">
        <v>210</v>
      </c>
      <c r="E433" s="137" t="s">
        <v>1795</v>
      </c>
      <c r="F433" s="138" t="s">
        <v>1796</v>
      </c>
      <c r="G433" s="139" t="s">
        <v>554</v>
      </c>
      <c r="H433" s="140">
        <v>5</v>
      </c>
      <c r="I433" s="141"/>
      <c r="J433" s="142">
        <f>ROUND(I433*H433,2)</f>
        <v>0</v>
      </c>
      <c r="K433" s="143"/>
      <c r="L433" s="30"/>
      <c r="M433" s="144" t="s">
        <v>1</v>
      </c>
      <c r="N433" s="145" t="s">
        <v>43</v>
      </c>
      <c r="P433" s="146">
        <f>O433*H433</f>
        <v>0</v>
      </c>
      <c r="Q433" s="146">
        <v>0</v>
      </c>
      <c r="R433" s="146">
        <f>Q433*H433</f>
        <v>0</v>
      </c>
      <c r="S433" s="146">
        <v>0</v>
      </c>
      <c r="T433" s="147">
        <f>S433*H433</f>
        <v>0</v>
      </c>
      <c r="AR433" s="148" t="s">
        <v>156</v>
      </c>
      <c r="AT433" s="148" t="s">
        <v>210</v>
      </c>
      <c r="AU433" s="148" t="s">
        <v>148</v>
      </c>
      <c r="AY433" s="15" t="s">
        <v>209</v>
      </c>
      <c r="BE433" s="149">
        <f>IF(N433="základní",J433,0)</f>
        <v>0</v>
      </c>
      <c r="BF433" s="149">
        <f>IF(N433="snížená",J433,0)</f>
        <v>0</v>
      </c>
      <c r="BG433" s="149">
        <f>IF(N433="zákl. přenesená",J433,0)</f>
        <v>0</v>
      </c>
      <c r="BH433" s="149">
        <f>IF(N433="sníž. přenesená",J433,0)</f>
        <v>0</v>
      </c>
      <c r="BI433" s="149">
        <f>IF(N433="nulová",J433,0)</f>
        <v>0</v>
      </c>
      <c r="BJ433" s="15" t="s">
        <v>85</v>
      </c>
      <c r="BK433" s="149">
        <f>ROUND(I433*H433,2)</f>
        <v>0</v>
      </c>
      <c r="BL433" s="15" t="s">
        <v>156</v>
      </c>
      <c r="BM433" s="148" t="s">
        <v>2758</v>
      </c>
    </row>
    <row r="434" spans="2:65" s="1" customFormat="1" ht="29.25" x14ac:dyDescent="0.2">
      <c r="B434" s="30"/>
      <c r="D434" s="150" t="s">
        <v>216</v>
      </c>
      <c r="F434" s="151" t="s">
        <v>1798</v>
      </c>
      <c r="I434" s="152"/>
      <c r="L434" s="30"/>
      <c r="M434" s="153"/>
      <c r="T434" s="54"/>
      <c r="AT434" s="15" t="s">
        <v>216</v>
      </c>
      <c r="AU434" s="15" t="s">
        <v>148</v>
      </c>
    </row>
    <row r="435" spans="2:65" s="12" customFormat="1" x14ac:dyDescent="0.2">
      <c r="B435" s="154"/>
      <c r="D435" s="150" t="s">
        <v>292</v>
      </c>
      <c r="E435" s="155" t="s">
        <v>1</v>
      </c>
      <c r="F435" s="156" t="s">
        <v>208</v>
      </c>
      <c r="H435" s="157">
        <v>5</v>
      </c>
      <c r="I435" s="158"/>
      <c r="L435" s="154"/>
      <c r="M435" s="159"/>
      <c r="T435" s="160"/>
      <c r="AT435" s="155" t="s">
        <v>292</v>
      </c>
      <c r="AU435" s="155" t="s">
        <v>148</v>
      </c>
      <c r="AV435" s="12" t="s">
        <v>91</v>
      </c>
      <c r="AW435" s="12" t="s">
        <v>36</v>
      </c>
      <c r="AX435" s="12" t="s">
        <v>85</v>
      </c>
      <c r="AY435" s="155" t="s">
        <v>209</v>
      </c>
    </row>
    <row r="436" spans="2:65" s="11" customFormat="1" ht="22.9" customHeight="1" x14ac:dyDescent="0.2">
      <c r="B436" s="124"/>
      <c r="D436" s="125" t="s">
        <v>77</v>
      </c>
      <c r="E436" s="134" t="s">
        <v>928</v>
      </c>
      <c r="F436" s="134" t="s">
        <v>929</v>
      </c>
      <c r="I436" s="127"/>
      <c r="J436" s="135">
        <f>BK436</f>
        <v>0</v>
      </c>
      <c r="L436" s="124"/>
      <c r="M436" s="129"/>
      <c r="P436" s="130">
        <f>SUM(P437:P439)</f>
        <v>0</v>
      </c>
      <c r="R436" s="130">
        <f>SUM(R437:R439)</f>
        <v>0</v>
      </c>
      <c r="T436" s="131">
        <f>SUM(T437:T439)</f>
        <v>0</v>
      </c>
      <c r="AR436" s="125" t="s">
        <v>85</v>
      </c>
      <c r="AT436" s="132" t="s">
        <v>77</v>
      </c>
      <c r="AU436" s="132" t="s">
        <v>85</v>
      </c>
      <c r="AY436" s="125" t="s">
        <v>209</v>
      </c>
      <c r="BK436" s="133">
        <f>SUM(BK437:BK439)</f>
        <v>0</v>
      </c>
    </row>
    <row r="437" spans="2:65" s="1" customFormat="1" ht="44.25" customHeight="1" x14ac:dyDescent="0.2">
      <c r="B437" s="30"/>
      <c r="C437" s="136" t="s">
        <v>855</v>
      </c>
      <c r="D437" s="136" t="s">
        <v>210</v>
      </c>
      <c r="E437" s="137" t="s">
        <v>936</v>
      </c>
      <c r="F437" s="138" t="s">
        <v>937</v>
      </c>
      <c r="G437" s="139" t="s">
        <v>554</v>
      </c>
      <c r="H437" s="140">
        <v>19.504000000000001</v>
      </c>
      <c r="I437" s="141"/>
      <c r="J437" s="142">
        <f>ROUND(I437*H437,2)</f>
        <v>0</v>
      </c>
      <c r="K437" s="143"/>
      <c r="L437" s="30"/>
      <c r="M437" s="144" t="s">
        <v>1</v>
      </c>
      <c r="N437" s="145" t="s">
        <v>43</v>
      </c>
      <c r="P437" s="146">
        <f>O437*H437</f>
        <v>0</v>
      </c>
      <c r="Q437" s="146">
        <v>0</v>
      </c>
      <c r="R437" s="146">
        <f>Q437*H437</f>
        <v>0</v>
      </c>
      <c r="S437" s="146">
        <v>0</v>
      </c>
      <c r="T437" s="147">
        <f>S437*H437</f>
        <v>0</v>
      </c>
      <c r="AR437" s="148" t="s">
        <v>156</v>
      </c>
      <c r="AT437" s="148" t="s">
        <v>210</v>
      </c>
      <c r="AU437" s="148" t="s">
        <v>91</v>
      </c>
      <c r="AY437" s="15" t="s">
        <v>209</v>
      </c>
      <c r="BE437" s="149">
        <f>IF(N437="základní",J437,0)</f>
        <v>0</v>
      </c>
      <c r="BF437" s="149">
        <f>IF(N437="snížená",J437,0)</f>
        <v>0</v>
      </c>
      <c r="BG437" s="149">
        <f>IF(N437="zákl. přenesená",J437,0)</f>
        <v>0</v>
      </c>
      <c r="BH437" s="149">
        <f>IF(N437="sníž. přenesená",J437,0)</f>
        <v>0</v>
      </c>
      <c r="BI437" s="149">
        <f>IF(N437="nulová",J437,0)</f>
        <v>0</v>
      </c>
      <c r="BJ437" s="15" t="s">
        <v>85</v>
      </c>
      <c r="BK437" s="149">
        <f>ROUND(I437*H437,2)</f>
        <v>0</v>
      </c>
      <c r="BL437" s="15" t="s">
        <v>156</v>
      </c>
      <c r="BM437" s="148" t="s">
        <v>2759</v>
      </c>
    </row>
    <row r="438" spans="2:65" s="1" customFormat="1" ht="29.25" x14ac:dyDescent="0.2">
      <c r="B438" s="30"/>
      <c r="D438" s="150" t="s">
        <v>216</v>
      </c>
      <c r="F438" s="151" t="s">
        <v>937</v>
      </c>
      <c r="I438" s="152"/>
      <c r="L438" s="30"/>
      <c r="M438" s="153"/>
      <c r="T438" s="54"/>
      <c r="AT438" s="15" t="s">
        <v>216</v>
      </c>
      <c r="AU438" s="15" t="s">
        <v>91</v>
      </c>
    </row>
    <row r="439" spans="2:65" s="12" customFormat="1" x14ac:dyDescent="0.2">
      <c r="B439" s="154"/>
      <c r="D439" s="150" t="s">
        <v>292</v>
      </c>
      <c r="E439" s="155" t="s">
        <v>1</v>
      </c>
      <c r="F439" s="156" t="s">
        <v>2751</v>
      </c>
      <c r="H439" s="157">
        <v>19.504000000000005</v>
      </c>
      <c r="I439" s="158"/>
      <c r="L439" s="154"/>
      <c r="M439" s="159"/>
      <c r="T439" s="160"/>
      <c r="AT439" s="155" t="s">
        <v>292</v>
      </c>
      <c r="AU439" s="155" t="s">
        <v>91</v>
      </c>
      <c r="AV439" s="12" t="s">
        <v>91</v>
      </c>
      <c r="AW439" s="12" t="s">
        <v>36</v>
      </c>
      <c r="AX439" s="12" t="s">
        <v>85</v>
      </c>
      <c r="AY439" s="155" t="s">
        <v>209</v>
      </c>
    </row>
    <row r="440" spans="2:65" s="11" customFormat="1" ht="25.9" customHeight="1" x14ac:dyDescent="0.2">
      <c r="B440" s="124"/>
      <c r="D440" s="125" t="s">
        <v>77</v>
      </c>
      <c r="E440" s="126" t="s">
        <v>946</v>
      </c>
      <c r="F440" s="126" t="s">
        <v>947</v>
      </c>
      <c r="I440" s="127"/>
      <c r="J440" s="128">
        <f>BK440</f>
        <v>0</v>
      </c>
      <c r="L440" s="124"/>
      <c r="M440" s="129"/>
      <c r="P440" s="130">
        <f>P441</f>
        <v>0</v>
      </c>
      <c r="R440" s="130">
        <f>R441</f>
        <v>0</v>
      </c>
      <c r="T440" s="131">
        <f>T441</f>
        <v>0</v>
      </c>
      <c r="AR440" s="125" t="s">
        <v>91</v>
      </c>
      <c r="AT440" s="132" t="s">
        <v>77</v>
      </c>
      <c r="AU440" s="132" t="s">
        <v>78</v>
      </c>
      <c r="AY440" s="125" t="s">
        <v>209</v>
      </c>
      <c r="BK440" s="133">
        <f>BK441</f>
        <v>0</v>
      </c>
    </row>
    <row r="441" spans="2:65" s="11" customFormat="1" ht="22.9" customHeight="1" x14ac:dyDescent="0.2">
      <c r="B441" s="124"/>
      <c r="D441" s="125" t="s">
        <v>77</v>
      </c>
      <c r="E441" s="134" t="s">
        <v>948</v>
      </c>
      <c r="F441" s="134" t="s">
        <v>949</v>
      </c>
      <c r="I441" s="127"/>
      <c r="J441" s="135">
        <f>BK441</f>
        <v>0</v>
      </c>
      <c r="L441" s="124"/>
      <c r="M441" s="129"/>
      <c r="P441" s="130">
        <f>SUM(P442:P444)</f>
        <v>0</v>
      </c>
      <c r="R441" s="130">
        <f>SUM(R442:R444)</f>
        <v>0</v>
      </c>
      <c r="T441" s="131">
        <f>SUM(T442:T444)</f>
        <v>0</v>
      </c>
      <c r="AR441" s="125" t="s">
        <v>91</v>
      </c>
      <c r="AT441" s="132" t="s">
        <v>77</v>
      </c>
      <c r="AU441" s="132" t="s">
        <v>85</v>
      </c>
      <c r="AY441" s="125" t="s">
        <v>209</v>
      </c>
      <c r="BK441" s="133">
        <f>SUM(BK442:BK444)</f>
        <v>0</v>
      </c>
    </row>
    <row r="442" spans="2:65" s="1" customFormat="1" ht="24.2" customHeight="1" x14ac:dyDescent="0.2">
      <c r="B442" s="30"/>
      <c r="C442" s="136" t="s">
        <v>860</v>
      </c>
      <c r="D442" s="136" t="s">
        <v>210</v>
      </c>
      <c r="E442" s="137" t="s">
        <v>951</v>
      </c>
      <c r="F442" s="138" t="s">
        <v>952</v>
      </c>
      <c r="G442" s="139" t="s">
        <v>359</v>
      </c>
      <c r="H442" s="140">
        <v>5.3</v>
      </c>
      <c r="I442" s="141"/>
      <c r="J442" s="142">
        <f>ROUND(I442*H442,2)</f>
        <v>0</v>
      </c>
      <c r="K442" s="143"/>
      <c r="L442" s="30"/>
      <c r="M442" s="144" t="s">
        <v>1</v>
      </c>
      <c r="N442" s="145" t="s">
        <v>43</v>
      </c>
      <c r="P442" s="146">
        <f>O442*H442</f>
        <v>0</v>
      </c>
      <c r="Q442" s="146">
        <v>0</v>
      </c>
      <c r="R442" s="146">
        <f>Q442*H442</f>
        <v>0</v>
      </c>
      <c r="S442" s="146">
        <v>0</v>
      </c>
      <c r="T442" s="147">
        <f>S442*H442</f>
        <v>0</v>
      </c>
      <c r="AR442" s="148" t="s">
        <v>287</v>
      </c>
      <c r="AT442" s="148" t="s">
        <v>210</v>
      </c>
      <c r="AU442" s="148" t="s">
        <v>91</v>
      </c>
      <c r="AY442" s="15" t="s">
        <v>209</v>
      </c>
      <c r="BE442" s="149">
        <f>IF(N442="základní",J442,0)</f>
        <v>0</v>
      </c>
      <c r="BF442" s="149">
        <f>IF(N442="snížená",J442,0)</f>
        <v>0</v>
      </c>
      <c r="BG442" s="149">
        <f>IF(N442="zákl. přenesená",J442,0)</f>
        <v>0</v>
      </c>
      <c r="BH442" s="149">
        <f>IF(N442="sníž. přenesená",J442,0)</f>
        <v>0</v>
      </c>
      <c r="BI442" s="149">
        <f>IF(N442="nulová",J442,0)</f>
        <v>0</v>
      </c>
      <c r="BJ442" s="15" t="s">
        <v>85</v>
      </c>
      <c r="BK442" s="149">
        <f>ROUND(I442*H442,2)</f>
        <v>0</v>
      </c>
      <c r="BL442" s="15" t="s">
        <v>287</v>
      </c>
      <c r="BM442" s="148" t="s">
        <v>2760</v>
      </c>
    </row>
    <row r="443" spans="2:65" s="1" customFormat="1" ht="19.5" x14ac:dyDescent="0.2">
      <c r="B443" s="30"/>
      <c r="D443" s="150" t="s">
        <v>216</v>
      </c>
      <c r="F443" s="151" t="s">
        <v>952</v>
      </c>
      <c r="I443" s="152"/>
      <c r="L443" s="30"/>
      <c r="M443" s="153"/>
      <c r="T443" s="54"/>
      <c r="AT443" s="15" t="s">
        <v>216</v>
      </c>
      <c r="AU443" s="15" t="s">
        <v>91</v>
      </c>
    </row>
    <row r="444" spans="2:65" s="12" customFormat="1" x14ac:dyDescent="0.2">
      <c r="B444" s="154"/>
      <c r="D444" s="150" t="s">
        <v>292</v>
      </c>
      <c r="E444" s="155" t="s">
        <v>1</v>
      </c>
      <c r="F444" s="156" t="s">
        <v>688</v>
      </c>
      <c r="H444" s="157">
        <v>5.3</v>
      </c>
      <c r="I444" s="158"/>
      <c r="L444" s="154"/>
      <c r="M444" s="182"/>
      <c r="N444" s="183"/>
      <c r="O444" s="183"/>
      <c r="P444" s="183"/>
      <c r="Q444" s="183"/>
      <c r="R444" s="183"/>
      <c r="S444" s="183"/>
      <c r="T444" s="184"/>
      <c r="AT444" s="155" t="s">
        <v>292</v>
      </c>
      <c r="AU444" s="155" t="s">
        <v>91</v>
      </c>
      <c r="AV444" s="12" t="s">
        <v>91</v>
      </c>
      <c r="AW444" s="12" t="s">
        <v>36</v>
      </c>
      <c r="AX444" s="12" t="s">
        <v>85</v>
      </c>
      <c r="AY444" s="155" t="s">
        <v>209</v>
      </c>
    </row>
    <row r="445" spans="2:65" s="1" customFormat="1" ht="6.95" customHeight="1" x14ac:dyDescent="0.2">
      <c r="B445" s="42"/>
      <c r="C445" s="43"/>
      <c r="D445" s="43"/>
      <c r="E445" s="43"/>
      <c r="F445" s="43"/>
      <c r="G445" s="43"/>
      <c r="H445" s="43"/>
      <c r="I445" s="43"/>
      <c r="J445" s="43"/>
      <c r="K445" s="43"/>
      <c r="L445" s="30"/>
    </row>
  </sheetData>
  <sheetProtection algorithmName="SHA-512" hashValue="Jmem9q14TdYDpXSvcpUksMDMGbIi5jSZYcA4tHLYP92/ke/Ift5CxaEpf8vVAbltSumQU2WFcPGH0H8CD4bS8Q==" saltValue="r3Sz3Ffi4aNk2W43+j+Vq//jukj9grZehvGf3UipNvLcuW2YSyq6oQ8GUMZmvZhlOSKgYbjV+36CkGUgYejUIQ==" spinCount="100000" sheet="1" objects="1" scenarios="1" formatColumns="0" formatRows="0" autoFilter="0"/>
  <autoFilter ref="C131:K444" xr:uid="{00000000-0009-0000-0000-00000E000000}"/>
  <mergeCells count="12">
    <mergeCell ref="E124:H124"/>
    <mergeCell ref="L2:V2"/>
    <mergeCell ref="E84:H84"/>
    <mergeCell ref="E86:H86"/>
    <mergeCell ref="E88:H88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585"/>
  <sheetViews>
    <sheetView showGridLines="0" topLeftCell="A400" workbookViewId="0">
      <selection activeCell="F567" sqref="F567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5" t="s">
        <v>135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" customHeight="1" x14ac:dyDescent="0.2">
      <c r="B8" s="18"/>
      <c r="D8" s="25" t="s">
        <v>168</v>
      </c>
      <c r="L8" s="18"/>
    </row>
    <row r="9" spans="2:46" s="1" customFormat="1" ht="16.5" customHeight="1" x14ac:dyDescent="0.2">
      <c r="B9" s="30"/>
      <c r="E9" s="241" t="s">
        <v>169</v>
      </c>
      <c r="F9" s="240"/>
      <c r="G9" s="240"/>
      <c r="H9" s="240"/>
      <c r="L9" s="30"/>
    </row>
    <row r="10" spans="2:46" s="1" customFormat="1" ht="12" customHeight="1" x14ac:dyDescent="0.2">
      <c r="B10" s="30"/>
      <c r="D10" s="25" t="s">
        <v>170</v>
      </c>
      <c r="L10" s="30"/>
    </row>
    <row r="11" spans="2:46" s="1" customFormat="1" ht="16.5" customHeight="1" x14ac:dyDescent="0.2">
      <c r="B11" s="30"/>
      <c r="E11" s="207" t="s">
        <v>2761</v>
      </c>
      <c r="F11" s="240"/>
      <c r="G11" s="240"/>
      <c r="H11" s="240"/>
      <c r="L11" s="30"/>
    </row>
    <row r="12" spans="2:46" s="1" customFormat="1" x14ac:dyDescent="0.2">
      <c r="B12" s="30"/>
      <c r="L12" s="30"/>
    </row>
    <row r="13" spans="2:46" s="1" customFormat="1" ht="12" customHeight="1" x14ac:dyDescent="0.2">
      <c r="B13" s="30"/>
      <c r="D13" s="25" t="s">
        <v>18</v>
      </c>
      <c r="F13" s="23" t="s">
        <v>93</v>
      </c>
      <c r="I13" s="25" t="s">
        <v>19</v>
      </c>
      <c r="J13" s="23" t="s">
        <v>319</v>
      </c>
      <c r="L13" s="30"/>
    </row>
    <row r="14" spans="2:46" s="1" customFormat="1" ht="12" customHeight="1" x14ac:dyDescent="0.2">
      <c r="B14" s="30"/>
      <c r="D14" s="25" t="s">
        <v>20</v>
      </c>
      <c r="F14" s="23" t="s">
        <v>173</v>
      </c>
      <c r="I14" s="25" t="s">
        <v>22</v>
      </c>
      <c r="J14" s="50" t="str">
        <f>'Rekapitulace stavby'!AN8</f>
        <v>2. 4. 2025</v>
      </c>
      <c r="L14" s="30"/>
    </row>
    <row r="15" spans="2:46" s="1" customFormat="1" ht="21.75" customHeight="1" x14ac:dyDescent="0.2">
      <c r="B15" s="30"/>
      <c r="D15" s="22" t="s">
        <v>174</v>
      </c>
      <c r="F15" s="92" t="s">
        <v>175</v>
      </c>
      <c r="I15" s="22" t="s">
        <v>176</v>
      </c>
      <c r="J15" s="92" t="s">
        <v>177</v>
      </c>
      <c r="L15" s="30"/>
    </row>
    <row r="16" spans="2:46" s="1" customFormat="1" ht="12" customHeight="1" x14ac:dyDescent="0.2">
      <c r="B16" s="30"/>
      <c r="D16" s="25" t="s">
        <v>24</v>
      </c>
      <c r="I16" s="25" t="s">
        <v>25</v>
      </c>
      <c r="J16" s="23" t="s">
        <v>26</v>
      </c>
      <c r="L16" s="30"/>
    </row>
    <row r="17" spans="2:12" s="1" customFormat="1" ht="18" customHeight="1" x14ac:dyDescent="0.2">
      <c r="B17" s="30"/>
      <c r="E17" s="23" t="s">
        <v>27</v>
      </c>
      <c r="I17" s="25" t="s">
        <v>28</v>
      </c>
      <c r="J17" s="23" t="s">
        <v>1</v>
      </c>
      <c r="L17" s="30"/>
    </row>
    <row r="18" spans="2:12" s="1" customFormat="1" ht="6.95" customHeight="1" x14ac:dyDescent="0.2">
      <c r="B18" s="30"/>
      <c r="L18" s="30"/>
    </row>
    <row r="19" spans="2:12" s="1" customFormat="1" ht="12" customHeight="1" x14ac:dyDescent="0.2">
      <c r="B19" s="30"/>
      <c r="D19" s="25" t="s">
        <v>29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 x14ac:dyDescent="0.2">
      <c r="B20" s="30"/>
      <c r="E20" s="243" t="str">
        <f>'Rekapitulace stavby'!E14</f>
        <v>Vyplň údaj</v>
      </c>
      <c r="F20" s="232"/>
      <c r="G20" s="232"/>
      <c r="H20" s="232"/>
      <c r="I20" s="25" t="s">
        <v>28</v>
      </c>
      <c r="J20" s="26" t="str">
        <f>'Rekapitulace stavby'!AN14</f>
        <v>Vyplň údaj</v>
      </c>
      <c r="L20" s="30"/>
    </row>
    <row r="21" spans="2:12" s="1" customFormat="1" ht="6.95" customHeight="1" x14ac:dyDescent="0.2">
      <c r="B21" s="30"/>
      <c r="L21" s="30"/>
    </row>
    <row r="22" spans="2:12" s="1" customFormat="1" ht="12" customHeight="1" x14ac:dyDescent="0.2">
      <c r="B22" s="30"/>
      <c r="D22" s="25" t="s">
        <v>31</v>
      </c>
      <c r="I22" s="25" t="s">
        <v>25</v>
      </c>
      <c r="J22" s="23" t="s">
        <v>32</v>
      </c>
      <c r="L22" s="30"/>
    </row>
    <row r="23" spans="2:12" s="1" customFormat="1" ht="18" customHeight="1" x14ac:dyDescent="0.2">
      <c r="B23" s="30"/>
      <c r="E23" s="23" t="s">
        <v>320</v>
      </c>
      <c r="I23" s="25" t="s">
        <v>28</v>
      </c>
      <c r="J23" s="23" t="s">
        <v>180</v>
      </c>
      <c r="L23" s="30"/>
    </row>
    <row r="24" spans="2:12" s="1" customFormat="1" ht="6.95" customHeight="1" x14ac:dyDescent="0.2">
      <c r="B24" s="30"/>
      <c r="L24" s="30"/>
    </row>
    <row r="25" spans="2:12" s="1" customFormat="1" ht="12" customHeight="1" x14ac:dyDescent="0.2">
      <c r="B25" s="30"/>
      <c r="D25" s="25" t="s">
        <v>34</v>
      </c>
      <c r="I25" s="25" t="s">
        <v>25</v>
      </c>
      <c r="J25" s="23" t="s">
        <v>1</v>
      </c>
      <c r="L25" s="30"/>
    </row>
    <row r="26" spans="2:12" s="1" customFormat="1" ht="18" customHeight="1" x14ac:dyDescent="0.2">
      <c r="B26" s="30"/>
      <c r="E26" s="23" t="s">
        <v>181</v>
      </c>
      <c r="I26" s="25" t="s">
        <v>28</v>
      </c>
      <c r="J26" s="23" t="s">
        <v>1</v>
      </c>
      <c r="L26" s="30"/>
    </row>
    <row r="27" spans="2:12" s="1" customFormat="1" ht="6.95" customHeight="1" x14ac:dyDescent="0.2">
      <c r="B27" s="30"/>
      <c r="L27" s="30"/>
    </row>
    <row r="28" spans="2:12" s="1" customFormat="1" ht="12" customHeight="1" x14ac:dyDescent="0.2">
      <c r="B28" s="30"/>
      <c r="D28" s="25" t="s">
        <v>37</v>
      </c>
      <c r="L28" s="30"/>
    </row>
    <row r="29" spans="2:12" s="7" customFormat="1" ht="16.5" customHeight="1" x14ac:dyDescent="0.2">
      <c r="B29" s="93"/>
      <c r="E29" s="236" t="s">
        <v>1</v>
      </c>
      <c r="F29" s="236"/>
      <c r="G29" s="236"/>
      <c r="H29" s="236"/>
      <c r="L29" s="93"/>
    </row>
    <row r="30" spans="2:12" s="1" customFormat="1" ht="6.95" customHeight="1" x14ac:dyDescent="0.2">
      <c r="B30" s="30"/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 x14ac:dyDescent="0.2">
      <c r="B32" s="30"/>
      <c r="D32" s="94" t="s">
        <v>38</v>
      </c>
      <c r="J32" s="64">
        <f>ROUND(J136, 2)</f>
        <v>0</v>
      </c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 x14ac:dyDescent="0.2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 x14ac:dyDescent="0.2">
      <c r="B35" s="30"/>
      <c r="D35" s="53" t="s">
        <v>42</v>
      </c>
      <c r="E35" s="25" t="s">
        <v>43</v>
      </c>
      <c r="F35" s="84">
        <f>ROUND((SUM(BE136:BE584)),  2)</f>
        <v>0</v>
      </c>
      <c r="I35" s="95">
        <v>0.21</v>
      </c>
      <c r="J35" s="84">
        <f>ROUND(((SUM(BE136:BE584))*I35),  2)</f>
        <v>0</v>
      </c>
      <c r="L35" s="30"/>
    </row>
    <row r="36" spans="2:12" s="1" customFormat="1" ht="14.45" customHeight="1" x14ac:dyDescent="0.2">
      <c r="B36" s="30"/>
      <c r="E36" s="25" t="s">
        <v>44</v>
      </c>
      <c r="F36" s="84">
        <f>ROUND((SUM(BF136:BF584)),  2)</f>
        <v>0</v>
      </c>
      <c r="I36" s="95">
        <v>0.12</v>
      </c>
      <c r="J36" s="84">
        <f>ROUND(((SUM(BF136:BF584))*I36),  2)</f>
        <v>0</v>
      </c>
      <c r="L36" s="30"/>
    </row>
    <row r="37" spans="2:12" s="1" customFormat="1" ht="14.45" hidden="1" customHeight="1" x14ac:dyDescent="0.2">
      <c r="B37" s="30"/>
      <c r="E37" s="25" t="s">
        <v>45</v>
      </c>
      <c r="F37" s="84">
        <f>ROUND((SUM(BG136:BG584)),  2)</f>
        <v>0</v>
      </c>
      <c r="I37" s="95">
        <v>0.21</v>
      </c>
      <c r="J37" s="84">
        <f>0</f>
        <v>0</v>
      </c>
      <c r="L37" s="30"/>
    </row>
    <row r="38" spans="2:12" s="1" customFormat="1" ht="14.45" hidden="1" customHeight="1" x14ac:dyDescent="0.2">
      <c r="B38" s="30"/>
      <c r="E38" s="25" t="s">
        <v>46</v>
      </c>
      <c r="F38" s="84">
        <f>ROUND((SUM(BH136:BH584)),  2)</f>
        <v>0</v>
      </c>
      <c r="I38" s="95">
        <v>0.12</v>
      </c>
      <c r="J38" s="84">
        <f>0</f>
        <v>0</v>
      </c>
      <c r="L38" s="30"/>
    </row>
    <row r="39" spans="2:12" s="1" customFormat="1" ht="14.45" hidden="1" customHeight="1" x14ac:dyDescent="0.2">
      <c r="B39" s="30"/>
      <c r="E39" s="25" t="s">
        <v>47</v>
      </c>
      <c r="F39" s="84">
        <f>ROUND((SUM(BI136:BI584)),  2)</f>
        <v>0</v>
      </c>
      <c r="I39" s="95">
        <v>0</v>
      </c>
      <c r="J39" s="8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6"/>
      <c r="D41" s="97" t="s">
        <v>48</v>
      </c>
      <c r="E41" s="55"/>
      <c r="F41" s="55"/>
      <c r="G41" s="98" t="s">
        <v>49</v>
      </c>
      <c r="H41" s="99" t="s">
        <v>50</v>
      </c>
      <c r="I41" s="55"/>
      <c r="J41" s="100">
        <f>SUM(J32:J39)</f>
        <v>0</v>
      </c>
      <c r="K41" s="101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s="1" customFormat="1" ht="16.5" customHeight="1" x14ac:dyDescent="0.2">
      <c r="B86" s="30"/>
      <c r="E86" s="241" t="s">
        <v>169</v>
      </c>
      <c r="F86" s="240"/>
      <c r="G86" s="240"/>
      <c r="H86" s="240"/>
      <c r="L86" s="30"/>
    </row>
    <row r="87" spans="2:12" s="1" customFormat="1" ht="12" customHeight="1" x14ac:dyDescent="0.2">
      <c r="B87" s="30"/>
      <c r="C87" s="25" t="s">
        <v>170</v>
      </c>
      <c r="L87" s="30"/>
    </row>
    <row r="88" spans="2:12" s="1" customFormat="1" ht="16.5" customHeight="1" x14ac:dyDescent="0.2">
      <c r="B88" s="30"/>
      <c r="E88" s="207" t="str">
        <f>E11</f>
        <v>2022_4.14 - IO 08 Výtlak</v>
      </c>
      <c r="F88" s="240"/>
      <c r="G88" s="240"/>
      <c r="H88" s="240"/>
      <c r="L88" s="30"/>
    </row>
    <row r="89" spans="2:12" s="1" customFormat="1" ht="6.95" customHeight="1" x14ac:dyDescent="0.2">
      <c r="B89" s="30"/>
      <c r="L89" s="30"/>
    </row>
    <row r="90" spans="2:12" s="1" customFormat="1" ht="12" customHeight="1" x14ac:dyDescent="0.2">
      <c r="B90" s="30"/>
      <c r="C90" s="25" t="s">
        <v>20</v>
      </c>
      <c r="F90" s="23" t="str">
        <f>F14</f>
        <v>Česká Lípa</v>
      </c>
      <c r="I90" s="25" t="s">
        <v>22</v>
      </c>
      <c r="J90" s="50" t="str">
        <f>IF(J14="","",J14)</f>
        <v>2. 4. 2025</v>
      </c>
      <c r="L90" s="30"/>
    </row>
    <row r="91" spans="2:12" s="1" customFormat="1" ht="6.95" customHeight="1" x14ac:dyDescent="0.2">
      <c r="B91" s="30"/>
      <c r="L91" s="30"/>
    </row>
    <row r="92" spans="2:12" s="1" customFormat="1" ht="25.7" customHeight="1" x14ac:dyDescent="0.2">
      <c r="B92" s="30"/>
      <c r="C92" s="25" t="s">
        <v>24</v>
      </c>
      <c r="F92" s="23" t="str">
        <f>E17</f>
        <v>Město Česká Lípa</v>
      </c>
      <c r="I92" s="25" t="s">
        <v>31</v>
      </c>
      <c r="J92" s="28" t="str">
        <f>E23</f>
        <v>Vodohospodářský rozvoj a výstavba a.s.</v>
      </c>
      <c r="L92" s="30"/>
    </row>
    <row r="93" spans="2:12" s="1" customFormat="1" ht="15.2" customHeight="1" x14ac:dyDescent="0.2">
      <c r="B93" s="30"/>
      <c r="C93" s="25" t="s">
        <v>29</v>
      </c>
      <c r="F93" s="23" t="str">
        <f>IF(E20="","",E20)</f>
        <v>Vyplň údaj</v>
      </c>
      <c r="I93" s="25" t="s">
        <v>34</v>
      </c>
      <c r="J93" s="28" t="str">
        <f>E26</f>
        <v>Dvořák</v>
      </c>
      <c r="L93" s="30"/>
    </row>
    <row r="94" spans="2:12" s="1" customFormat="1" ht="10.35" customHeight="1" x14ac:dyDescent="0.2">
      <c r="B94" s="30"/>
      <c r="L94" s="30"/>
    </row>
    <row r="95" spans="2:12" s="1" customFormat="1" ht="29.25" customHeight="1" x14ac:dyDescent="0.2">
      <c r="B95" s="30"/>
      <c r="C95" s="104" t="s">
        <v>183</v>
      </c>
      <c r="D95" s="96"/>
      <c r="E95" s="96"/>
      <c r="F95" s="96"/>
      <c r="G95" s="96"/>
      <c r="H95" s="96"/>
      <c r="I95" s="96"/>
      <c r="J95" s="105" t="s">
        <v>184</v>
      </c>
      <c r="K95" s="96"/>
      <c r="L95" s="30"/>
    </row>
    <row r="96" spans="2:12" s="1" customFormat="1" ht="10.35" customHeight="1" x14ac:dyDescent="0.2">
      <c r="B96" s="30"/>
      <c r="L96" s="30"/>
    </row>
    <row r="97" spans="2:47" s="1" customFormat="1" ht="22.9" customHeight="1" x14ac:dyDescent="0.2">
      <c r="B97" s="30"/>
      <c r="C97" s="106" t="s">
        <v>185</v>
      </c>
      <c r="J97" s="64">
        <f>J136</f>
        <v>0</v>
      </c>
      <c r="L97" s="30"/>
      <c r="AU97" s="15" t="s">
        <v>186</v>
      </c>
    </row>
    <row r="98" spans="2:47" s="8" customFormat="1" ht="24.95" customHeight="1" x14ac:dyDescent="0.2">
      <c r="B98" s="107"/>
      <c r="D98" s="108" t="s">
        <v>321</v>
      </c>
      <c r="E98" s="109"/>
      <c r="F98" s="109"/>
      <c r="G98" s="109"/>
      <c r="H98" s="109"/>
      <c r="I98" s="109"/>
      <c r="J98" s="110">
        <f>J137</f>
        <v>0</v>
      </c>
      <c r="L98" s="107"/>
    </row>
    <row r="99" spans="2:47" s="9" customFormat="1" ht="19.899999999999999" customHeight="1" x14ac:dyDescent="0.2">
      <c r="B99" s="111"/>
      <c r="D99" s="112" t="s">
        <v>322</v>
      </c>
      <c r="E99" s="113"/>
      <c r="F99" s="113"/>
      <c r="G99" s="113"/>
      <c r="H99" s="113"/>
      <c r="I99" s="113"/>
      <c r="J99" s="114">
        <f>J138</f>
        <v>0</v>
      </c>
      <c r="L99" s="111"/>
    </row>
    <row r="100" spans="2:47" s="9" customFormat="1" ht="19.899999999999999" customHeight="1" x14ac:dyDescent="0.2">
      <c r="B100" s="111"/>
      <c r="D100" s="112" t="s">
        <v>323</v>
      </c>
      <c r="E100" s="113"/>
      <c r="F100" s="113"/>
      <c r="G100" s="113"/>
      <c r="H100" s="113"/>
      <c r="I100" s="113"/>
      <c r="J100" s="114">
        <f>J276</f>
        <v>0</v>
      </c>
      <c r="L100" s="111"/>
    </row>
    <row r="101" spans="2:47" s="9" customFormat="1" ht="19.899999999999999" customHeight="1" x14ac:dyDescent="0.2">
      <c r="B101" s="111"/>
      <c r="D101" s="112" t="s">
        <v>324</v>
      </c>
      <c r="E101" s="113"/>
      <c r="F101" s="113"/>
      <c r="G101" s="113"/>
      <c r="H101" s="113"/>
      <c r="I101" s="113"/>
      <c r="J101" s="114">
        <f>J280</f>
        <v>0</v>
      </c>
      <c r="L101" s="111"/>
    </row>
    <row r="102" spans="2:47" s="9" customFormat="1" ht="19.899999999999999" customHeight="1" x14ac:dyDescent="0.2">
      <c r="B102" s="111"/>
      <c r="D102" s="112" t="s">
        <v>325</v>
      </c>
      <c r="E102" s="113"/>
      <c r="F102" s="113"/>
      <c r="G102" s="113"/>
      <c r="H102" s="113"/>
      <c r="I102" s="113"/>
      <c r="J102" s="114">
        <f>J287</f>
        <v>0</v>
      </c>
      <c r="L102" s="111"/>
    </row>
    <row r="103" spans="2:47" s="9" customFormat="1" ht="19.899999999999999" customHeight="1" x14ac:dyDescent="0.2">
      <c r="B103" s="111"/>
      <c r="D103" s="112" t="s">
        <v>326</v>
      </c>
      <c r="E103" s="113"/>
      <c r="F103" s="113"/>
      <c r="G103" s="113"/>
      <c r="H103" s="113"/>
      <c r="I103" s="113"/>
      <c r="J103" s="114">
        <f>J303</f>
        <v>0</v>
      </c>
      <c r="L103" s="111"/>
    </row>
    <row r="104" spans="2:47" s="9" customFormat="1" ht="19.899999999999999" customHeight="1" x14ac:dyDescent="0.2">
      <c r="B104" s="111"/>
      <c r="D104" s="112" t="s">
        <v>327</v>
      </c>
      <c r="E104" s="113"/>
      <c r="F104" s="113"/>
      <c r="G104" s="113"/>
      <c r="H104" s="113"/>
      <c r="I104" s="113"/>
      <c r="J104" s="114">
        <f>J335</f>
        <v>0</v>
      </c>
      <c r="L104" s="111"/>
    </row>
    <row r="105" spans="2:47" s="9" customFormat="1" ht="19.899999999999999" customHeight="1" x14ac:dyDescent="0.2">
      <c r="B105" s="111"/>
      <c r="D105" s="112" t="s">
        <v>328</v>
      </c>
      <c r="E105" s="113"/>
      <c r="F105" s="113"/>
      <c r="G105" s="113"/>
      <c r="H105" s="113"/>
      <c r="I105" s="113"/>
      <c r="J105" s="114">
        <f>J339</f>
        <v>0</v>
      </c>
      <c r="L105" s="111"/>
    </row>
    <row r="106" spans="2:47" s="9" customFormat="1" ht="19.899999999999999" customHeight="1" x14ac:dyDescent="0.2">
      <c r="B106" s="111"/>
      <c r="D106" s="112" t="s">
        <v>329</v>
      </c>
      <c r="E106" s="113"/>
      <c r="F106" s="113"/>
      <c r="G106" s="113"/>
      <c r="H106" s="113"/>
      <c r="I106" s="113"/>
      <c r="J106" s="114">
        <f>J516</f>
        <v>0</v>
      </c>
      <c r="L106" s="111"/>
    </row>
    <row r="107" spans="2:47" s="9" customFormat="1" ht="14.85" customHeight="1" x14ac:dyDescent="0.2">
      <c r="B107" s="111"/>
      <c r="D107" s="112" t="s">
        <v>330</v>
      </c>
      <c r="E107" s="113"/>
      <c r="F107" s="113"/>
      <c r="G107" s="113"/>
      <c r="H107" s="113"/>
      <c r="I107" s="113"/>
      <c r="J107" s="114">
        <f>J529</f>
        <v>0</v>
      </c>
      <c r="L107" s="111"/>
    </row>
    <row r="108" spans="2:47" s="9" customFormat="1" ht="19.899999999999999" customHeight="1" x14ac:dyDescent="0.2">
      <c r="B108" s="111"/>
      <c r="D108" s="112" t="s">
        <v>331</v>
      </c>
      <c r="E108" s="113"/>
      <c r="F108" s="113"/>
      <c r="G108" s="113"/>
      <c r="H108" s="113"/>
      <c r="I108" s="113"/>
      <c r="J108" s="114">
        <f>J559</f>
        <v>0</v>
      </c>
      <c r="L108" s="111"/>
    </row>
    <row r="109" spans="2:47" s="9" customFormat="1" ht="19.899999999999999" customHeight="1" x14ac:dyDescent="0.2">
      <c r="B109" s="111"/>
      <c r="D109" s="112" t="s">
        <v>332</v>
      </c>
      <c r="E109" s="113"/>
      <c r="F109" s="113"/>
      <c r="G109" s="113"/>
      <c r="H109" s="113"/>
      <c r="I109" s="113"/>
      <c r="J109" s="114">
        <f>J566</f>
        <v>0</v>
      </c>
      <c r="L109" s="111"/>
    </row>
    <row r="110" spans="2:47" s="8" customFormat="1" ht="24.95" customHeight="1" x14ac:dyDescent="0.2">
      <c r="B110" s="107"/>
      <c r="D110" s="108" t="s">
        <v>333</v>
      </c>
      <c r="E110" s="109"/>
      <c r="F110" s="109"/>
      <c r="G110" s="109"/>
      <c r="H110" s="109"/>
      <c r="I110" s="109"/>
      <c r="J110" s="110">
        <f>J570</f>
        <v>0</v>
      </c>
      <c r="L110" s="107"/>
    </row>
    <row r="111" spans="2:47" s="9" customFormat="1" ht="19.899999999999999" customHeight="1" x14ac:dyDescent="0.2">
      <c r="B111" s="111"/>
      <c r="D111" s="112" t="s">
        <v>2762</v>
      </c>
      <c r="E111" s="113"/>
      <c r="F111" s="113"/>
      <c r="G111" s="113"/>
      <c r="H111" s="113"/>
      <c r="I111" s="113"/>
      <c r="J111" s="114">
        <f>J571</f>
        <v>0</v>
      </c>
      <c r="L111" s="111"/>
    </row>
    <row r="112" spans="2:47" s="9" customFormat="1" ht="19.899999999999999" customHeight="1" x14ac:dyDescent="0.2">
      <c r="B112" s="111"/>
      <c r="D112" s="112" t="s">
        <v>334</v>
      </c>
      <c r="E112" s="113"/>
      <c r="F112" s="113"/>
      <c r="G112" s="113"/>
      <c r="H112" s="113"/>
      <c r="I112" s="113"/>
      <c r="J112" s="114">
        <f>J576</f>
        <v>0</v>
      </c>
      <c r="L112" s="111"/>
    </row>
    <row r="113" spans="2:12" s="8" customFormat="1" ht="24.95" customHeight="1" x14ac:dyDescent="0.2">
      <c r="B113" s="107"/>
      <c r="D113" s="108" t="s">
        <v>335</v>
      </c>
      <c r="E113" s="109"/>
      <c r="F113" s="109"/>
      <c r="G113" s="109"/>
      <c r="H113" s="109"/>
      <c r="I113" s="109"/>
      <c r="J113" s="110">
        <f>J580</f>
        <v>0</v>
      </c>
      <c r="L113" s="107"/>
    </row>
    <row r="114" spans="2:12" s="9" customFormat="1" ht="19.899999999999999" customHeight="1" x14ac:dyDescent="0.2">
      <c r="B114" s="111"/>
      <c r="D114" s="112" t="s">
        <v>336</v>
      </c>
      <c r="E114" s="113"/>
      <c r="F114" s="113"/>
      <c r="G114" s="113"/>
      <c r="H114" s="113"/>
      <c r="I114" s="113"/>
      <c r="J114" s="114">
        <f>J581</f>
        <v>0</v>
      </c>
      <c r="L114" s="111"/>
    </row>
    <row r="115" spans="2:12" s="1" customFormat="1" ht="21.75" customHeight="1" x14ac:dyDescent="0.2">
      <c r="B115" s="30"/>
      <c r="L115" s="30"/>
    </row>
    <row r="116" spans="2:12" s="1" customFormat="1" ht="6.95" customHeight="1" x14ac:dyDescent="0.2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30"/>
    </row>
    <row r="120" spans="2:12" s="1" customFormat="1" ht="6.95" customHeight="1" x14ac:dyDescent="0.2"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30"/>
    </row>
    <row r="121" spans="2:12" s="1" customFormat="1" ht="24.95" customHeight="1" x14ac:dyDescent="0.2">
      <c r="B121" s="30"/>
      <c r="C121" s="19" t="s">
        <v>193</v>
      </c>
      <c r="L121" s="30"/>
    </row>
    <row r="122" spans="2:12" s="1" customFormat="1" ht="6.95" customHeight="1" x14ac:dyDescent="0.2">
      <c r="B122" s="30"/>
      <c r="L122" s="30"/>
    </row>
    <row r="123" spans="2:12" s="1" customFormat="1" ht="12" customHeight="1" x14ac:dyDescent="0.2">
      <c r="B123" s="30"/>
      <c r="C123" s="25" t="s">
        <v>16</v>
      </c>
      <c r="L123" s="30"/>
    </row>
    <row r="124" spans="2:12" s="1" customFormat="1" ht="16.5" customHeight="1" x14ac:dyDescent="0.2">
      <c r="B124" s="30"/>
      <c r="E124" s="241" t="str">
        <f>E7</f>
        <v>Splašková kanalizace Lada</v>
      </c>
      <c r="F124" s="242"/>
      <c r="G124" s="242"/>
      <c r="H124" s="242"/>
      <c r="L124" s="30"/>
    </row>
    <row r="125" spans="2:12" ht="12" customHeight="1" x14ac:dyDescent="0.2">
      <c r="B125" s="18"/>
      <c r="C125" s="25" t="s">
        <v>168</v>
      </c>
      <c r="L125" s="18"/>
    </row>
    <row r="126" spans="2:12" s="1" customFormat="1" ht="16.5" customHeight="1" x14ac:dyDescent="0.2">
      <c r="B126" s="30"/>
      <c r="E126" s="241" t="s">
        <v>169</v>
      </c>
      <c r="F126" s="240"/>
      <c r="G126" s="240"/>
      <c r="H126" s="240"/>
      <c r="L126" s="30"/>
    </row>
    <row r="127" spans="2:12" s="1" customFormat="1" ht="12" customHeight="1" x14ac:dyDescent="0.2">
      <c r="B127" s="30"/>
      <c r="C127" s="25" t="s">
        <v>170</v>
      </c>
      <c r="L127" s="30"/>
    </row>
    <row r="128" spans="2:12" s="1" customFormat="1" ht="16.5" customHeight="1" x14ac:dyDescent="0.2">
      <c r="B128" s="30"/>
      <c r="E128" s="207" t="str">
        <f>E11</f>
        <v>2022_4.14 - IO 08 Výtlak</v>
      </c>
      <c r="F128" s="240"/>
      <c r="G128" s="240"/>
      <c r="H128" s="240"/>
      <c r="L128" s="30"/>
    </row>
    <row r="129" spans="2:65" s="1" customFormat="1" ht="6.95" customHeight="1" x14ac:dyDescent="0.2">
      <c r="B129" s="30"/>
      <c r="L129" s="30"/>
    </row>
    <row r="130" spans="2:65" s="1" customFormat="1" ht="12" customHeight="1" x14ac:dyDescent="0.2">
      <c r="B130" s="30"/>
      <c r="C130" s="25" t="s">
        <v>20</v>
      </c>
      <c r="F130" s="23" t="str">
        <f>F14</f>
        <v>Česká Lípa</v>
      </c>
      <c r="I130" s="25" t="s">
        <v>22</v>
      </c>
      <c r="J130" s="50" t="str">
        <f>IF(J14="","",J14)</f>
        <v>2. 4. 2025</v>
      </c>
      <c r="L130" s="30"/>
    </row>
    <row r="131" spans="2:65" s="1" customFormat="1" ht="6.95" customHeight="1" x14ac:dyDescent="0.2">
      <c r="B131" s="30"/>
      <c r="L131" s="30"/>
    </row>
    <row r="132" spans="2:65" s="1" customFormat="1" ht="25.7" customHeight="1" x14ac:dyDescent="0.2">
      <c r="B132" s="30"/>
      <c r="C132" s="25" t="s">
        <v>24</v>
      </c>
      <c r="F132" s="23" t="str">
        <f>E17</f>
        <v>Město Česká Lípa</v>
      </c>
      <c r="I132" s="25" t="s">
        <v>31</v>
      </c>
      <c r="J132" s="28" t="str">
        <f>E23</f>
        <v>Vodohospodářský rozvoj a výstavba a.s.</v>
      </c>
      <c r="L132" s="30"/>
    </row>
    <row r="133" spans="2:65" s="1" customFormat="1" ht="15.2" customHeight="1" x14ac:dyDescent="0.2">
      <c r="B133" s="30"/>
      <c r="C133" s="25" t="s">
        <v>29</v>
      </c>
      <c r="F133" s="23" t="str">
        <f>IF(E20="","",E20)</f>
        <v>Vyplň údaj</v>
      </c>
      <c r="I133" s="25" t="s">
        <v>34</v>
      </c>
      <c r="J133" s="28" t="str">
        <f>E26</f>
        <v>Dvořák</v>
      </c>
      <c r="L133" s="30"/>
    </row>
    <row r="134" spans="2:65" s="1" customFormat="1" ht="10.35" customHeight="1" x14ac:dyDescent="0.2">
      <c r="B134" s="30"/>
      <c r="L134" s="30"/>
    </row>
    <row r="135" spans="2:65" s="10" customFormat="1" ht="29.25" customHeight="1" x14ac:dyDescent="0.2">
      <c r="B135" s="115"/>
      <c r="C135" s="116" t="s">
        <v>194</v>
      </c>
      <c r="D135" s="117" t="s">
        <v>63</v>
      </c>
      <c r="E135" s="117" t="s">
        <v>59</v>
      </c>
      <c r="F135" s="117" t="s">
        <v>60</v>
      </c>
      <c r="G135" s="117" t="s">
        <v>195</v>
      </c>
      <c r="H135" s="117" t="s">
        <v>196</v>
      </c>
      <c r="I135" s="117" t="s">
        <v>197</v>
      </c>
      <c r="J135" s="118" t="s">
        <v>184</v>
      </c>
      <c r="K135" s="119" t="s">
        <v>198</v>
      </c>
      <c r="L135" s="115"/>
      <c r="M135" s="57" t="s">
        <v>1</v>
      </c>
      <c r="N135" s="58" t="s">
        <v>42</v>
      </c>
      <c r="O135" s="58" t="s">
        <v>199</v>
      </c>
      <c r="P135" s="58" t="s">
        <v>200</v>
      </c>
      <c r="Q135" s="58" t="s">
        <v>201</v>
      </c>
      <c r="R135" s="58" t="s">
        <v>202</v>
      </c>
      <c r="S135" s="58" t="s">
        <v>203</v>
      </c>
      <c r="T135" s="59" t="s">
        <v>204</v>
      </c>
    </row>
    <row r="136" spans="2:65" s="1" customFormat="1" ht="22.9" customHeight="1" x14ac:dyDescent="0.25">
      <c r="B136" s="30"/>
      <c r="C136" s="62" t="s">
        <v>205</v>
      </c>
      <c r="J136" s="120">
        <f>BK136</f>
        <v>0</v>
      </c>
      <c r="L136" s="30"/>
      <c r="M136" s="60"/>
      <c r="N136" s="51"/>
      <c r="O136" s="51"/>
      <c r="P136" s="121">
        <f>P137+P570+P580</f>
        <v>0</v>
      </c>
      <c r="Q136" s="51"/>
      <c r="R136" s="121">
        <f>R137+R570+R580</f>
        <v>807.07820877999995</v>
      </c>
      <c r="S136" s="51"/>
      <c r="T136" s="122">
        <f>T137+T570+T580</f>
        <v>360.91219999999998</v>
      </c>
      <c r="AT136" s="15" t="s">
        <v>77</v>
      </c>
      <c r="AU136" s="15" t="s">
        <v>186</v>
      </c>
      <c r="BK136" s="123">
        <f>BK137+BK570+BK580</f>
        <v>0</v>
      </c>
    </row>
    <row r="137" spans="2:65" s="11" customFormat="1" ht="25.9" customHeight="1" x14ac:dyDescent="0.2">
      <c r="B137" s="124"/>
      <c r="D137" s="125" t="s">
        <v>77</v>
      </c>
      <c r="E137" s="126" t="s">
        <v>337</v>
      </c>
      <c r="F137" s="126" t="s">
        <v>338</v>
      </c>
      <c r="I137" s="127"/>
      <c r="J137" s="128">
        <f>BK137</f>
        <v>0</v>
      </c>
      <c r="L137" s="124"/>
      <c r="M137" s="129"/>
      <c r="P137" s="130">
        <f>P138+P276+P280+P287+P303+P335+P339+P516+P559+P566</f>
        <v>0</v>
      </c>
      <c r="R137" s="130">
        <f>R138+R276+R280+R287+R303+R335+R339+R516+R559+R566</f>
        <v>807.07410877999996</v>
      </c>
      <c r="T137" s="131">
        <f>T138+T276+T280+T287+T303+T335+T339+T516+T559+T566</f>
        <v>360.91219999999998</v>
      </c>
      <c r="AR137" s="125" t="s">
        <v>85</v>
      </c>
      <c r="AT137" s="132" t="s">
        <v>77</v>
      </c>
      <c r="AU137" s="132" t="s">
        <v>78</v>
      </c>
      <c r="AY137" s="125" t="s">
        <v>209</v>
      </c>
      <c r="BK137" s="133">
        <f>BK138+BK276+BK280+BK287+BK303+BK335+BK339+BK516+BK559+BK566</f>
        <v>0</v>
      </c>
    </row>
    <row r="138" spans="2:65" s="11" customFormat="1" ht="22.9" customHeight="1" x14ac:dyDescent="0.2">
      <c r="B138" s="124"/>
      <c r="D138" s="125" t="s">
        <v>77</v>
      </c>
      <c r="E138" s="134" t="s">
        <v>85</v>
      </c>
      <c r="F138" s="134" t="s">
        <v>339</v>
      </c>
      <c r="I138" s="127"/>
      <c r="J138" s="135">
        <f>BK138</f>
        <v>0</v>
      </c>
      <c r="L138" s="124"/>
      <c r="M138" s="129"/>
      <c r="P138" s="130">
        <f>SUM(P139:P275)</f>
        <v>0</v>
      </c>
      <c r="R138" s="130">
        <f>SUM(R139:R275)</f>
        <v>580.47213151999995</v>
      </c>
      <c r="T138" s="131">
        <f>SUM(T139:T275)</f>
        <v>351.70139999999998</v>
      </c>
      <c r="AR138" s="125" t="s">
        <v>85</v>
      </c>
      <c r="AT138" s="132" t="s">
        <v>77</v>
      </c>
      <c r="AU138" s="132" t="s">
        <v>85</v>
      </c>
      <c r="AY138" s="125" t="s">
        <v>209</v>
      </c>
      <c r="BK138" s="133">
        <f>SUM(BK139:BK275)</f>
        <v>0</v>
      </c>
    </row>
    <row r="139" spans="2:65" s="1" customFormat="1" ht="24.2" customHeight="1" x14ac:dyDescent="0.2">
      <c r="B139" s="30"/>
      <c r="C139" s="136" t="s">
        <v>85</v>
      </c>
      <c r="D139" s="136" t="s">
        <v>210</v>
      </c>
      <c r="E139" s="137" t="s">
        <v>340</v>
      </c>
      <c r="F139" s="138" t="s">
        <v>341</v>
      </c>
      <c r="G139" s="139" t="s">
        <v>342</v>
      </c>
      <c r="H139" s="140">
        <v>540.64</v>
      </c>
      <c r="I139" s="141"/>
      <c r="J139" s="142">
        <f>ROUND(I139*H139,2)</f>
        <v>0</v>
      </c>
      <c r="K139" s="143"/>
      <c r="L139" s="30"/>
      <c r="M139" s="144" t="s">
        <v>1</v>
      </c>
      <c r="N139" s="145" t="s">
        <v>43</v>
      </c>
      <c r="P139" s="146">
        <f>O139*H139</f>
        <v>0</v>
      </c>
      <c r="Q139" s="146">
        <v>0</v>
      </c>
      <c r="R139" s="146">
        <f>Q139*H139</f>
        <v>0</v>
      </c>
      <c r="S139" s="146">
        <v>0.28999999999999998</v>
      </c>
      <c r="T139" s="147">
        <f>S139*H139</f>
        <v>156.78559999999999</v>
      </c>
      <c r="AR139" s="148" t="s">
        <v>156</v>
      </c>
      <c r="AT139" s="148" t="s">
        <v>210</v>
      </c>
      <c r="AU139" s="148" t="s">
        <v>91</v>
      </c>
      <c r="AY139" s="15" t="s">
        <v>209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5" t="s">
        <v>85</v>
      </c>
      <c r="BK139" s="149">
        <f>ROUND(I139*H139,2)</f>
        <v>0</v>
      </c>
      <c r="BL139" s="15" t="s">
        <v>156</v>
      </c>
      <c r="BM139" s="148" t="s">
        <v>2763</v>
      </c>
    </row>
    <row r="140" spans="2:65" s="1" customFormat="1" ht="39" x14ac:dyDescent="0.2">
      <c r="B140" s="30"/>
      <c r="D140" s="150" t="s">
        <v>216</v>
      </c>
      <c r="F140" s="151" t="s">
        <v>344</v>
      </c>
      <c r="I140" s="152"/>
      <c r="L140" s="30"/>
      <c r="M140" s="153"/>
      <c r="T140" s="54"/>
      <c r="AT140" s="15" t="s">
        <v>216</v>
      </c>
      <c r="AU140" s="15" t="s">
        <v>91</v>
      </c>
    </row>
    <row r="141" spans="2:65" s="12" customFormat="1" ht="22.5" x14ac:dyDescent="0.2">
      <c r="B141" s="154"/>
      <c r="D141" s="150" t="s">
        <v>292</v>
      </c>
      <c r="E141" s="155" t="s">
        <v>1</v>
      </c>
      <c r="F141" s="156" t="s">
        <v>2764</v>
      </c>
      <c r="H141" s="157">
        <v>540.6400000000001</v>
      </c>
      <c r="I141" s="158"/>
      <c r="L141" s="154"/>
      <c r="M141" s="159"/>
      <c r="T141" s="160"/>
      <c r="AT141" s="155" t="s">
        <v>292</v>
      </c>
      <c r="AU141" s="155" t="s">
        <v>91</v>
      </c>
      <c r="AV141" s="12" t="s">
        <v>91</v>
      </c>
      <c r="AW141" s="12" t="s">
        <v>36</v>
      </c>
      <c r="AX141" s="12" t="s">
        <v>85</v>
      </c>
      <c r="AY141" s="155" t="s">
        <v>209</v>
      </c>
    </row>
    <row r="142" spans="2:65" s="1" customFormat="1" ht="24.2" customHeight="1" x14ac:dyDescent="0.2">
      <c r="B142" s="30"/>
      <c r="C142" s="136" t="s">
        <v>91</v>
      </c>
      <c r="D142" s="136" t="s">
        <v>210</v>
      </c>
      <c r="E142" s="137" t="s">
        <v>346</v>
      </c>
      <c r="F142" s="138" t="s">
        <v>347</v>
      </c>
      <c r="G142" s="139" t="s">
        <v>342</v>
      </c>
      <c r="H142" s="140">
        <v>450.8</v>
      </c>
      <c r="I142" s="141"/>
      <c r="J142" s="142">
        <f>ROUND(I142*H142,2)</f>
        <v>0</v>
      </c>
      <c r="K142" s="143"/>
      <c r="L142" s="30"/>
      <c r="M142" s="144" t="s">
        <v>1</v>
      </c>
      <c r="N142" s="145" t="s">
        <v>43</v>
      </c>
      <c r="P142" s="146">
        <f>O142*H142</f>
        <v>0</v>
      </c>
      <c r="Q142" s="146">
        <v>0</v>
      </c>
      <c r="R142" s="146">
        <f>Q142*H142</f>
        <v>0</v>
      </c>
      <c r="S142" s="146">
        <v>0.316</v>
      </c>
      <c r="T142" s="147">
        <f>S142*H142</f>
        <v>142.4528</v>
      </c>
      <c r="AR142" s="148" t="s">
        <v>156</v>
      </c>
      <c r="AT142" s="148" t="s">
        <v>210</v>
      </c>
      <c r="AU142" s="148" t="s">
        <v>91</v>
      </c>
      <c r="AY142" s="15" t="s">
        <v>209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5" t="s">
        <v>85</v>
      </c>
      <c r="BK142" s="149">
        <f>ROUND(I142*H142,2)</f>
        <v>0</v>
      </c>
      <c r="BL142" s="15" t="s">
        <v>156</v>
      </c>
      <c r="BM142" s="148" t="s">
        <v>2765</v>
      </c>
    </row>
    <row r="143" spans="2:65" s="1" customFormat="1" ht="39" x14ac:dyDescent="0.2">
      <c r="B143" s="30"/>
      <c r="D143" s="150" t="s">
        <v>216</v>
      </c>
      <c r="F143" s="151" t="s">
        <v>349</v>
      </c>
      <c r="I143" s="152"/>
      <c r="L143" s="30"/>
      <c r="M143" s="153"/>
      <c r="T143" s="54"/>
      <c r="AT143" s="15" t="s">
        <v>216</v>
      </c>
      <c r="AU143" s="15" t="s">
        <v>91</v>
      </c>
    </row>
    <row r="144" spans="2:65" s="12" customFormat="1" x14ac:dyDescent="0.2">
      <c r="B144" s="154"/>
      <c r="D144" s="150" t="s">
        <v>292</v>
      </c>
      <c r="E144" s="155" t="s">
        <v>1</v>
      </c>
      <c r="F144" s="156" t="s">
        <v>2766</v>
      </c>
      <c r="H144" s="157">
        <v>450.79999999999995</v>
      </c>
      <c r="I144" s="158"/>
      <c r="L144" s="154"/>
      <c r="M144" s="159"/>
      <c r="T144" s="160"/>
      <c r="AT144" s="155" t="s">
        <v>292</v>
      </c>
      <c r="AU144" s="155" t="s">
        <v>91</v>
      </c>
      <c r="AV144" s="12" t="s">
        <v>91</v>
      </c>
      <c r="AW144" s="12" t="s">
        <v>36</v>
      </c>
      <c r="AX144" s="12" t="s">
        <v>78</v>
      </c>
      <c r="AY144" s="155" t="s">
        <v>209</v>
      </c>
    </row>
    <row r="145" spans="2:65" s="13" customFormat="1" x14ac:dyDescent="0.2">
      <c r="B145" s="164"/>
      <c r="D145" s="150" t="s">
        <v>292</v>
      </c>
      <c r="E145" s="165" t="s">
        <v>1</v>
      </c>
      <c r="F145" s="166" t="s">
        <v>351</v>
      </c>
      <c r="H145" s="167">
        <v>450.79999999999995</v>
      </c>
      <c r="I145" s="168"/>
      <c r="L145" s="164"/>
      <c r="M145" s="169"/>
      <c r="T145" s="170"/>
      <c r="AT145" s="165" t="s">
        <v>292</v>
      </c>
      <c r="AU145" s="165" t="s">
        <v>91</v>
      </c>
      <c r="AV145" s="13" t="s">
        <v>156</v>
      </c>
      <c r="AW145" s="13" t="s">
        <v>4</v>
      </c>
      <c r="AX145" s="13" t="s">
        <v>85</v>
      </c>
      <c r="AY145" s="165" t="s">
        <v>209</v>
      </c>
    </row>
    <row r="146" spans="2:65" s="1" customFormat="1" ht="24.2" customHeight="1" x14ac:dyDescent="0.2">
      <c r="B146" s="30"/>
      <c r="C146" s="136" t="s">
        <v>148</v>
      </c>
      <c r="D146" s="136" t="s">
        <v>210</v>
      </c>
      <c r="E146" s="137" t="s">
        <v>352</v>
      </c>
      <c r="F146" s="138" t="s">
        <v>353</v>
      </c>
      <c r="G146" s="139" t="s">
        <v>342</v>
      </c>
      <c r="H146" s="140">
        <v>456.2</v>
      </c>
      <c r="I146" s="141"/>
      <c r="J146" s="142">
        <f>ROUND(I146*H146,2)</f>
        <v>0</v>
      </c>
      <c r="K146" s="143"/>
      <c r="L146" s="30"/>
      <c r="M146" s="144" t="s">
        <v>1</v>
      </c>
      <c r="N146" s="145" t="s">
        <v>43</v>
      </c>
      <c r="P146" s="146">
        <f>O146*H146</f>
        <v>0</v>
      </c>
      <c r="Q146" s="146">
        <v>1.0000000000000001E-5</v>
      </c>
      <c r="R146" s="146">
        <f>Q146*H146</f>
        <v>4.5620000000000001E-3</v>
      </c>
      <c r="S146" s="146">
        <v>0.115</v>
      </c>
      <c r="T146" s="147">
        <f>S146*H146</f>
        <v>52.463000000000001</v>
      </c>
      <c r="AR146" s="148" t="s">
        <v>156</v>
      </c>
      <c r="AT146" s="148" t="s">
        <v>210</v>
      </c>
      <c r="AU146" s="148" t="s">
        <v>91</v>
      </c>
      <c r="AY146" s="15" t="s">
        <v>209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5" t="s">
        <v>85</v>
      </c>
      <c r="BK146" s="149">
        <f>ROUND(I146*H146,2)</f>
        <v>0</v>
      </c>
      <c r="BL146" s="15" t="s">
        <v>156</v>
      </c>
      <c r="BM146" s="148" t="s">
        <v>2767</v>
      </c>
    </row>
    <row r="147" spans="2:65" s="1" customFormat="1" ht="29.25" x14ac:dyDescent="0.2">
      <c r="B147" s="30"/>
      <c r="D147" s="150" t="s">
        <v>216</v>
      </c>
      <c r="F147" s="151" t="s">
        <v>355</v>
      </c>
      <c r="I147" s="152"/>
      <c r="L147" s="30"/>
      <c r="M147" s="153"/>
      <c r="T147" s="54"/>
      <c r="AT147" s="15" t="s">
        <v>216</v>
      </c>
      <c r="AU147" s="15" t="s">
        <v>91</v>
      </c>
    </row>
    <row r="148" spans="2:65" s="12" customFormat="1" x14ac:dyDescent="0.2">
      <c r="B148" s="154"/>
      <c r="D148" s="150" t="s">
        <v>292</v>
      </c>
      <c r="E148" s="155" t="s">
        <v>1</v>
      </c>
      <c r="F148" s="156" t="s">
        <v>2768</v>
      </c>
      <c r="H148" s="157">
        <v>456.19999999999993</v>
      </c>
      <c r="I148" s="158"/>
      <c r="L148" s="154"/>
      <c r="M148" s="159"/>
      <c r="T148" s="160"/>
      <c r="AT148" s="155" t="s">
        <v>292</v>
      </c>
      <c r="AU148" s="155" t="s">
        <v>91</v>
      </c>
      <c r="AV148" s="12" t="s">
        <v>91</v>
      </c>
      <c r="AW148" s="12" t="s">
        <v>36</v>
      </c>
      <c r="AX148" s="12" t="s">
        <v>85</v>
      </c>
      <c r="AY148" s="155" t="s">
        <v>209</v>
      </c>
    </row>
    <row r="149" spans="2:65" s="1" customFormat="1" ht="16.5" customHeight="1" x14ac:dyDescent="0.2">
      <c r="B149" s="30"/>
      <c r="C149" s="136" t="s">
        <v>156</v>
      </c>
      <c r="D149" s="136" t="s">
        <v>210</v>
      </c>
      <c r="E149" s="137" t="s">
        <v>357</v>
      </c>
      <c r="F149" s="138" t="s">
        <v>358</v>
      </c>
      <c r="G149" s="139" t="s">
        <v>359</v>
      </c>
      <c r="H149" s="140">
        <v>50</v>
      </c>
      <c r="I149" s="141"/>
      <c r="J149" s="142">
        <f>ROUND(I149*H149,2)</f>
        <v>0</v>
      </c>
      <c r="K149" s="143"/>
      <c r="L149" s="30"/>
      <c r="M149" s="144" t="s">
        <v>1</v>
      </c>
      <c r="N149" s="145" t="s">
        <v>43</v>
      </c>
      <c r="P149" s="146">
        <f>O149*H149</f>
        <v>0</v>
      </c>
      <c r="Q149" s="146">
        <v>7.1900000000000002E-3</v>
      </c>
      <c r="R149" s="146">
        <f>Q149*H149</f>
        <v>0.35949999999999999</v>
      </c>
      <c r="S149" s="146">
        <v>0</v>
      </c>
      <c r="T149" s="147">
        <f>S149*H149</f>
        <v>0</v>
      </c>
      <c r="AR149" s="148" t="s">
        <v>156</v>
      </c>
      <c r="AT149" s="148" t="s">
        <v>210</v>
      </c>
      <c r="AU149" s="148" t="s">
        <v>91</v>
      </c>
      <c r="AY149" s="15" t="s">
        <v>209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5" t="s">
        <v>85</v>
      </c>
      <c r="BK149" s="149">
        <f>ROUND(I149*H149,2)</f>
        <v>0</v>
      </c>
      <c r="BL149" s="15" t="s">
        <v>156</v>
      </c>
      <c r="BM149" s="148" t="s">
        <v>2769</v>
      </c>
    </row>
    <row r="150" spans="2:65" s="1" customFormat="1" x14ac:dyDescent="0.2">
      <c r="B150" s="30"/>
      <c r="D150" s="150" t="s">
        <v>216</v>
      </c>
      <c r="F150" s="151" t="s">
        <v>361</v>
      </c>
      <c r="I150" s="152"/>
      <c r="L150" s="30"/>
      <c r="M150" s="153"/>
      <c r="T150" s="54"/>
      <c r="AT150" s="15" t="s">
        <v>216</v>
      </c>
      <c r="AU150" s="15" t="s">
        <v>91</v>
      </c>
    </row>
    <row r="151" spans="2:65" s="12" customFormat="1" x14ac:dyDescent="0.2">
      <c r="B151" s="154"/>
      <c r="D151" s="150" t="s">
        <v>292</v>
      </c>
      <c r="E151" s="155" t="s">
        <v>1</v>
      </c>
      <c r="F151" s="156" t="s">
        <v>432</v>
      </c>
      <c r="H151" s="157">
        <v>50</v>
      </c>
      <c r="I151" s="158"/>
      <c r="L151" s="154"/>
      <c r="M151" s="159"/>
      <c r="T151" s="160"/>
      <c r="AT151" s="155" t="s">
        <v>292</v>
      </c>
      <c r="AU151" s="155" t="s">
        <v>91</v>
      </c>
      <c r="AV151" s="12" t="s">
        <v>91</v>
      </c>
      <c r="AW151" s="12" t="s">
        <v>36</v>
      </c>
      <c r="AX151" s="12" t="s">
        <v>85</v>
      </c>
      <c r="AY151" s="155" t="s">
        <v>209</v>
      </c>
    </row>
    <row r="152" spans="2:65" s="1" customFormat="1" ht="24.2" customHeight="1" x14ac:dyDescent="0.2">
      <c r="B152" s="30"/>
      <c r="C152" s="136" t="s">
        <v>208</v>
      </c>
      <c r="D152" s="136" t="s">
        <v>210</v>
      </c>
      <c r="E152" s="137" t="s">
        <v>363</v>
      </c>
      <c r="F152" s="138" t="s">
        <v>364</v>
      </c>
      <c r="G152" s="139" t="s">
        <v>365</v>
      </c>
      <c r="H152" s="140">
        <v>40</v>
      </c>
      <c r="I152" s="141"/>
      <c r="J152" s="142">
        <f>ROUND(I152*H152,2)</f>
        <v>0</v>
      </c>
      <c r="K152" s="143"/>
      <c r="L152" s="30"/>
      <c r="M152" s="144" t="s">
        <v>1</v>
      </c>
      <c r="N152" s="145" t="s">
        <v>43</v>
      </c>
      <c r="P152" s="146">
        <f>O152*H152</f>
        <v>0</v>
      </c>
      <c r="Q152" s="146">
        <v>4.0000000000000003E-5</v>
      </c>
      <c r="R152" s="146">
        <f>Q152*H152</f>
        <v>1.6000000000000001E-3</v>
      </c>
      <c r="S152" s="146">
        <v>0</v>
      </c>
      <c r="T152" s="147">
        <f>S152*H152</f>
        <v>0</v>
      </c>
      <c r="AR152" s="148" t="s">
        <v>156</v>
      </c>
      <c r="AT152" s="148" t="s">
        <v>210</v>
      </c>
      <c r="AU152" s="148" t="s">
        <v>91</v>
      </c>
      <c r="AY152" s="15" t="s">
        <v>209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5" t="s">
        <v>85</v>
      </c>
      <c r="BK152" s="149">
        <f>ROUND(I152*H152,2)</f>
        <v>0</v>
      </c>
      <c r="BL152" s="15" t="s">
        <v>156</v>
      </c>
      <c r="BM152" s="148" t="s">
        <v>2770</v>
      </c>
    </row>
    <row r="153" spans="2:65" s="1" customFormat="1" ht="19.5" x14ac:dyDescent="0.2">
      <c r="B153" s="30"/>
      <c r="D153" s="150" t="s">
        <v>216</v>
      </c>
      <c r="F153" s="151" t="s">
        <v>367</v>
      </c>
      <c r="I153" s="152"/>
      <c r="L153" s="30"/>
      <c r="M153" s="153"/>
      <c r="T153" s="54"/>
      <c r="AT153" s="15" t="s">
        <v>216</v>
      </c>
      <c r="AU153" s="15" t="s">
        <v>91</v>
      </c>
    </row>
    <row r="154" spans="2:65" s="12" customFormat="1" x14ac:dyDescent="0.2">
      <c r="B154" s="154"/>
      <c r="D154" s="150" t="s">
        <v>292</v>
      </c>
      <c r="E154" s="155" t="s">
        <v>1</v>
      </c>
      <c r="F154" s="156" t="s">
        <v>1151</v>
      </c>
      <c r="H154" s="157">
        <v>40</v>
      </c>
      <c r="I154" s="158"/>
      <c r="L154" s="154"/>
      <c r="M154" s="159"/>
      <c r="T154" s="160"/>
      <c r="AT154" s="155" t="s">
        <v>292</v>
      </c>
      <c r="AU154" s="155" t="s">
        <v>91</v>
      </c>
      <c r="AV154" s="12" t="s">
        <v>91</v>
      </c>
      <c r="AW154" s="12" t="s">
        <v>36</v>
      </c>
      <c r="AX154" s="12" t="s">
        <v>85</v>
      </c>
      <c r="AY154" s="155" t="s">
        <v>209</v>
      </c>
    </row>
    <row r="155" spans="2:65" s="1" customFormat="1" ht="24.2" customHeight="1" x14ac:dyDescent="0.2">
      <c r="B155" s="30"/>
      <c r="C155" s="136" t="s">
        <v>234</v>
      </c>
      <c r="D155" s="136" t="s">
        <v>210</v>
      </c>
      <c r="E155" s="137" t="s">
        <v>369</v>
      </c>
      <c r="F155" s="138" t="s">
        <v>370</v>
      </c>
      <c r="G155" s="139" t="s">
        <v>371</v>
      </c>
      <c r="H155" s="140">
        <v>10</v>
      </c>
      <c r="I155" s="141"/>
      <c r="J155" s="142">
        <f>ROUND(I155*H155,2)</f>
        <v>0</v>
      </c>
      <c r="K155" s="143"/>
      <c r="L155" s="30"/>
      <c r="M155" s="144" t="s">
        <v>1</v>
      </c>
      <c r="N155" s="145" t="s">
        <v>43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156</v>
      </c>
      <c r="AT155" s="148" t="s">
        <v>210</v>
      </c>
      <c r="AU155" s="148" t="s">
        <v>91</v>
      </c>
      <c r="AY155" s="15" t="s">
        <v>209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5" t="s">
        <v>85</v>
      </c>
      <c r="BK155" s="149">
        <f>ROUND(I155*H155,2)</f>
        <v>0</v>
      </c>
      <c r="BL155" s="15" t="s">
        <v>156</v>
      </c>
      <c r="BM155" s="148" t="s">
        <v>2771</v>
      </c>
    </row>
    <row r="156" spans="2:65" s="1" customFormat="1" ht="19.5" x14ac:dyDescent="0.2">
      <c r="B156" s="30"/>
      <c r="D156" s="150" t="s">
        <v>216</v>
      </c>
      <c r="F156" s="151" t="s">
        <v>373</v>
      </c>
      <c r="I156" s="152"/>
      <c r="L156" s="30"/>
      <c r="M156" s="153"/>
      <c r="T156" s="54"/>
      <c r="AT156" s="15" t="s">
        <v>216</v>
      </c>
      <c r="AU156" s="15" t="s">
        <v>91</v>
      </c>
    </row>
    <row r="157" spans="2:65" s="12" customFormat="1" x14ac:dyDescent="0.2">
      <c r="B157" s="154"/>
      <c r="D157" s="150" t="s">
        <v>292</v>
      </c>
      <c r="E157" s="155" t="s">
        <v>1</v>
      </c>
      <c r="F157" s="156" t="s">
        <v>254</v>
      </c>
      <c r="H157" s="157">
        <v>10</v>
      </c>
      <c r="I157" s="158"/>
      <c r="L157" s="154"/>
      <c r="M157" s="159"/>
      <c r="T157" s="160"/>
      <c r="AT157" s="155" t="s">
        <v>292</v>
      </c>
      <c r="AU157" s="155" t="s">
        <v>91</v>
      </c>
      <c r="AV157" s="12" t="s">
        <v>91</v>
      </c>
      <c r="AW157" s="12" t="s">
        <v>36</v>
      </c>
      <c r="AX157" s="12" t="s">
        <v>85</v>
      </c>
      <c r="AY157" s="155" t="s">
        <v>209</v>
      </c>
    </row>
    <row r="158" spans="2:65" s="1" customFormat="1" ht="24.2" customHeight="1" x14ac:dyDescent="0.2">
      <c r="B158" s="30"/>
      <c r="C158" s="136" t="s">
        <v>239</v>
      </c>
      <c r="D158" s="136" t="s">
        <v>210</v>
      </c>
      <c r="E158" s="137" t="s">
        <v>375</v>
      </c>
      <c r="F158" s="138" t="s">
        <v>376</v>
      </c>
      <c r="G158" s="139" t="s">
        <v>359</v>
      </c>
      <c r="H158" s="140">
        <v>50</v>
      </c>
      <c r="I158" s="141"/>
      <c r="J158" s="142">
        <f>ROUND(I158*H158,2)</f>
        <v>0</v>
      </c>
      <c r="K158" s="143"/>
      <c r="L158" s="30"/>
      <c r="M158" s="144" t="s">
        <v>1</v>
      </c>
      <c r="N158" s="145" t="s">
        <v>43</v>
      </c>
      <c r="P158" s="146">
        <f>O158*H158</f>
        <v>0</v>
      </c>
      <c r="Q158" s="146">
        <v>8.6800000000000002E-3</v>
      </c>
      <c r="R158" s="146">
        <f>Q158*H158</f>
        <v>0.434</v>
      </c>
      <c r="S158" s="146">
        <v>0</v>
      </c>
      <c r="T158" s="147">
        <f>S158*H158</f>
        <v>0</v>
      </c>
      <c r="AR158" s="148" t="s">
        <v>156</v>
      </c>
      <c r="AT158" s="148" t="s">
        <v>210</v>
      </c>
      <c r="AU158" s="148" t="s">
        <v>91</v>
      </c>
      <c r="AY158" s="15" t="s">
        <v>209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5" t="s">
        <v>85</v>
      </c>
      <c r="BK158" s="149">
        <f>ROUND(I158*H158,2)</f>
        <v>0</v>
      </c>
      <c r="BL158" s="15" t="s">
        <v>156</v>
      </c>
      <c r="BM158" s="148" t="s">
        <v>2772</v>
      </c>
    </row>
    <row r="159" spans="2:65" s="1" customFormat="1" ht="58.5" x14ac:dyDescent="0.2">
      <c r="B159" s="30"/>
      <c r="D159" s="150" t="s">
        <v>216</v>
      </c>
      <c r="F159" s="151" t="s">
        <v>378</v>
      </c>
      <c r="I159" s="152"/>
      <c r="L159" s="30"/>
      <c r="M159" s="153"/>
      <c r="T159" s="54"/>
      <c r="AT159" s="15" t="s">
        <v>216</v>
      </c>
      <c r="AU159" s="15" t="s">
        <v>91</v>
      </c>
    </row>
    <row r="160" spans="2:65" s="12" customFormat="1" x14ac:dyDescent="0.2">
      <c r="B160" s="154"/>
      <c r="D160" s="150" t="s">
        <v>292</v>
      </c>
      <c r="E160" s="155" t="s">
        <v>1</v>
      </c>
      <c r="F160" s="156" t="s">
        <v>432</v>
      </c>
      <c r="H160" s="157">
        <v>50</v>
      </c>
      <c r="I160" s="158"/>
      <c r="L160" s="154"/>
      <c r="M160" s="159"/>
      <c r="T160" s="160"/>
      <c r="AT160" s="155" t="s">
        <v>292</v>
      </c>
      <c r="AU160" s="155" t="s">
        <v>91</v>
      </c>
      <c r="AV160" s="12" t="s">
        <v>91</v>
      </c>
      <c r="AW160" s="12" t="s">
        <v>36</v>
      </c>
      <c r="AX160" s="12" t="s">
        <v>85</v>
      </c>
      <c r="AY160" s="155" t="s">
        <v>209</v>
      </c>
    </row>
    <row r="161" spans="2:65" s="1" customFormat="1" ht="24.2" customHeight="1" x14ac:dyDescent="0.2">
      <c r="B161" s="30"/>
      <c r="C161" s="136" t="s">
        <v>244</v>
      </c>
      <c r="D161" s="136" t="s">
        <v>210</v>
      </c>
      <c r="E161" s="137" t="s">
        <v>380</v>
      </c>
      <c r="F161" s="138" t="s">
        <v>381</v>
      </c>
      <c r="G161" s="139" t="s">
        <v>359</v>
      </c>
      <c r="H161" s="140">
        <v>250</v>
      </c>
      <c r="I161" s="141"/>
      <c r="J161" s="142">
        <f>ROUND(I161*H161,2)</f>
        <v>0</v>
      </c>
      <c r="K161" s="143"/>
      <c r="L161" s="30"/>
      <c r="M161" s="144" t="s">
        <v>1</v>
      </c>
      <c r="N161" s="145" t="s">
        <v>43</v>
      </c>
      <c r="P161" s="146">
        <f>O161*H161</f>
        <v>0</v>
      </c>
      <c r="Q161" s="146">
        <v>3.6900000000000002E-2</v>
      </c>
      <c r="R161" s="146">
        <f>Q161*H161</f>
        <v>9.2250000000000014</v>
      </c>
      <c r="S161" s="146">
        <v>0</v>
      </c>
      <c r="T161" s="147">
        <f>S161*H161</f>
        <v>0</v>
      </c>
      <c r="AR161" s="148" t="s">
        <v>156</v>
      </c>
      <c r="AT161" s="148" t="s">
        <v>210</v>
      </c>
      <c r="AU161" s="148" t="s">
        <v>91</v>
      </c>
      <c r="AY161" s="15" t="s">
        <v>209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5" t="s">
        <v>85</v>
      </c>
      <c r="BK161" s="149">
        <f>ROUND(I161*H161,2)</f>
        <v>0</v>
      </c>
      <c r="BL161" s="15" t="s">
        <v>156</v>
      </c>
      <c r="BM161" s="148" t="s">
        <v>2773</v>
      </c>
    </row>
    <row r="162" spans="2:65" s="1" customFormat="1" ht="58.5" x14ac:dyDescent="0.2">
      <c r="B162" s="30"/>
      <c r="D162" s="150" t="s">
        <v>216</v>
      </c>
      <c r="F162" s="151" t="s">
        <v>383</v>
      </c>
      <c r="I162" s="152"/>
      <c r="L162" s="30"/>
      <c r="M162" s="153"/>
      <c r="T162" s="54"/>
      <c r="AT162" s="15" t="s">
        <v>216</v>
      </c>
      <c r="AU162" s="15" t="s">
        <v>91</v>
      </c>
    </row>
    <row r="163" spans="2:65" s="12" customFormat="1" x14ac:dyDescent="0.2">
      <c r="B163" s="154"/>
      <c r="D163" s="150" t="s">
        <v>292</v>
      </c>
      <c r="E163" s="155" t="s">
        <v>1</v>
      </c>
      <c r="F163" s="156" t="s">
        <v>362</v>
      </c>
      <c r="H163" s="157">
        <v>250</v>
      </c>
      <c r="I163" s="158"/>
      <c r="L163" s="154"/>
      <c r="M163" s="159"/>
      <c r="T163" s="160"/>
      <c r="AT163" s="155" t="s">
        <v>292</v>
      </c>
      <c r="AU163" s="155" t="s">
        <v>91</v>
      </c>
      <c r="AV163" s="12" t="s">
        <v>91</v>
      </c>
      <c r="AW163" s="12" t="s">
        <v>36</v>
      </c>
      <c r="AX163" s="12" t="s">
        <v>85</v>
      </c>
      <c r="AY163" s="155" t="s">
        <v>209</v>
      </c>
    </row>
    <row r="164" spans="2:65" s="1" customFormat="1" ht="24.2" customHeight="1" x14ac:dyDescent="0.2">
      <c r="B164" s="30"/>
      <c r="C164" s="136" t="s">
        <v>249</v>
      </c>
      <c r="D164" s="136" t="s">
        <v>210</v>
      </c>
      <c r="E164" s="137" t="s">
        <v>385</v>
      </c>
      <c r="F164" s="138" t="s">
        <v>386</v>
      </c>
      <c r="G164" s="139" t="s">
        <v>387</v>
      </c>
      <c r="H164" s="140">
        <v>630.96</v>
      </c>
      <c r="I164" s="141"/>
      <c r="J164" s="142">
        <f>ROUND(I164*H164,2)</f>
        <v>0</v>
      </c>
      <c r="K164" s="143"/>
      <c r="L164" s="30"/>
      <c r="M164" s="144" t="s">
        <v>1</v>
      </c>
      <c r="N164" s="145" t="s">
        <v>43</v>
      </c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AR164" s="148" t="s">
        <v>156</v>
      </c>
      <c r="AT164" s="148" t="s">
        <v>210</v>
      </c>
      <c r="AU164" s="148" t="s">
        <v>91</v>
      </c>
      <c r="AY164" s="15" t="s">
        <v>209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5" t="s">
        <v>85</v>
      </c>
      <c r="BK164" s="149">
        <f>ROUND(I164*H164,2)</f>
        <v>0</v>
      </c>
      <c r="BL164" s="15" t="s">
        <v>156</v>
      </c>
      <c r="BM164" s="148" t="s">
        <v>2774</v>
      </c>
    </row>
    <row r="165" spans="2:65" s="1" customFormat="1" ht="19.5" x14ac:dyDescent="0.2">
      <c r="B165" s="30"/>
      <c r="D165" s="150" t="s">
        <v>216</v>
      </c>
      <c r="F165" s="151" t="s">
        <v>389</v>
      </c>
      <c r="I165" s="152"/>
      <c r="L165" s="30"/>
      <c r="M165" s="153"/>
      <c r="T165" s="54"/>
      <c r="AT165" s="15" t="s">
        <v>216</v>
      </c>
      <c r="AU165" s="15" t="s">
        <v>91</v>
      </c>
    </row>
    <row r="166" spans="2:65" s="12" customFormat="1" x14ac:dyDescent="0.2">
      <c r="B166" s="154"/>
      <c r="D166" s="150" t="s">
        <v>292</v>
      </c>
      <c r="E166" s="155" t="s">
        <v>1</v>
      </c>
      <c r="F166" s="156" t="s">
        <v>2775</v>
      </c>
      <c r="H166" s="157">
        <v>630.95999999999992</v>
      </c>
      <c r="I166" s="158"/>
      <c r="L166" s="154"/>
      <c r="M166" s="159"/>
      <c r="T166" s="160"/>
      <c r="AT166" s="155" t="s">
        <v>292</v>
      </c>
      <c r="AU166" s="155" t="s">
        <v>91</v>
      </c>
      <c r="AV166" s="12" t="s">
        <v>91</v>
      </c>
      <c r="AW166" s="12" t="s">
        <v>36</v>
      </c>
      <c r="AX166" s="12" t="s">
        <v>85</v>
      </c>
      <c r="AY166" s="155" t="s">
        <v>209</v>
      </c>
    </row>
    <row r="167" spans="2:65" s="1" customFormat="1" ht="24.2" customHeight="1" x14ac:dyDescent="0.2">
      <c r="B167" s="30"/>
      <c r="C167" s="136" t="s">
        <v>254</v>
      </c>
      <c r="D167" s="136" t="s">
        <v>210</v>
      </c>
      <c r="E167" s="137" t="s">
        <v>983</v>
      </c>
      <c r="F167" s="138" t="s">
        <v>984</v>
      </c>
      <c r="G167" s="139" t="s">
        <v>342</v>
      </c>
      <c r="H167" s="140">
        <v>324</v>
      </c>
      <c r="I167" s="141"/>
      <c r="J167" s="142">
        <f>ROUND(I167*H167,2)</f>
        <v>0</v>
      </c>
      <c r="K167" s="143"/>
      <c r="L167" s="30"/>
      <c r="M167" s="144" t="s">
        <v>1</v>
      </c>
      <c r="N167" s="145" t="s">
        <v>43</v>
      </c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AR167" s="148" t="s">
        <v>156</v>
      </c>
      <c r="AT167" s="148" t="s">
        <v>210</v>
      </c>
      <c r="AU167" s="148" t="s">
        <v>91</v>
      </c>
      <c r="AY167" s="15" t="s">
        <v>209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5" t="s">
        <v>85</v>
      </c>
      <c r="BK167" s="149">
        <f>ROUND(I167*H167,2)</f>
        <v>0</v>
      </c>
      <c r="BL167" s="15" t="s">
        <v>156</v>
      </c>
      <c r="BM167" s="148" t="s">
        <v>2776</v>
      </c>
    </row>
    <row r="168" spans="2:65" s="1" customFormat="1" ht="19.5" x14ac:dyDescent="0.2">
      <c r="B168" s="30"/>
      <c r="D168" s="150" t="s">
        <v>216</v>
      </c>
      <c r="F168" s="151" t="s">
        <v>986</v>
      </c>
      <c r="I168" s="152"/>
      <c r="L168" s="30"/>
      <c r="M168" s="153"/>
      <c r="T168" s="54"/>
      <c r="AT168" s="15" t="s">
        <v>216</v>
      </c>
      <c r="AU168" s="15" t="s">
        <v>91</v>
      </c>
    </row>
    <row r="169" spans="2:65" s="12" customFormat="1" x14ac:dyDescent="0.2">
      <c r="B169" s="154"/>
      <c r="D169" s="150" t="s">
        <v>292</v>
      </c>
      <c r="E169" s="155" t="s">
        <v>1</v>
      </c>
      <c r="F169" s="156" t="s">
        <v>2777</v>
      </c>
      <c r="H169" s="157">
        <v>324</v>
      </c>
      <c r="I169" s="158"/>
      <c r="L169" s="154"/>
      <c r="M169" s="159"/>
      <c r="T169" s="160"/>
      <c r="AT169" s="155" t="s">
        <v>292</v>
      </c>
      <c r="AU169" s="155" t="s">
        <v>91</v>
      </c>
      <c r="AV169" s="12" t="s">
        <v>91</v>
      </c>
      <c r="AW169" s="12" t="s">
        <v>36</v>
      </c>
      <c r="AX169" s="12" t="s">
        <v>85</v>
      </c>
      <c r="AY169" s="155" t="s">
        <v>209</v>
      </c>
    </row>
    <row r="170" spans="2:65" s="1" customFormat="1" ht="44.25" customHeight="1" x14ac:dyDescent="0.2">
      <c r="B170" s="30"/>
      <c r="C170" s="136" t="s">
        <v>259</v>
      </c>
      <c r="D170" s="136" t="s">
        <v>210</v>
      </c>
      <c r="E170" s="137" t="s">
        <v>2778</v>
      </c>
      <c r="F170" s="138" t="s">
        <v>2779</v>
      </c>
      <c r="G170" s="139" t="s">
        <v>359</v>
      </c>
      <c r="H170" s="140">
        <v>27.4</v>
      </c>
      <c r="I170" s="141"/>
      <c r="J170" s="142">
        <f>ROUND(I170*H170,2)</f>
        <v>0</v>
      </c>
      <c r="K170" s="143"/>
      <c r="L170" s="30"/>
      <c r="M170" s="144" t="s">
        <v>1</v>
      </c>
      <c r="N170" s="145" t="s">
        <v>43</v>
      </c>
      <c r="P170" s="146">
        <f>O170*H170</f>
        <v>0</v>
      </c>
      <c r="Q170" s="146">
        <v>4.4000000000000003E-3</v>
      </c>
      <c r="R170" s="146">
        <f>Q170*H170</f>
        <v>0.12056</v>
      </c>
      <c r="S170" s="146">
        <v>0</v>
      </c>
      <c r="T170" s="147">
        <f>S170*H170</f>
        <v>0</v>
      </c>
      <c r="AR170" s="148" t="s">
        <v>156</v>
      </c>
      <c r="AT170" s="148" t="s">
        <v>210</v>
      </c>
      <c r="AU170" s="148" t="s">
        <v>91</v>
      </c>
      <c r="AY170" s="15" t="s">
        <v>209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5" t="s">
        <v>85</v>
      </c>
      <c r="BK170" s="149">
        <f>ROUND(I170*H170,2)</f>
        <v>0</v>
      </c>
      <c r="BL170" s="15" t="s">
        <v>156</v>
      </c>
      <c r="BM170" s="148" t="s">
        <v>2780</v>
      </c>
    </row>
    <row r="171" spans="2:65" s="1" customFormat="1" ht="29.25" x14ac:dyDescent="0.2">
      <c r="B171" s="30"/>
      <c r="D171" s="150" t="s">
        <v>216</v>
      </c>
      <c r="F171" s="151" t="s">
        <v>2781</v>
      </c>
      <c r="I171" s="152"/>
      <c r="L171" s="30"/>
      <c r="M171" s="153"/>
      <c r="T171" s="54"/>
      <c r="AT171" s="15" t="s">
        <v>216</v>
      </c>
      <c r="AU171" s="15" t="s">
        <v>91</v>
      </c>
    </row>
    <row r="172" spans="2:65" s="12" customFormat="1" x14ac:dyDescent="0.2">
      <c r="B172" s="154"/>
      <c r="D172" s="150" t="s">
        <v>292</v>
      </c>
      <c r="E172" s="155" t="s">
        <v>1</v>
      </c>
      <c r="F172" s="156" t="s">
        <v>2782</v>
      </c>
      <c r="H172" s="157">
        <v>27.4</v>
      </c>
      <c r="I172" s="158"/>
      <c r="L172" s="154"/>
      <c r="M172" s="159"/>
      <c r="T172" s="160"/>
      <c r="AT172" s="155" t="s">
        <v>292</v>
      </c>
      <c r="AU172" s="155" t="s">
        <v>91</v>
      </c>
      <c r="AV172" s="12" t="s">
        <v>91</v>
      </c>
      <c r="AW172" s="12" t="s">
        <v>36</v>
      </c>
      <c r="AX172" s="12" t="s">
        <v>85</v>
      </c>
      <c r="AY172" s="155" t="s">
        <v>209</v>
      </c>
    </row>
    <row r="173" spans="2:65" s="1" customFormat="1" ht="21.75" customHeight="1" x14ac:dyDescent="0.2">
      <c r="B173" s="30"/>
      <c r="C173" s="136" t="s">
        <v>8</v>
      </c>
      <c r="D173" s="136" t="s">
        <v>210</v>
      </c>
      <c r="E173" s="137" t="s">
        <v>2063</v>
      </c>
      <c r="F173" s="138" t="s">
        <v>2064</v>
      </c>
      <c r="G173" s="139" t="s">
        <v>342</v>
      </c>
      <c r="H173" s="140">
        <v>1311.4280000000001</v>
      </c>
      <c r="I173" s="141"/>
      <c r="J173" s="142">
        <f>ROUND(I173*H173,2)</f>
        <v>0</v>
      </c>
      <c r="K173" s="143"/>
      <c r="L173" s="30"/>
      <c r="M173" s="144" t="s">
        <v>1</v>
      </c>
      <c r="N173" s="145" t="s">
        <v>43</v>
      </c>
      <c r="P173" s="146">
        <f>O173*H173</f>
        <v>0</v>
      </c>
      <c r="Q173" s="146">
        <v>8.4000000000000003E-4</v>
      </c>
      <c r="R173" s="146">
        <f>Q173*H173</f>
        <v>1.1015995200000002</v>
      </c>
      <c r="S173" s="146">
        <v>0</v>
      </c>
      <c r="T173" s="147">
        <f>S173*H173</f>
        <v>0</v>
      </c>
      <c r="AR173" s="148" t="s">
        <v>156</v>
      </c>
      <c r="AT173" s="148" t="s">
        <v>210</v>
      </c>
      <c r="AU173" s="148" t="s">
        <v>91</v>
      </c>
      <c r="AY173" s="15" t="s">
        <v>209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5" t="s">
        <v>85</v>
      </c>
      <c r="BK173" s="149">
        <f>ROUND(I173*H173,2)</f>
        <v>0</v>
      </c>
      <c r="BL173" s="15" t="s">
        <v>156</v>
      </c>
      <c r="BM173" s="148" t="s">
        <v>2783</v>
      </c>
    </row>
    <row r="174" spans="2:65" s="1" customFormat="1" ht="19.5" x14ac:dyDescent="0.2">
      <c r="B174" s="30"/>
      <c r="D174" s="150" t="s">
        <v>216</v>
      </c>
      <c r="F174" s="151" t="s">
        <v>2066</v>
      </c>
      <c r="I174" s="152"/>
      <c r="L174" s="30"/>
      <c r="M174" s="153"/>
      <c r="T174" s="54"/>
      <c r="AT174" s="15" t="s">
        <v>216</v>
      </c>
      <c r="AU174" s="15" t="s">
        <v>91</v>
      </c>
    </row>
    <row r="175" spans="2:65" s="12" customFormat="1" x14ac:dyDescent="0.2">
      <c r="B175" s="154"/>
      <c r="D175" s="150" t="s">
        <v>292</v>
      </c>
      <c r="E175" s="155" t="s">
        <v>1</v>
      </c>
      <c r="F175" s="156" t="s">
        <v>2784</v>
      </c>
      <c r="H175" s="157">
        <v>1311.4280000000001</v>
      </c>
      <c r="I175" s="158"/>
      <c r="L175" s="154"/>
      <c r="M175" s="159"/>
      <c r="T175" s="160"/>
      <c r="AT175" s="155" t="s">
        <v>292</v>
      </c>
      <c r="AU175" s="155" t="s">
        <v>91</v>
      </c>
      <c r="AV175" s="12" t="s">
        <v>91</v>
      </c>
      <c r="AW175" s="12" t="s">
        <v>36</v>
      </c>
      <c r="AX175" s="12" t="s">
        <v>85</v>
      </c>
      <c r="AY175" s="155" t="s">
        <v>209</v>
      </c>
    </row>
    <row r="176" spans="2:65" s="1" customFormat="1" ht="24.2" customHeight="1" x14ac:dyDescent="0.2">
      <c r="B176" s="30"/>
      <c r="C176" s="136" t="s">
        <v>268</v>
      </c>
      <c r="D176" s="136" t="s">
        <v>210</v>
      </c>
      <c r="E176" s="137" t="s">
        <v>2068</v>
      </c>
      <c r="F176" s="138" t="s">
        <v>2069</v>
      </c>
      <c r="G176" s="139" t="s">
        <v>342</v>
      </c>
      <c r="H176" s="140">
        <v>1311.4280000000001</v>
      </c>
      <c r="I176" s="141"/>
      <c r="J176" s="142">
        <f>ROUND(I176*H176,2)</f>
        <v>0</v>
      </c>
      <c r="K176" s="143"/>
      <c r="L176" s="30"/>
      <c r="M176" s="144" t="s">
        <v>1</v>
      </c>
      <c r="N176" s="145" t="s">
        <v>43</v>
      </c>
      <c r="P176" s="146">
        <f>O176*H176</f>
        <v>0</v>
      </c>
      <c r="Q176" s="146">
        <v>0</v>
      </c>
      <c r="R176" s="146">
        <f>Q176*H176</f>
        <v>0</v>
      </c>
      <c r="S176" s="146">
        <v>0</v>
      </c>
      <c r="T176" s="147">
        <f>S176*H176</f>
        <v>0</v>
      </c>
      <c r="AR176" s="148" t="s">
        <v>156</v>
      </c>
      <c r="AT176" s="148" t="s">
        <v>210</v>
      </c>
      <c r="AU176" s="148" t="s">
        <v>91</v>
      </c>
      <c r="AY176" s="15" t="s">
        <v>209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5" t="s">
        <v>85</v>
      </c>
      <c r="BK176" s="149">
        <f>ROUND(I176*H176,2)</f>
        <v>0</v>
      </c>
      <c r="BL176" s="15" t="s">
        <v>156</v>
      </c>
      <c r="BM176" s="148" t="s">
        <v>2785</v>
      </c>
    </row>
    <row r="177" spans="2:65" s="1" customFormat="1" ht="29.25" x14ac:dyDescent="0.2">
      <c r="B177" s="30"/>
      <c r="D177" s="150" t="s">
        <v>216</v>
      </c>
      <c r="F177" s="151" t="s">
        <v>2071</v>
      </c>
      <c r="I177" s="152"/>
      <c r="L177" s="30"/>
      <c r="M177" s="153"/>
      <c r="T177" s="54"/>
      <c r="AT177" s="15" t="s">
        <v>216</v>
      </c>
      <c r="AU177" s="15" t="s">
        <v>91</v>
      </c>
    </row>
    <row r="178" spans="2:65" s="12" customFormat="1" x14ac:dyDescent="0.2">
      <c r="B178" s="154"/>
      <c r="D178" s="150" t="s">
        <v>292</v>
      </c>
      <c r="E178" s="155" t="s">
        <v>1</v>
      </c>
      <c r="F178" s="156" t="s">
        <v>2784</v>
      </c>
      <c r="H178" s="157">
        <v>1311.4280000000001</v>
      </c>
      <c r="I178" s="158"/>
      <c r="L178" s="154"/>
      <c r="M178" s="159"/>
      <c r="T178" s="160"/>
      <c r="AT178" s="155" t="s">
        <v>292</v>
      </c>
      <c r="AU178" s="155" t="s">
        <v>91</v>
      </c>
      <c r="AV178" s="12" t="s">
        <v>91</v>
      </c>
      <c r="AW178" s="12" t="s">
        <v>36</v>
      </c>
      <c r="AX178" s="12" t="s">
        <v>85</v>
      </c>
      <c r="AY178" s="155" t="s">
        <v>209</v>
      </c>
    </row>
    <row r="179" spans="2:65" s="1" customFormat="1" ht="21.75" customHeight="1" x14ac:dyDescent="0.2">
      <c r="B179" s="30"/>
      <c r="C179" s="136" t="s">
        <v>273</v>
      </c>
      <c r="D179" s="136" t="s">
        <v>210</v>
      </c>
      <c r="E179" s="137" t="s">
        <v>492</v>
      </c>
      <c r="F179" s="138" t="s">
        <v>493</v>
      </c>
      <c r="G179" s="139" t="s">
        <v>342</v>
      </c>
      <c r="H179" s="140">
        <v>24.5</v>
      </c>
      <c r="I179" s="141"/>
      <c r="J179" s="142">
        <f>ROUND(I179*H179,2)</f>
        <v>0</v>
      </c>
      <c r="K179" s="143"/>
      <c r="L179" s="30"/>
      <c r="M179" s="144" t="s">
        <v>1</v>
      </c>
      <c r="N179" s="145" t="s">
        <v>43</v>
      </c>
      <c r="P179" s="146">
        <f>O179*H179</f>
        <v>0</v>
      </c>
      <c r="Q179" s="146">
        <v>5.8E-4</v>
      </c>
      <c r="R179" s="146">
        <f>Q179*H179</f>
        <v>1.421E-2</v>
      </c>
      <c r="S179" s="146">
        <v>0</v>
      </c>
      <c r="T179" s="147">
        <f>S179*H179</f>
        <v>0</v>
      </c>
      <c r="AR179" s="148" t="s">
        <v>156</v>
      </c>
      <c r="AT179" s="148" t="s">
        <v>210</v>
      </c>
      <c r="AU179" s="148" t="s">
        <v>91</v>
      </c>
      <c r="AY179" s="15" t="s">
        <v>209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5" t="s">
        <v>85</v>
      </c>
      <c r="BK179" s="149">
        <f>ROUND(I179*H179,2)</f>
        <v>0</v>
      </c>
      <c r="BL179" s="15" t="s">
        <v>156</v>
      </c>
      <c r="BM179" s="148" t="s">
        <v>2786</v>
      </c>
    </row>
    <row r="180" spans="2:65" s="1" customFormat="1" ht="19.5" x14ac:dyDescent="0.2">
      <c r="B180" s="30"/>
      <c r="D180" s="150" t="s">
        <v>216</v>
      </c>
      <c r="F180" s="151" t="s">
        <v>495</v>
      </c>
      <c r="I180" s="152"/>
      <c r="L180" s="30"/>
      <c r="M180" s="153"/>
      <c r="T180" s="54"/>
      <c r="AT180" s="15" t="s">
        <v>216</v>
      </c>
      <c r="AU180" s="15" t="s">
        <v>91</v>
      </c>
    </row>
    <row r="181" spans="2:65" s="12" customFormat="1" x14ac:dyDescent="0.2">
      <c r="B181" s="154"/>
      <c r="D181" s="150" t="s">
        <v>292</v>
      </c>
      <c r="E181" s="155" t="s">
        <v>1</v>
      </c>
      <c r="F181" s="156" t="s">
        <v>2787</v>
      </c>
      <c r="H181" s="157">
        <v>24.5</v>
      </c>
      <c r="I181" s="158"/>
      <c r="L181" s="154"/>
      <c r="M181" s="159"/>
      <c r="T181" s="160"/>
      <c r="AT181" s="155" t="s">
        <v>292</v>
      </c>
      <c r="AU181" s="155" t="s">
        <v>91</v>
      </c>
      <c r="AV181" s="12" t="s">
        <v>91</v>
      </c>
      <c r="AW181" s="12" t="s">
        <v>36</v>
      </c>
      <c r="AX181" s="12" t="s">
        <v>85</v>
      </c>
      <c r="AY181" s="155" t="s">
        <v>209</v>
      </c>
    </row>
    <row r="182" spans="2:65" s="1" customFormat="1" ht="21.75" customHeight="1" x14ac:dyDescent="0.2">
      <c r="B182" s="30"/>
      <c r="C182" s="136" t="s">
        <v>280</v>
      </c>
      <c r="D182" s="136" t="s">
        <v>210</v>
      </c>
      <c r="E182" s="137" t="s">
        <v>497</v>
      </c>
      <c r="F182" s="138" t="s">
        <v>498</v>
      </c>
      <c r="G182" s="139" t="s">
        <v>342</v>
      </c>
      <c r="H182" s="140">
        <v>24.5</v>
      </c>
      <c r="I182" s="141"/>
      <c r="J182" s="142">
        <f>ROUND(I182*H182,2)</f>
        <v>0</v>
      </c>
      <c r="K182" s="143"/>
      <c r="L182" s="30"/>
      <c r="M182" s="144" t="s">
        <v>1</v>
      </c>
      <c r="N182" s="145" t="s">
        <v>43</v>
      </c>
      <c r="P182" s="146">
        <f>O182*H182</f>
        <v>0</v>
      </c>
      <c r="Q182" s="146">
        <v>0</v>
      </c>
      <c r="R182" s="146">
        <f>Q182*H182</f>
        <v>0</v>
      </c>
      <c r="S182" s="146">
        <v>0</v>
      </c>
      <c r="T182" s="147">
        <f>S182*H182</f>
        <v>0</v>
      </c>
      <c r="AR182" s="148" t="s">
        <v>156</v>
      </c>
      <c r="AT182" s="148" t="s">
        <v>210</v>
      </c>
      <c r="AU182" s="148" t="s">
        <v>91</v>
      </c>
      <c r="AY182" s="15" t="s">
        <v>209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5" t="s">
        <v>85</v>
      </c>
      <c r="BK182" s="149">
        <f>ROUND(I182*H182,2)</f>
        <v>0</v>
      </c>
      <c r="BL182" s="15" t="s">
        <v>156</v>
      </c>
      <c r="BM182" s="148" t="s">
        <v>2788</v>
      </c>
    </row>
    <row r="183" spans="2:65" s="1" customFormat="1" ht="19.5" x14ac:dyDescent="0.2">
      <c r="B183" s="30"/>
      <c r="D183" s="150" t="s">
        <v>216</v>
      </c>
      <c r="F183" s="151" t="s">
        <v>500</v>
      </c>
      <c r="I183" s="152"/>
      <c r="L183" s="30"/>
      <c r="M183" s="153"/>
      <c r="T183" s="54"/>
      <c r="AT183" s="15" t="s">
        <v>216</v>
      </c>
      <c r="AU183" s="15" t="s">
        <v>91</v>
      </c>
    </row>
    <row r="184" spans="2:65" s="12" customFormat="1" x14ac:dyDescent="0.2">
      <c r="B184" s="154"/>
      <c r="D184" s="150" t="s">
        <v>292</v>
      </c>
      <c r="E184" s="155" t="s">
        <v>1</v>
      </c>
      <c r="F184" s="156" t="s">
        <v>2787</v>
      </c>
      <c r="H184" s="157">
        <v>24.5</v>
      </c>
      <c r="I184" s="158"/>
      <c r="L184" s="154"/>
      <c r="M184" s="159"/>
      <c r="T184" s="160"/>
      <c r="AT184" s="155" t="s">
        <v>292</v>
      </c>
      <c r="AU184" s="155" t="s">
        <v>91</v>
      </c>
      <c r="AV184" s="12" t="s">
        <v>91</v>
      </c>
      <c r="AW184" s="12" t="s">
        <v>36</v>
      </c>
      <c r="AX184" s="12" t="s">
        <v>85</v>
      </c>
      <c r="AY184" s="155" t="s">
        <v>209</v>
      </c>
    </row>
    <row r="185" spans="2:65" s="1" customFormat="1" ht="33" customHeight="1" x14ac:dyDescent="0.2">
      <c r="B185" s="30"/>
      <c r="C185" s="136" t="s">
        <v>287</v>
      </c>
      <c r="D185" s="136" t="s">
        <v>210</v>
      </c>
      <c r="E185" s="137" t="s">
        <v>410</v>
      </c>
      <c r="F185" s="138" t="s">
        <v>411</v>
      </c>
      <c r="G185" s="139" t="s">
        <v>387</v>
      </c>
      <c r="H185" s="140">
        <v>421.19499999999999</v>
      </c>
      <c r="I185" s="141"/>
      <c r="J185" s="142">
        <f>ROUND(I185*H185,2)</f>
        <v>0</v>
      </c>
      <c r="K185" s="143"/>
      <c r="L185" s="30"/>
      <c r="M185" s="144" t="s">
        <v>1</v>
      </c>
      <c r="N185" s="145" t="s">
        <v>43</v>
      </c>
      <c r="P185" s="146">
        <f>O185*H185</f>
        <v>0</v>
      </c>
      <c r="Q185" s="146">
        <v>0</v>
      </c>
      <c r="R185" s="146">
        <f>Q185*H185</f>
        <v>0</v>
      </c>
      <c r="S185" s="146">
        <v>0</v>
      </c>
      <c r="T185" s="147">
        <f>S185*H185</f>
        <v>0</v>
      </c>
      <c r="AR185" s="148" t="s">
        <v>156</v>
      </c>
      <c r="AT185" s="148" t="s">
        <v>210</v>
      </c>
      <c r="AU185" s="148" t="s">
        <v>91</v>
      </c>
      <c r="AY185" s="15" t="s">
        <v>209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5" t="s">
        <v>85</v>
      </c>
      <c r="BK185" s="149">
        <f>ROUND(I185*H185,2)</f>
        <v>0</v>
      </c>
      <c r="BL185" s="15" t="s">
        <v>156</v>
      </c>
      <c r="BM185" s="148" t="s">
        <v>2789</v>
      </c>
    </row>
    <row r="186" spans="2:65" s="1" customFormat="1" ht="29.25" x14ac:dyDescent="0.2">
      <c r="B186" s="30"/>
      <c r="D186" s="150" t="s">
        <v>216</v>
      </c>
      <c r="F186" s="151" t="s">
        <v>413</v>
      </c>
      <c r="I186" s="152"/>
      <c r="L186" s="30"/>
      <c r="M186" s="153"/>
      <c r="T186" s="54"/>
      <c r="AT186" s="15" t="s">
        <v>216</v>
      </c>
      <c r="AU186" s="15" t="s">
        <v>91</v>
      </c>
    </row>
    <row r="187" spans="2:65" s="12" customFormat="1" ht="22.5" x14ac:dyDescent="0.2">
      <c r="B187" s="154"/>
      <c r="D187" s="150" t="s">
        <v>292</v>
      </c>
      <c r="E187" s="155" t="s">
        <v>1</v>
      </c>
      <c r="F187" s="156" t="s">
        <v>2790</v>
      </c>
      <c r="H187" s="157">
        <v>510.10320000000002</v>
      </c>
      <c r="I187" s="158"/>
      <c r="L187" s="154"/>
      <c r="M187" s="159"/>
      <c r="T187" s="160"/>
      <c r="AT187" s="155" t="s">
        <v>292</v>
      </c>
      <c r="AU187" s="155" t="s">
        <v>91</v>
      </c>
      <c r="AV187" s="12" t="s">
        <v>91</v>
      </c>
      <c r="AW187" s="12" t="s">
        <v>36</v>
      </c>
      <c r="AX187" s="12" t="s">
        <v>78</v>
      </c>
      <c r="AY187" s="155" t="s">
        <v>209</v>
      </c>
    </row>
    <row r="188" spans="2:65" s="12" customFormat="1" ht="22.5" x14ac:dyDescent="0.2">
      <c r="B188" s="154"/>
      <c r="D188" s="150" t="s">
        <v>292</v>
      </c>
      <c r="E188" s="155" t="s">
        <v>1</v>
      </c>
      <c r="F188" s="156" t="s">
        <v>2791</v>
      </c>
      <c r="H188" s="157">
        <v>-88.908000000000001</v>
      </c>
      <c r="I188" s="158"/>
      <c r="L188" s="154"/>
      <c r="M188" s="159"/>
      <c r="T188" s="160"/>
      <c r="AT188" s="155" t="s">
        <v>292</v>
      </c>
      <c r="AU188" s="155" t="s">
        <v>91</v>
      </c>
      <c r="AV188" s="12" t="s">
        <v>91</v>
      </c>
      <c r="AW188" s="12" t="s">
        <v>36</v>
      </c>
      <c r="AX188" s="12" t="s">
        <v>78</v>
      </c>
      <c r="AY188" s="155" t="s">
        <v>209</v>
      </c>
    </row>
    <row r="189" spans="2:65" s="13" customFormat="1" x14ac:dyDescent="0.2">
      <c r="B189" s="164"/>
      <c r="D189" s="150" t="s">
        <v>292</v>
      </c>
      <c r="E189" s="165" t="s">
        <v>1</v>
      </c>
      <c r="F189" s="166" t="s">
        <v>351</v>
      </c>
      <c r="H189" s="167">
        <v>421.1952</v>
      </c>
      <c r="I189" s="168"/>
      <c r="L189" s="164"/>
      <c r="M189" s="169"/>
      <c r="T189" s="170"/>
      <c r="AT189" s="165" t="s">
        <v>292</v>
      </c>
      <c r="AU189" s="165" t="s">
        <v>91</v>
      </c>
      <c r="AV189" s="13" t="s">
        <v>156</v>
      </c>
      <c r="AW189" s="13" t="s">
        <v>4</v>
      </c>
      <c r="AX189" s="13" t="s">
        <v>85</v>
      </c>
      <c r="AY189" s="165" t="s">
        <v>209</v>
      </c>
    </row>
    <row r="190" spans="2:65" s="1" customFormat="1" ht="33" customHeight="1" x14ac:dyDescent="0.2">
      <c r="B190" s="30"/>
      <c r="C190" s="136" t="s">
        <v>295</v>
      </c>
      <c r="D190" s="136" t="s">
        <v>210</v>
      </c>
      <c r="E190" s="137" t="s">
        <v>422</v>
      </c>
      <c r="F190" s="138" t="s">
        <v>423</v>
      </c>
      <c r="G190" s="139" t="s">
        <v>387</v>
      </c>
      <c r="H190" s="140">
        <v>486.49400000000003</v>
      </c>
      <c r="I190" s="141"/>
      <c r="J190" s="142">
        <f>ROUND(I190*H190,2)</f>
        <v>0</v>
      </c>
      <c r="K190" s="143"/>
      <c r="L190" s="30"/>
      <c r="M190" s="144" t="s">
        <v>1</v>
      </c>
      <c r="N190" s="145" t="s">
        <v>43</v>
      </c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AR190" s="148" t="s">
        <v>156</v>
      </c>
      <c r="AT190" s="148" t="s">
        <v>210</v>
      </c>
      <c r="AU190" s="148" t="s">
        <v>91</v>
      </c>
      <c r="AY190" s="15" t="s">
        <v>209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5" t="s">
        <v>85</v>
      </c>
      <c r="BK190" s="149">
        <f>ROUND(I190*H190,2)</f>
        <v>0</v>
      </c>
      <c r="BL190" s="15" t="s">
        <v>156</v>
      </c>
      <c r="BM190" s="148" t="s">
        <v>2792</v>
      </c>
    </row>
    <row r="191" spans="2:65" s="1" customFormat="1" ht="29.25" x14ac:dyDescent="0.2">
      <c r="B191" s="30"/>
      <c r="D191" s="150" t="s">
        <v>216</v>
      </c>
      <c r="F191" s="151" t="s">
        <v>425</v>
      </c>
      <c r="I191" s="152"/>
      <c r="L191" s="30"/>
      <c r="M191" s="153"/>
      <c r="T191" s="54"/>
      <c r="AT191" s="15" t="s">
        <v>216</v>
      </c>
      <c r="AU191" s="15" t="s">
        <v>91</v>
      </c>
    </row>
    <row r="192" spans="2:65" s="12" customFormat="1" ht="22.5" x14ac:dyDescent="0.2">
      <c r="B192" s="154"/>
      <c r="D192" s="150" t="s">
        <v>292</v>
      </c>
      <c r="E192" s="155" t="s">
        <v>1</v>
      </c>
      <c r="F192" s="156" t="s">
        <v>2793</v>
      </c>
      <c r="H192" s="157">
        <v>597.62900000000002</v>
      </c>
      <c r="I192" s="158"/>
      <c r="L192" s="154"/>
      <c r="M192" s="159"/>
      <c r="T192" s="160"/>
      <c r="AT192" s="155" t="s">
        <v>292</v>
      </c>
      <c r="AU192" s="155" t="s">
        <v>91</v>
      </c>
      <c r="AV192" s="12" t="s">
        <v>91</v>
      </c>
      <c r="AW192" s="12" t="s">
        <v>36</v>
      </c>
      <c r="AX192" s="12" t="s">
        <v>78</v>
      </c>
      <c r="AY192" s="155" t="s">
        <v>209</v>
      </c>
    </row>
    <row r="193" spans="2:65" s="12" customFormat="1" ht="22.5" x14ac:dyDescent="0.2">
      <c r="B193" s="154"/>
      <c r="D193" s="150" t="s">
        <v>292</v>
      </c>
      <c r="E193" s="155" t="s">
        <v>1</v>
      </c>
      <c r="F193" s="156" t="s">
        <v>2794</v>
      </c>
      <c r="H193" s="157">
        <v>-111.13499999999999</v>
      </c>
      <c r="I193" s="158"/>
      <c r="L193" s="154"/>
      <c r="M193" s="159"/>
      <c r="T193" s="160"/>
      <c r="AT193" s="155" t="s">
        <v>292</v>
      </c>
      <c r="AU193" s="155" t="s">
        <v>91</v>
      </c>
      <c r="AV193" s="12" t="s">
        <v>91</v>
      </c>
      <c r="AW193" s="12" t="s">
        <v>36</v>
      </c>
      <c r="AX193" s="12" t="s">
        <v>78</v>
      </c>
      <c r="AY193" s="155" t="s">
        <v>209</v>
      </c>
    </row>
    <row r="194" spans="2:65" s="13" customFormat="1" x14ac:dyDescent="0.2">
      <c r="B194" s="164"/>
      <c r="D194" s="150" t="s">
        <v>292</v>
      </c>
      <c r="E194" s="165" t="s">
        <v>1</v>
      </c>
      <c r="F194" s="166" t="s">
        <v>351</v>
      </c>
      <c r="H194" s="167">
        <v>486.49400000000003</v>
      </c>
      <c r="I194" s="168"/>
      <c r="L194" s="164"/>
      <c r="M194" s="169"/>
      <c r="T194" s="170"/>
      <c r="AT194" s="165" t="s">
        <v>292</v>
      </c>
      <c r="AU194" s="165" t="s">
        <v>91</v>
      </c>
      <c r="AV194" s="13" t="s">
        <v>156</v>
      </c>
      <c r="AW194" s="13" t="s">
        <v>4</v>
      </c>
      <c r="AX194" s="13" t="s">
        <v>85</v>
      </c>
      <c r="AY194" s="165" t="s">
        <v>209</v>
      </c>
    </row>
    <row r="195" spans="2:65" s="1" customFormat="1" ht="37.9" customHeight="1" x14ac:dyDescent="0.2">
      <c r="B195" s="30"/>
      <c r="C195" s="136" t="s">
        <v>302</v>
      </c>
      <c r="D195" s="136" t="s">
        <v>210</v>
      </c>
      <c r="E195" s="137" t="s">
        <v>417</v>
      </c>
      <c r="F195" s="138" t="s">
        <v>418</v>
      </c>
      <c r="G195" s="139" t="s">
        <v>387</v>
      </c>
      <c r="H195" s="140">
        <v>40</v>
      </c>
      <c r="I195" s="141"/>
      <c r="J195" s="142">
        <f>ROUND(I195*H195,2)</f>
        <v>0</v>
      </c>
      <c r="K195" s="143"/>
      <c r="L195" s="30"/>
      <c r="M195" s="144" t="s">
        <v>1</v>
      </c>
      <c r="N195" s="145" t="s">
        <v>43</v>
      </c>
      <c r="P195" s="146">
        <f>O195*H195</f>
        <v>0</v>
      </c>
      <c r="Q195" s="146">
        <v>0</v>
      </c>
      <c r="R195" s="146">
        <f>Q195*H195</f>
        <v>0</v>
      </c>
      <c r="S195" s="146">
        <v>0</v>
      </c>
      <c r="T195" s="147">
        <f>S195*H195</f>
        <v>0</v>
      </c>
      <c r="AR195" s="148" t="s">
        <v>156</v>
      </c>
      <c r="AT195" s="148" t="s">
        <v>210</v>
      </c>
      <c r="AU195" s="148" t="s">
        <v>91</v>
      </c>
      <c r="AY195" s="15" t="s">
        <v>209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5" t="s">
        <v>85</v>
      </c>
      <c r="BK195" s="149">
        <f>ROUND(I195*H195,2)</f>
        <v>0</v>
      </c>
      <c r="BL195" s="15" t="s">
        <v>156</v>
      </c>
      <c r="BM195" s="148" t="s">
        <v>2795</v>
      </c>
    </row>
    <row r="196" spans="2:65" s="1" customFormat="1" ht="39" x14ac:dyDescent="0.2">
      <c r="B196" s="30"/>
      <c r="D196" s="150" t="s">
        <v>216</v>
      </c>
      <c r="F196" s="151" t="s">
        <v>420</v>
      </c>
      <c r="I196" s="152"/>
      <c r="L196" s="30"/>
      <c r="M196" s="153"/>
      <c r="T196" s="54"/>
      <c r="AT196" s="15" t="s">
        <v>216</v>
      </c>
      <c r="AU196" s="15" t="s">
        <v>91</v>
      </c>
    </row>
    <row r="197" spans="2:65" s="12" customFormat="1" x14ac:dyDescent="0.2">
      <c r="B197" s="154"/>
      <c r="D197" s="150" t="s">
        <v>292</v>
      </c>
      <c r="E197" s="155" t="s">
        <v>1</v>
      </c>
      <c r="F197" s="156" t="s">
        <v>558</v>
      </c>
      <c r="H197" s="157">
        <v>40</v>
      </c>
      <c r="I197" s="158"/>
      <c r="L197" s="154"/>
      <c r="M197" s="159"/>
      <c r="T197" s="160"/>
      <c r="AT197" s="155" t="s">
        <v>292</v>
      </c>
      <c r="AU197" s="155" t="s">
        <v>91</v>
      </c>
      <c r="AV197" s="12" t="s">
        <v>91</v>
      </c>
      <c r="AW197" s="12" t="s">
        <v>36</v>
      </c>
      <c r="AX197" s="12" t="s">
        <v>85</v>
      </c>
      <c r="AY197" s="155" t="s">
        <v>209</v>
      </c>
    </row>
    <row r="198" spans="2:65" s="1" customFormat="1" ht="33" customHeight="1" x14ac:dyDescent="0.2">
      <c r="B198" s="30"/>
      <c r="C198" s="136" t="s">
        <v>307</v>
      </c>
      <c r="D198" s="136" t="s">
        <v>210</v>
      </c>
      <c r="E198" s="137" t="s">
        <v>2796</v>
      </c>
      <c r="F198" s="138" t="s">
        <v>2797</v>
      </c>
      <c r="G198" s="139" t="s">
        <v>387</v>
      </c>
      <c r="H198" s="140">
        <v>55.529000000000003</v>
      </c>
      <c r="I198" s="141"/>
      <c r="J198" s="142">
        <f>ROUND(I198*H198,2)</f>
        <v>0</v>
      </c>
      <c r="K198" s="143"/>
      <c r="L198" s="30"/>
      <c r="M198" s="144" t="s">
        <v>1</v>
      </c>
      <c r="N198" s="145" t="s">
        <v>43</v>
      </c>
      <c r="P198" s="146">
        <f>O198*H198</f>
        <v>0</v>
      </c>
      <c r="Q198" s="146">
        <v>0</v>
      </c>
      <c r="R198" s="146">
        <f>Q198*H198</f>
        <v>0</v>
      </c>
      <c r="S198" s="146">
        <v>0</v>
      </c>
      <c r="T198" s="147">
        <f>S198*H198</f>
        <v>0</v>
      </c>
      <c r="AR198" s="148" t="s">
        <v>156</v>
      </c>
      <c r="AT198" s="148" t="s">
        <v>210</v>
      </c>
      <c r="AU198" s="148" t="s">
        <v>91</v>
      </c>
      <c r="AY198" s="15" t="s">
        <v>209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5" t="s">
        <v>85</v>
      </c>
      <c r="BK198" s="149">
        <f>ROUND(I198*H198,2)</f>
        <v>0</v>
      </c>
      <c r="BL198" s="15" t="s">
        <v>156</v>
      </c>
      <c r="BM198" s="148" t="s">
        <v>2798</v>
      </c>
    </row>
    <row r="199" spans="2:65" s="1" customFormat="1" ht="29.25" x14ac:dyDescent="0.2">
      <c r="B199" s="30"/>
      <c r="D199" s="150" t="s">
        <v>216</v>
      </c>
      <c r="F199" s="151" t="s">
        <v>2799</v>
      </c>
      <c r="I199" s="152"/>
      <c r="L199" s="30"/>
      <c r="M199" s="153"/>
      <c r="T199" s="54"/>
      <c r="AT199" s="15" t="s">
        <v>216</v>
      </c>
      <c r="AU199" s="15" t="s">
        <v>91</v>
      </c>
    </row>
    <row r="200" spans="2:65" s="12" customFormat="1" ht="22.5" x14ac:dyDescent="0.2">
      <c r="B200" s="154"/>
      <c r="D200" s="150" t="s">
        <v>292</v>
      </c>
      <c r="E200" s="155" t="s">
        <v>1</v>
      </c>
      <c r="F200" s="156" t="s">
        <v>2800</v>
      </c>
      <c r="H200" s="157">
        <v>66.642899999999997</v>
      </c>
      <c r="I200" s="158"/>
      <c r="L200" s="154"/>
      <c r="M200" s="159"/>
      <c r="T200" s="160"/>
      <c r="AT200" s="155" t="s">
        <v>292</v>
      </c>
      <c r="AU200" s="155" t="s">
        <v>91</v>
      </c>
      <c r="AV200" s="12" t="s">
        <v>91</v>
      </c>
      <c r="AW200" s="12" t="s">
        <v>36</v>
      </c>
      <c r="AX200" s="12" t="s">
        <v>78</v>
      </c>
      <c r="AY200" s="155" t="s">
        <v>209</v>
      </c>
    </row>
    <row r="201" spans="2:65" s="12" customFormat="1" ht="22.5" x14ac:dyDescent="0.2">
      <c r="B201" s="154"/>
      <c r="D201" s="150" t="s">
        <v>292</v>
      </c>
      <c r="E201" s="155" t="s">
        <v>1</v>
      </c>
      <c r="F201" s="156" t="s">
        <v>2801</v>
      </c>
      <c r="H201" s="157">
        <v>-11.1135</v>
      </c>
      <c r="I201" s="158"/>
      <c r="L201" s="154"/>
      <c r="M201" s="159"/>
      <c r="T201" s="160"/>
      <c r="AT201" s="155" t="s">
        <v>292</v>
      </c>
      <c r="AU201" s="155" t="s">
        <v>91</v>
      </c>
      <c r="AV201" s="12" t="s">
        <v>91</v>
      </c>
      <c r="AW201" s="12" t="s">
        <v>36</v>
      </c>
      <c r="AX201" s="12" t="s">
        <v>78</v>
      </c>
      <c r="AY201" s="155" t="s">
        <v>209</v>
      </c>
    </row>
    <row r="202" spans="2:65" s="13" customFormat="1" x14ac:dyDescent="0.2">
      <c r="B202" s="164"/>
      <c r="D202" s="150" t="s">
        <v>292</v>
      </c>
      <c r="E202" s="165" t="s">
        <v>1</v>
      </c>
      <c r="F202" s="166" t="s">
        <v>351</v>
      </c>
      <c r="H202" s="167">
        <v>55.529399999999995</v>
      </c>
      <c r="I202" s="168"/>
      <c r="L202" s="164"/>
      <c r="M202" s="169"/>
      <c r="T202" s="170"/>
      <c r="AT202" s="165" t="s">
        <v>292</v>
      </c>
      <c r="AU202" s="165" t="s">
        <v>91</v>
      </c>
      <c r="AV202" s="13" t="s">
        <v>156</v>
      </c>
      <c r="AW202" s="13" t="s">
        <v>4</v>
      </c>
      <c r="AX202" s="13" t="s">
        <v>85</v>
      </c>
      <c r="AY202" s="165" t="s">
        <v>209</v>
      </c>
    </row>
    <row r="203" spans="2:65" s="1" customFormat="1" ht="33" customHeight="1" x14ac:dyDescent="0.2">
      <c r="B203" s="30"/>
      <c r="C203" s="136" t="s">
        <v>312</v>
      </c>
      <c r="D203" s="136" t="s">
        <v>210</v>
      </c>
      <c r="E203" s="137" t="s">
        <v>2802</v>
      </c>
      <c r="F203" s="138" t="s">
        <v>2803</v>
      </c>
      <c r="G203" s="139" t="s">
        <v>387</v>
      </c>
      <c r="H203" s="140">
        <v>52.649000000000001</v>
      </c>
      <c r="I203" s="141"/>
      <c r="J203" s="142">
        <f>ROUND(I203*H203,2)</f>
        <v>0</v>
      </c>
      <c r="K203" s="143"/>
      <c r="L203" s="30"/>
      <c r="M203" s="144" t="s">
        <v>1</v>
      </c>
      <c r="N203" s="145" t="s">
        <v>43</v>
      </c>
      <c r="P203" s="146">
        <f>O203*H203</f>
        <v>0</v>
      </c>
      <c r="Q203" s="146">
        <v>0</v>
      </c>
      <c r="R203" s="146">
        <f>Q203*H203</f>
        <v>0</v>
      </c>
      <c r="S203" s="146">
        <v>0</v>
      </c>
      <c r="T203" s="147">
        <f>S203*H203</f>
        <v>0</v>
      </c>
      <c r="AR203" s="148" t="s">
        <v>156</v>
      </c>
      <c r="AT203" s="148" t="s">
        <v>210</v>
      </c>
      <c r="AU203" s="148" t="s">
        <v>91</v>
      </c>
      <c r="AY203" s="15" t="s">
        <v>209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5" t="s">
        <v>85</v>
      </c>
      <c r="BK203" s="149">
        <f>ROUND(I203*H203,2)</f>
        <v>0</v>
      </c>
      <c r="BL203" s="15" t="s">
        <v>156</v>
      </c>
      <c r="BM203" s="148" t="s">
        <v>2804</v>
      </c>
    </row>
    <row r="204" spans="2:65" s="1" customFormat="1" ht="29.25" x14ac:dyDescent="0.2">
      <c r="B204" s="30"/>
      <c r="D204" s="150" t="s">
        <v>216</v>
      </c>
      <c r="F204" s="151" t="s">
        <v>2805</v>
      </c>
      <c r="I204" s="152"/>
      <c r="L204" s="30"/>
      <c r="M204" s="153"/>
      <c r="T204" s="54"/>
      <c r="AT204" s="15" t="s">
        <v>216</v>
      </c>
      <c r="AU204" s="15" t="s">
        <v>91</v>
      </c>
    </row>
    <row r="205" spans="2:65" s="12" customFormat="1" ht="22.5" x14ac:dyDescent="0.2">
      <c r="B205" s="154"/>
      <c r="D205" s="150" t="s">
        <v>292</v>
      </c>
      <c r="E205" s="155" t="s">
        <v>1</v>
      </c>
      <c r="F205" s="156" t="s">
        <v>2806</v>
      </c>
      <c r="H205" s="157">
        <v>63.762900000000002</v>
      </c>
      <c r="I205" s="158"/>
      <c r="L205" s="154"/>
      <c r="M205" s="159"/>
      <c r="T205" s="160"/>
      <c r="AT205" s="155" t="s">
        <v>292</v>
      </c>
      <c r="AU205" s="155" t="s">
        <v>91</v>
      </c>
      <c r="AV205" s="12" t="s">
        <v>91</v>
      </c>
      <c r="AW205" s="12" t="s">
        <v>36</v>
      </c>
      <c r="AX205" s="12" t="s">
        <v>78</v>
      </c>
      <c r="AY205" s="155" t="s">
        <v>209</v>
      </c>
    </row>
    <row r="206" spans="2:65" s="12" customFormat="1" ht="22.5" x14ac:dyDescent="0.2">
      <c r="B206" s="154"/>
      <c r="D206" s="150" t="s">
        <v>292</v>
      </c>
      <c r="E206" s="155" t="s">
        <v>1</v>
      </c>
      <c r="F206" s="156" t="s">
        <v>2801</v>
      </c>
      <c r="H206" s="157">
        <v>-11.1135</v>
      </c>
      <c r="I206" s="158"/>
      <c r="L206" s="154"/>
      <c r="M206" s="159"/>
      <c r="T206" s="160"/>
      <c r="AT206" s="155" t="s">
        <v>292</v>
      </c>
      <c r="AU206" s="155" t="s">
        <v>91</v>
      </c>
      <c r="AV206" s="12" t="s">
        <v>91</v>
      </c>
      <c r="AW206" s="12" t="s">
        <v>36</v>
      </c>
      <c r="AX206" s="12" t="s">
        <v>78</v>
      </c>
      <c r="AY206" s="155" t="s">
        <v>209</v>
      </c>
    </row>
    <row r="207" spans="2:65" s="13" customFormat="1" x14ac:dyDescent="0.2">
      <c r="B207" s="164"/>
      <c r="D207" s="150" t="s">
        <v>292</v>
      </c>
      <c r="E207" s="165" t="s">
        <v>1</v>
      </c>
      <c r="F207" s="166" t="s">
        <v>351</v>
      </c>
      <c r="H207" s="167">
        <v>52.6494</v>
      </c>
      <c r="I207" s="168"/>
      <c r="L207" s="164"/>
      <c r="M207" s="169"/>
      <c r="T207" s="170"/>
      <c r="AT207" s="165" t="s">
        <v>292</v>
      </c>
      <c r="AU207" s="165" t="s">
        <v>91</v>
      </c>
      <c r="AV207" s="13" t="s">
        <v>156</v>
      </c>
      <c r="AW207" s="13" t="s">
        <v>4</v>
      </c>
      <c r="AX207" s="13" t="s">
        <v>85</v>
      </c>
      <c r="AY207" s="165" t="s">
        <v>209</v>
      </c>
    </row>
    <row r="208" spans="2:65" s="1" customFormat="1" ht="24.2" customHeight="1" x14ac:dyDescent="0.2">
      <c r="B208" s="30"/>
      <c r="C208" s="136" t="s">
        <v>7</v>
      </c>
      <c r="D208" s="136" t="s">
        <v>210</v>
      </c>
      <c r="E208" s="137" t="s">
        <v>502</v>
      </c>
      <c r="F208" s="138" t="s">
        <v>503</v>
      </c>
      <c r="G208" s="139" t="s">
        <v>387</v>
      </c>
      <c r="H208" s="140">
        <v>1895.3779999999999</v>
      </c>
      <c r="I208" s="141"/>
      <c r="J208" s="142">
        <f>ROUND(I208*H208,2)</f>
        <v>0</v>
      </c>
      <c r="K208" s="143"/>
      <c r="L208" s="30"/>
      <c r="M208" s="144" t="s">
        <v>1</v>
      </c>
      <c r="N208" s="145" t="s">
        <v>43</v>
      </c>
      <c r="P208" s="146">
        <f>O208*H208</f>
        <v>0</v>
      </c>
      <c r="Q208" s="146">
        <v>0</v>
      </c>
      <c r="R208" s="146">
        <f>Q208*H208</f>
        <v>0</v>
      </c>
      <c r="S208" s="146">
        <v>0</v>
      </c>
      <c r="T208" s="147">
        <f>S208*H208</f>
        <v>0</v>
      </c>
      <c r="AR208" s="148" t="s">
        <v>156</v>
      </c>
      <c r="AT208" s="148" t="s">
        <v>210</v>
      </c>
      <c r="AU208" s="148" t="s">
        <v>91</v>
      </c>
      <c r="AY208" s="15" t="s">
        <v>209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5" t="s">
        <v>85</v>
      </c>
      <c r="BK208" s="149">
        <f>ROUND(I208*H208,2)</f>
        <v>0</v>
      </c>
      <c r="BL208" s="15" t="s">
        <v>156</v>
      </c>
      <c r="BM208" s="148" t="s">
        <v>2807</v>
      </c>
    </row>
    <row r="209" spans="2:65" s="1" customFormat="1" ht="39" x14ac:dyDescent="0.2">
      <c r="B209" s="30"/>
      <c r="D209" s="150" t="s">
        <v>216</v>
      </c>
      <c r="F209" s="151" t="s">
        <v>505</v>
      </c>
      <c r="I209" s="152"/>
      <c r="L209" s="30"/>
      <c r="M209" s="153"/>
      <c r="T209" s="54"/>
      <c r="AT209" s="15" t="s">
        <v>216</v>
      </c>
      <c r="AU209" s="15" t="s">
        <v>91</v>
      </c>
    </row>
    <row r="210" spans="2:65" s="12" customFormat="1" ht="22.5" x14ac:dyDescent="0.2">
      <c r="B210" s="154"/>
      <c r="D210" s="150" t="s">
        <v>292</v>
      </c>
      <c r="E210" s="155" t="s">
        <v>1</v>
      </c>
      <c r="F210" s="156" t="s">
        <v>2808</v>
      </c>
      <c r="H210" s="157">
        <v>2295.4644000000003</v>
      </c>
      <c r="I210" s="158"/>
      <c r="L210" s="154"/>
      <c r="M210" s="159"/>
      <c r="T210" s="160"/>
      <c r="AT210" s="155" t="s">
        <v>292</v>
      </c>
      <c r="AU210" s="155" t="s">
        <v>91</v>
      </c>
      <c r="AV210" s="12" t="s">
        <v>91</v>
      </c>
      <c r="AW210" s="12" t="s">
        <v>36</v>
      </c>
      <c r="AX210" s="12" t="s">
        <v>78</v>
      </c>
      <c r="AY210" s="155" t="s">
        <v>209</v>
      </c>
    </row>
    <row r="211" spans="2:65" s="12" customFormat="1" ht="22.5" x14ac:dyDescent="0.2">
      <c r="B211" s="154"/>
      <c r="D211" s="150" t="s">
        <v>292</v>
      </c>
      <c r="E211" s="155" t="s">
        <v>1</v>
      </c>
      <c r="F211" s="156" t="s">
        <v>2809</v>
      </c>
      <c r="H211" s="157">
        <v>-400.08599999999996</v>
      </c>
      <c r="I211" s="158"/>
      <c r="L211" s="154"/>
      <c r="M211" s="159"/>
      <c r="T211" s="160"/>
      <c r="AT211" s="155" t="s">
        <v>292</v>
      </c>
      <c r="AU211" s="155" t="s">
        <v>91</v>
      </c>
      <c r="AV211" s="12" t="s">
        <v>91</v>
      </c>
      <c r="AW211" s="12" t="s">
        <v>36</v>
      </c>
      <c r="AX211" s="12" t="s">
        <v>78</v>
      </c>
      <c r="AY211" s="155" t="s">
        <v>209</v>
      </c>
    </row>
    <row r="212" spans="2:65" s="13" customFormat="1" x14ac:dyDescent="0.2">
      <c r="B212" s="164"/>
      <c r="D212" s="150" t="s">
        <v>292</v>
      </c>
      <c r="E212" s="165" t="s">
        <v>1</v>
      </c>
      <c r="F212" s="166" t="s">
        <v>351</v>
      </c>
      <c r="H212" s="167">
        <v>1895.3784000000003</v>
      </c>
      <c r="I212" s="168"/>
      <c r="L212" s="164"/>
      <c r="M212" s="169"/>
      <c r="T212" s="170"/>
      <c r="AT212" s="165" t="s">
        <v>292</v>
      </c>
      <c r="AU212" s="165" t="s">
        <v>91</v>
      </c>
      <c r="AV212" s="13" t="s">
        <v>156</v>
      </c>
      <c r="AW212" s="13" t="s">
        <v>4</v>
      </c>
      <c r="AX212" s="13" t="s">
        <v>85</v>
      </c>
      <c r="AY212" s="165" t="s">
        <v>209</v>
      </c>
    </row>
    <row r="213" spans="2:65" s="1" customFormat="1" ht="24.2" customHeight="1" x14ac:dyDescent="0.2">
      <c r="B213" s="30"/>
      <c r="C213" s="136" t="s">
        <v>453</v>
      </c>
      <c r="D213" s="136" t="s">
        <v>210</v>
      </c>
      <c r="E213" s="137" t="s">
        <v>510</v>
      </c>
      <c r="F213" s="138" t="s">
        <v>511</v>
      </c>
      <c r="G213" s="139" t="s">
        <v>387</v>
      </c>
      <c r="H213" s="140">
        <v>216.358</v>
      </c>
      <c r="I213" s="141"/>
      <c r="J213" s="142">
        <f>ROUND(I213*H213,2)</f>
        <v>0</v>
      </c>
      <c r="K213" s="143"/>
      <c r="L213" s="30"/>
      <c r="M213" s="144" t="s">
        <v>1</v>
      </c>
      <c r="N213" s="145" t="s">
        <v>43</v>
      </c>
      <c r="P213" s="146">
        <f>O213*H213</f>
        <v>0</v>
      </c>
      <c r="Q213" s="146">
        <v>0</v>
      </c>
      <c r="R213" s="146">
        <f>Q213*H213</f>
        <v>0</v>
      </c>
      <c r="S213" s="146">
        <v>0</v>
      </c>
      <c r="T213" s="147">
        <f>S213*H213</f>
        <v>0</v>
      </c>
      <c r="AR213" s="148" t="s">
        <v>156</v>
      </c>
      <c r="AT213" s="148" t="s">
        <v>210</v>
      </c>
      <c r="AU213" s="148" t="s">
        <v>91</v>
      </c>
      <c r="AY213" s="15" t="s">
        <v>209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5" t="s">
        <v>85</v>
      </c>
      <c r="BK213" s="149">
        <f>ROUND(I213*H213,2)</f>
        <v>0</v>
      </c>
      <c r="BL213" s="15" t="s">
        <v>156</v>
      </c>
      <c r="BM213" s="148" t="s">
        <v>2810</v>
      </c>
    </row>
    <row r="214" spans="2:65" s="1" customFormat="1" ht="39" x14ac:dyDescent="0.2">
      <c r="B214" s="30"/>
      <c r="D214" s="150" t="s">
        <v>216</v>
      </c>
      <c r="F214" s="151" t="s">
        <v>513</v>
      </c>
      <c r="I214" s="152"/>
      <c r="L214" s="30"/>
      <c r="M214" s="153"/>
      <c r="T214" s="54"/>
      <c r="AT214" s="15" t="s">
        <v>216</v>
      </c>
      <c r="AU214" s="15" t="s">
        <v>91</v>
      </c>
    </row>
    <row r="215" spans="2:65" s="12" customFormat="1" ht="22.5" x14ac:dyDescent="0.2">
      <c r="B215" s="154"/>
      <c r="D215" s="150" t="s">
        <v>292</v>
      </c>
      <c r="E215" s="155" t="s">
        <v>1</v>
      </c>
      <c r="F215" s="156" t="s">
        <v>2811</v>
      </c>
      <c r="H215" s="157">
        <v>260.8116</v>
      </c>
      <c r="I215" s="158"/>
      <c r="L215" s="154"/>
      <c r="M215" s="159"/>
      <c r="T215" s="160"/>
      <c r="AT215" s="155" t="s">
        <v>292</v>
      </c>
      <c r="AU215" s="155" t="s">
        <v>91</v>
      </c>
      <c r="AV215" s="12" t="s">
        <v>91</v>
      </c>
      <c r="AW215" s="12" t="s">
        <v>36</v>
      </c>
      <c r="AX215" s="12" t="s">
        <v>78</v>
      </c>
      <c r="AY215" s="155" t="s">
        <v>209</v>
      </c>
    </row>
    <row r="216" spans="2:65" s="12" customFormat="1" ht="22.5" x14ac:dyDescent="0.2">
      <c r="B216" s="154"/>
      <c r="D216" s="150" t="s">
        <v>292</v>
      </c>
      <c r="E216" s="155" t="s">
        <v>1</v>
      </c>
      <c r="F216" s="156" t="s">
        <v>2812</v>
      </c>
      <c r="H216" s="157">
        <v>-44.454000000000001</v>
      </c>
      <c r="I216" s="158"/>
      <c r="L216" s="154"/>
      <c r="M216" s="159"/>
      <c r="T216" s="160"/>
      <c r="AT216" s="155" t="s">
        <v>292</v>
      </c>
      <c r="AU216" s="155" t="s">
        <v>91</v>
      </c>
      <c r="AV216" s="12" t="s">
        <v>91</v>
      </c>
      <c r="AW216" s="12" t="s">
        <v>36</v>
      </c>
      <c r="AX216" s="12" t="s">
        <v>78</v>
      </c>
      <c r="AY216" s="155" t="s">
        <v>209</v>
      </c>
    </row>
    <row r="217" spans="2:65" s="13" customFormat="1" x14ac:dyDescent="0.2">
      <c r="B217" s="164"/>
      <c r="D217" s="150" t="s">
        <v>292</v>
      </c>
      <c r="E217" s="165" t="s">
        <v>1</v>
      </c>
      <c r="F217" s="166" t="s">
        <v>351</v>
      </c>
      <c r="H217" s="167">
        <v>216.35759999999999</v>
      </c>
      <c r="I217" s="168"/>
      <c r="L217" s="164"/>
      <c r="M217" s="169"/>
      <c r="T217" s="170"/>
      <c r="AT217" s="165" t="s">
        <v>292</v>
      </c>
      <c r="AU217" s="165" t="s">
        <v>91</v>
      </c>
      <c r="AV217" s="13" t="s">
        <v>156</v>
      </c>
      <c r="AW217" s="13" t="s">
        <v>4</v>
      </c>
      <c r="AX217" s="13" t="s">
        <v>85</v>
      </c>
      <c r="AY217" s="165" t="s">
        <v>209</v>
      </c>
    </row>
    <row r="218" spans="2:65" s="1" customFormat="1" ht="33" customHeight="1" x14ac:dyDescent="0.2">
      <c r="B218" s="30"/>
      <c r="C218" s="136" t="s">
        <v>459</v>
      </c>
      <c r="D218" s="136" t="s">
        <v>210</v>
      </c>
      <c r="E218" s="137" t="s">
        <v>518</v>
      </c>
      <c r="F218" s="138" t="s">
        <v>519</v>
      </c>
      <c r="G218" s="139" t="s">
        <v>387</v>
      </c>
      <c r="H218" s="140">
        <v>1895.3779999999999</v>
      </c>
      <c r="I218" s="141"/>
      <c r="J218" s="142">
        <f>ROUND(I218*H218,2)</f>
        <v>0</v>
      </c>
      <c r="K218" s="143"/>
      <c r="L218" s="30"/>
      <c r="M218" s="144" t="s">
        <v>1</v>
      </c>
      <c r="N218" s="145" t="s">
        <v>43</v>
      </c>
      <c r="P218" s="146">
        <f>O218*H218</f>
        <v>0</v>
      </c>
      <c r="Q218" s="146">
        <v>0</v>
      </c>
      <c r="R218" s="146">
        <f>Q218*H218</f>
        <v>0</v>
      </c>
      <c r="S218" s="146">
        <v>0</v>
      </c>
      <c r="T218" s="147">
        <f>S218*H218</f>
        <v>0</v>
      </c>
      <c r="AR218" s="148" t="s">
        <v>156</v>
      </c>
      <c r="AT218" s="148" t="s">
        <v>210</v>
      </c>
      <c r="AU218" s="148" t="s">
        <v>91</v>
      </c>
      <c r="AY218" s="15" t="s">
        <v>209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5" t="s">
        <v>85</v>
      </c>
      <c r="BK218" s="149">
        <f>ROUND(I218*H218,2)</f>
        <v>0</v>
      </c>
      <c r="BL218" s="15" t="s">
        <v>156</v>
      </c>
      <c r="BM218" s="148" t="s">
        <v>2813</v>
      </c>
    </row>
    <row r="219" spans="2:65" s="1" customFormat="1" ht="39" x14ac:dyDescent="0.2">
      <c r="B219" s="30"/>
      <c r="D219" s="150" t="s">
        <v>216</v>
      </c>
      <c r="F219" s="151" t="s">
        <v>521</v>
      </c>
      <c r="I219" s="152"/>
      <c r="L219" s="30"/>
      <c r="M219" s="153"/>
      <c r="T219" s="54"/>
      <c r="AT219" s="15" t="s">
        <v>216</v>
      </c>
      <c r="AU219" s="15" t="s">
        <v>91</v>
      </c>
    </row>
    <row r="220" spans="2:65" s="12" customFormat="1" ht="22.5" x14ac:dyDescent="0.2">
      <c r="B220" s="154"/>
      <c r="D220" s="150" t="s">
        <v>292</v>
      </c>
      <c r="E220" s="155" t="s">
        <v>1</v>
      </c>
      <c r="F220" s="156" t="s">
        <v>2808</v>
      </c>
      <c r="H220" s="157">
        <v>2295.4644000000003</v>
      </c>
      <c r="I220" s="158"/>
      <c r="L220" s="154"/>
      <c r="M220" s="159"/>
      <c r="T220" s="160"/>
      <c r="AT220" s="155" t="s">
        <v>292</v>
      </c>
      <c r="AU220" s="155" t="s">
        <v>91</v>
      </c>
      <c r="AV220" s="12" t="s">
        <v>91</v>
      </c>
      <c r="AW220" s="12" t="s">
        <v>36</v>
      </c>
      <c r="AX220" s="12" t="s">
        <v>78</v>
      </c>
      <c r="AY220" s="155" t="s">
        <v>209</v>
      </c>
    </row>
    <row r="221" spans="2:65" s="12" customFormat="1" ht="22.5" x14ac:dyDescent="0.2">
      <c r="B221" s="154"/>
      <c r="D221" s="150" t="s">
        <v>292</v>
      </c>
      <c r="E221" s="155" t="s">
        <v>1</v>
      </c>
      <c r="F221" s="156" t="s">
        <v>2809</v>
      </c>
      <c r="H221" s="157">
        <v>-400.08599999999996</v>
      </c>
      <c r="I221" s="158"/>
      <c r="L221" s="154"/>
      <c r="M221" s="159"/>
      <c r="T221" s="160"/>
      <c r="AT221" s="155" t="s">
        <v>292</v>
      </c>
      <c r="AU221" s="155" t="s">
        <v>91</v>
      </c>
      <c r="AV221" s="12" t="s">
        <v>91</v>
      </c>
      <c r="AW221" s="12" t="s">
        <v>36</v>
      </c>
      <c r="AX221" s="12" t="s">
        <v>78</v>
      </c>
      <c r="AY221" s="155" t="s">
        <v>209</v>
      </c>
    </row>
    <row r="222" spans="2:65" s="13" customFormat="1" x14ac:dyDescent="0.2">
      <c r="B222" s="164"/>
      <c r="D222" s="150" t="s">
        <v>292</v>
      </c>
      <c r="E222" s="165" t="s">
        <v>1</v>
      </c>
      <c r="F222" s="166" t="s">
        <v>351</v>
      </c>
      <c r="H222" s="167">
        <v>1895.3784000000003</v>
      </c>
      <c r="I222" s="168"/>
      <c r="L222" s="164"/>
      <c r="M222" s="169"/>
      <c r="T222" s="170"/>
      <c r="AT222" s="165" t="s">
        <v>292</v>
      </c>
      <c r="AU222" s="165" t="s">
        <v>91</v>
      </c>
      <c r="AV222" s="13" t="s">
        <v>156</v>
      </c>
      <c r="AW222" s="13" t="s">
        <v>4</v>
      </c>
      <c r="AX222" s="13" t="s">
        <v>85</v>
      </c>
      <c r="AY222" s="165" t="s">
        <v>209</v>
      </c>
    </row>
    <row r="223" spans="2:65" s="1" customFormat="1" ht="33" customHeight="1" x14ac:dyDescent="0.2">
      <c r="B223" s="30"/>
      <c r="C223" s="136" t="s">
        <v>463</v>
      </c>
      <c r="D223" s="136" t="s">
        <v>210</v>
      </c>
      <c r="E223" s="137" t="s">
        <v>523</v>
      </c>
      <c r="F223" s="138" t="s">
        <v>524</v>
      </c>
      <c r="G223" s="139" t="s">
        <v>387</v>
      </c>
      <c r="H223" s="140">
        <v>216.358</v>
      </c>
      <c r="I223" s="141"/>
      <c r="J223" s="142">
        <f>ROUND(I223*H223,2)</f>
        <v>0</v>
      </c>
      <c r="K223" s="143"/>
      <c r="L223" s="30"/>
      <c r="M223" s="144" t="s">
        <v>1</v>
      </c>
      <c r="N223" s="145" t="s">
        <v>43</v>
      </c>
      <c r="P223" s="146">
        <f>O223*H223</f>
        <v>0</v>
      </c>
      <c r="Q223" s="146">
        <v>0</v>
      </c>
      <c r="R223" s="146">
        <f>Q223*H223</f>
        <v>0</v>
      </c>
      <c r="S223" s="146">
        <v>0</v>
      </c>
      <c r="T223" s="147">
        <f>S223*H223</f>
        <v>0</v>
      </c>
      <c r="AR223" s="148" t="s">
        <v>156</v>
      </c>
      <c r="AT223" s="148" t="s">
        <v>210</v>
      </c>
      <c r="AU223" s="148" t="s">
        <v>91</v>
      </c>
      <c r="AY223" s="15" t="s">
        <v>209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5" t="s">
        <v>85</v>
      </c>
      <c r="BK223" s="149">
        <f>ROUND(I223*H223,2)</f>
        <v>0</v>
      </c>
      <c r="BL223" s="15" t="s">
        <v>156</v>
      </c>
      <c r="BM223" s="148" t="s">
        <v>2814</v>
      </c>
    </row>
    <row r="224" spans="2:65" s="1" customFormat="1" ht="39" x14ac:dyDescent="0.2">
      <c r="B224" s="30"/>
      <c r="D224" s="150" t="s">
        <v>216</v>
      </c>
      <c r="F224" s="151" t="s">
        <v>526</v>
      </c>
      <c r="I224" s="152"/>
      <c r="L224" s="30"/>
      <c r="M224" s="153"/>
      <c r="T224" s="54"/>
      <c r="AT224" s="15" t="s">
        <v>216</v>
      </c>
      <c r="AU224" s="15" t="s">
        <v>91</v>
      </c>
    </row>
    <row r="225" spans="2:65" s="12" customFormat="1" ht="22.5" x14ac:dyDescent="0.2">
      <c r="B225" s="154"/>
      <c r="D225" s="150" t="s">
        <v>292</v>
      </c>
      <c r="E225" s="155" t="s">
        <v>1</v>
      </c>
      <c r="F225" s="156" t="s">
        <v>2811</v>
      </c>
      <c r="H225" s="157">
        <v>260.8116</v>
      </c>
      <c r="I225" s="158"/>
      <c r="L225" s="154"/>
      <c r="M225" s="159"/>
      <c r="T225" s="160"/>
      <c r="AT225" s="155" t="s">
        <v>292</v>
      </c>
      <c r="AU225" s="155" t="s">
        <v>91</v>
      </c>
      <c r="AV225" s="12" t="s">
        <v>91</v>
      </c>
      <c r="AW225" s="12" t="s">
        <v>36</v>
      </c>
      <c r="AX225" s="12" t="s">
        <v>78</v>
      </c>
      <c r="AY225" s="155" t="s">
        <v>209</v>
      </c>
    </row>
    <row r="226" spans="2:65" s="12" customFormat="1" ht="22.5" x14ac:dyDescent="0.2">
      <c r="B226" s="154"/>
      <c r="D226" s="150" t="s">
        <v>292</v>
      </c>
      <c r="E226" s="155" t="s">
        <v>1</v>
      </c>
      <c r="F226" s="156" t="s">
        <v>2812</v>
      </c>
      <c r="H226" s="157">
        <v>-44.454000000000001</v>
      </c>
      <c r="I226" s="158"/>
      <c r="L226" s="154"/>
      <c r="M226" s="159"/>
      <c r="T226" s="160"/>
      <c r="AT226" s="155" t="s">
        <v>292</v>
      </c>
      <c r="AU226" s="155" t="s">
        <v>91</v>
      </c>
      <c r="AV226" s="12" t="s">
        <v>91</v>
      </c>
      <c r="AW226" s="12" t="s">
        <v>36</v>
      </c>
      <c r="AX226" s="12" t="s">
        <v>78</v>
      </c>
      <c r="AY226" s="155" t="s">
        <v>209</v>
      </c>
    </row>
    <row r="227" spans="2:65" s="13" customFormat="1" x14ac:dyDescent="0.2">
      <c r="B227" s="164"/>
      <c r="D227" s="150" t="s">
        <v>292</v>
      </c>
      <c r="E227" s="165" t="s">
        <v>1</v>
      </c>
      <c r="F227" s="166" t="s">
        <v>351</v>
      </c>
      <c r="H227" s="167">
        <v>216.35759999999999</v>
      </c>
      <c r="I227" s="168"/>
      <c r="L227" s="164"/>
      <c r="M227" s="169"/>
      <c r="T227" s="170"/>
      <c r="AT227" s="165" t="s">
        <v>292</v>
      </c>
      <c r="AU227" s="165" t="s">
        <v>91</v>
      </c>
      <c r="AV227" s="13" t="s">
        <v>156</v>
      </c>
      <c r="AW227" s="13" t="s">
        <v>4</v>
      </c>
      <c r="AX227" s="13" t="s">
        <v>85</v>
      </c>
      <c r="AY227" s="165" t="s">
        <v>209</v>
      </c>
    </row>
    <row r="228" spans="2:65" s="1" customFormat="1" ht="37.9" customHeight="1" x14ac:dyDescent="0.2">
      <c r="B228" s="30"/>
      <c r="C228" s="136" t="s">
        <v>469</v>
      </c>
      <c r="D228" s="136" t="s">
        <v>210</v>
      </c>
      <c r="E228" s="137" t="s">
        <v>528</v>
      </c>
      <c r="F228" s="138" t="s">
        <v>529</v>
      </c>
      <c r="G228" s="139" t="s">
        <v>387</v>
      </c>
      <c r="H228" s="140">
        <v>452.28500000000003</v>
      </c>
      <c r="I228" s="141"/>
      <c r="J228" s="142">
        <f>ROUND(I228*H228,2)</f>
        <v>0</v>
      </c>
      <c r="K228" s="143"/>
      <c r="L228" s="30"/>
      <c r="M228" s="144" t="s">
        <v>1</v>
      </c>
      <c r="N228" s="145" t="s">
        <v>43</v>
      </c>
      <c r="P228" s="146">
        <f>O228*H228</f>
        <v>0</v>
      </c>
      <c r="Q228" s="146">
        <v>0</v>
      </c>
      <c r="R228" s="146">
        <f>Q228*H228</f>
        <v>0</v>
      </c>
      <c r="S228" s="146">
        <v>0</v>
      </c>
      <c r="T228" s="147">
        <f>S228*H228</f>
        <v>0</v>
      </c>
      <c r="AR228" s="148" t="s">
        <v>156</v>
      </c>
      <c r="AT228" s="148" t="s">
        <v>210</v>
      </c>
      <c r="AU228" s="148" t="s">
        <v>91</v>
      </c>
      <c r="AY228" s="15" t="s">
        <v>209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5" t="s">
        <v>85</v>
      </c>
      <c r="BK228" s="149">
        <f>ROUND(I228*H228,2)</f>
        <v>0</v>
      </c>
      <c r="BL228" s="15" t="s">
        <v>156</v>
      </c>
      <c r="BM228" s="148" t="s">
        <v>2815</v>
      </c>
    </row>
    <row r="229" spans="2:65" s="1" customFormat="1" ht="39" x14ac:dyDescent="0.2">
      <c r="B229" s="30"/>
      <c r="D229" s="150" t="s">
        <v>216</v>
      </c>
      <c r="F229" s="151" t="s">
        <v>531</v>
      </c>
      <c r="I229" s="152"/>
      <c r="L229" s="30"/>
      <c r="M229" s="153"/>
      <c r="T229" s="54"/>
      <c r="AT229" s="15" t="s">
        <v>216</v>
      </c>
      <c r="AU229" s="15" t="s">
        <v>91</v>
      </c>
    </row>
    <row r="230" spans="2:65" s="12" customFormat="1" x14ac:dyDescent="0.2">
      <c r="B230" s="154"/>
      <c r="D230" s="150" t="s">
        <v>292</v>
      </c>
      <c r="E230" s="155" t="s">
        <v>1</v>
      </c>
      <c r="F230" s="156" t="s">
        <v>2816</v>
      </c>
      <c r="H230" s="157">
        <v>452.28500000000008</v>
      </c>
      <c r="I230" s="158"/>
      <c r="L230" s="154"/>
      <c r="M230" s="159"/>
      <c r="T230" s="160"/>
      <c r="AT230" s="155" t="s">
        <v>292</v>
      </c>
      <c r="AU230" s="155" t="s">
        <v>91</v>
      </c>
      <c r="AV230" s="12" t="s">
        <v>91</v>
      </c>
      <c r="AW230" s="12" t="s">
        <v>36</v>
      </c>
      <c r="AX230" s="12" t="s">
        <v>85</v>
      </c>
      <c r="AY230" s="155" t="s">
        <v>209</v>
      </c>
    </row>
    <row r="231" spans="2:65" s="1" customFormat="1" ht="37.9" customHeight="1" x14ac:dyDescent="0.2">
      <c r="B231" s="30"/>
      <c r="C231" s="136" t="s">
        <v>474</v>
      </c>
      <c r="D231" s="136" t="s">
        <v>210</v>
      </c>
      <c r="E231" s="137" t="s">
        <v>534</v>
      </c>
      <c r="F231" s="138" t="s">
        <v>535</v>
      </c>
      <c r="G231" s="139" t="s">
        <v>387</v>
      </c>
      <c r="H231" s="140">
        <v>108.179</v>
      </c>
      <c r="I231" s="141"/>
      <c r="J231" s="142">
        <f>ROUND(I231*H231,2)</f>
        <v>0</v>
      </c>
      <c r="K231" s="143"/>
      <c r="L231" s="30"/>
      <c r="M231" s="144" t="s">
        <v>1</v>
      </c>
      <c r="N231" s="145" t="s">
        <v>43</v>
      </c>
      <c r="P231" s="146">
        <f>O231*H231</f>
        <v>0</v>
      </c>
      <c r="Q231" s="146">
        <v>0</v>
      </c>
      <c r="R231" s="146">
        <f>Q231*H231</f>
        <v>0</v>
      </c>
      <c r="S231" s="146">
        <v>0</v>
      </c>
      <c r="T231" s="147">
        <f>S231*H231</f>
        <v>0</v>
      </c>
      <c r="AR231" s="148" t="s">
        <v>156</v>
      </c>
      <c r="AT231" s="148" t="s">
        <v>210</v>
      </c>
      <c r="AU231" s="148" t="s">
        <v>91</v>
      </c>
      <c r="AY231" s="15" t="s">
        <v>209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5" t="s">
        <v>85</v>
      </c>
      <c r="BK231" s="149">
        <f>ROUND(I231*H231,2)</f>
        <v>0</v>
      </c>
      <c r="BL231" s="15" t="s">
        <v>156</v>
      </c>
      <c r="BM231" s="148" t="s">
        <v>2817</v>
      </c>
    </row>
    <row r="232" spans="2:65" s="1" customFormat="1" ht="39" x14ac:dyDescent="0.2">
      <c r="B232" s="30"/>
      <c r="D232" s="150" t="s">
        <v>216</v>
      </c>
      <c r="F232" s="151" t="s">
        <v>537</v>
      </c>
      <c r="I232" s="152"/>
      <c r="L232" s="30"/>
      <c r="M232" s="153"/>
      <c r="T232" s="54"/>
      <c r="AT232" s="15" t="s">
        <v>216</v>
      </c>
      <c r="AU232" s="15" t="s">
        <v>91</v>
      </c>
    </row>
    <row r="233" spans="2:65" s="12" customFormat="1" ht="22.5" x14ac:dyDescent="0.2">
      <c r="B233" s="154"/>
      <c r="D233" s="150" t="s">
        <v>292</v>
      </c>
      <c r="E233" s="155" t="s">
        <v>1</v>
      </c>
      <c r="F233" s="156" t="s">
        <v>2818</v>
      </c>
      <c r="H233" s="157">
        <v>130.4058</v>
      </c>
      <c r="I233" s="158"/>
      <c r="L233" s="154"/>
      <c r="M233" s="159"/>
      <c r="T233" s="160"/>
      <c r="AT233" s="155" t="s">
        <v>292</v>
      </c>
      <c r="AU233" s="155" t="s">
        <v>91</v>
      </c>
      <c r="AV233" s="12" t="s">
        <v>91</v>
      </c>
      <c r="AW233" s="12" t="s">
        <v>36</v>
      </c>
      <c r="AX233" s="12" t="s">
        <v>78</v>
      </c>
      <c r="AY233" s="155" t="s">
        <v>209</v>
      </c>
    </row>
    <row r="234" spans="2:65" s="12" customFormat="1" ht="22.5" x14ac:dyDescent="0.2">
      <c r="B234" s="154"/>
      <c r="D234" s="150" t="s">
        <v>292</v>
      </c>
      <c r="E234" s="155" t="s">
        <v>1</v>
      </c>
      <c r="F234" s="156" t="s">
        <v>2819</v>
      </c>
      <c r="H234" s="157">
        <v>-22.227</v>
      </c>
      <c r="I234" s="158"/>
      <c r="L234" s="154"/>
      <c r="M234" s="159"/>
      <c r="T234" s="160"/>
      <c r="AT234" s="155" t="s">
        <v>292</v>
      </c>
      <c r="AU234" s="155" t="s">
        <v>91</v>
      </c>
      <c r="AV234" s="12" t="s">
        <v>91</v>
      </c>
      <c r="AW234" s="12" t="s">
        <v>36</v>
      </c>
      <c r="AX234" s="12" t="s">
        <v>78</v>
      </c>
      <c r="AY234" s="155" t="s">
        <v>209</v>
      </c>
    </row>
    <row r="235" spans="2:65" s="13" customFormat="1" x14ac:dyDescent="0.2">
      <c r="B235" s="164"/>
      <c r="D235" s="150" t="s">
        <v>292</v>
      </c>
      <c r="E235" s="165" t="s">
        <v>1</v>
      </c>
      <c r="F235" s="166" t="s">
        <v>351</v>
      </c>
      <c r="H235" s="167">
        <v>108.1788</v>
      </c>
      <c r="I235" s="168"/>
      <c r="L235" s="164"/>
      <c r="M235" s="169"/>
      <c r="T235" s="170"/>
      <c r="AT235" s="165" t="s">
        <v>292</v>
      </c>
      <c r="AU235" s="165" t="s">
        <v>91</v>
      </c>
      <c r="AV235" s="13" t="s">
        <v>156</v>
      </c>
      <c r="AW235" s="13" t="s">
        <v>4</v>
      </c>
      <c r="AX235" s="13" t="s">
        <v>85</v>
      </c>
      <c r="AY235" s="165" t="s">
        <v>209</v>
      </c>
    </row>
    <row r="236" spans="2:65" s="1" customFormat="1" ht="24.2" customHeight="1" x14ac:dyDescent="0.2">
      <c r="B236" s="30"/>
      <c r="C236" s="136" t="s">
        <v>480</v>
      </c>
      <c r="D236" s="136" t="s">
        <v>210</v>
      </c>
      <c r="E236" s="137" t="s">
        <v>1032</v>
      </c>
      <c r="F236" s="138" t="s">
        <v>1033</v>
      </c>
      <c r="G236" s="139" t="s">
        <v>387</v>
      </c>
      <c r="H236" s="140">
        <v>1895.3779999999999</v>
      </c>
      <c r="I236" s="141"/>
      <c r="J236" s="142">
        <f>ROUND(I236*H236,2)</f>
        <v>0</v>
      </c>
      <c r="K236" s="143"/>
      <c r="L236" s="30"/>
      <c r="M236" s="144" t="s">
        <v>1</v>
      </c>
      <c r="N236" s="145" t="s">
        <v>43</v>
      </c>
      <c r="P236" s="146">
        <f>O236*H236</f>
        <v>0</v>
      </c>
      <c r="Q236" s="146">
        <v>0</v>
      </c>
      <c r="R236" s="146">
        <f>Q236*H236</f>
        <v>0</v>
      </c>
      <c r="S236" s="146">
        <v>0</v>
      </c>
      <c r="T236" s="147">
        <f>S236*H236</f>
        <v>0</v>
      </c>
      <c r="AR236" s="148" t="s">
        <v>156</v>
      </c>
      <c r="AT236" s="148" t="s">
        <v>210</v>
      </c>
      <c r="AU236" s="148" t="s">
        <v>91</v>
      </c>
      <c r="AY236" s="15" t="s">
        <v>209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5" t="s">
        <v>85</v>
      </c>
      <c r="BK236" s="149">
        <f>ROUND(I236*H236,2)</f>
        <v>0</v>
      </c>
      <c r="BL236" s="15" t="s">
        <v>156</v>
      </c>
      <c r="BM236" s="148" t="s">
        <v>2820</v>
      </c>
    </row>
    <row r="237" spans="2:65" s="1" customFormat="1" ht="29.25" x14ac:dyDescent="0.2">
      <c r="B237" s="30"/>
      <c r="D237" s="150" t="s">
        <v>216</v>
      </c>
      <c r="F237" s="151" t="s">
        <v>1035</v>
      </c>
      <c r="I237" s="152"/>
      <c r="L237" s="30"/>
      <c r="M237" s="153"/>
      <c r="T237" s="54"/>
      <c r="AT237" s="15" t="s">
        <v>216</v>
      </c>
      <c r="AU237" s="15" t="s">
        <v>91</v>
      </c>
    </row>
    <row r="238" spans="2:65" s="12" customFormat="1" ht="22.5" x14ac:dyDescent="0.2">
      <c r="B238" s="154"/>
      <c r="D238" s="150" t="s">
        <v>292</v>
      </c>
      <c r="E238" s="155" t="s">
        <v>1</v>
      </c>
      <c r="F238" s="156" t="s">
        <v>2808</v>
      </c>
      <c r="H238" s="157">
        <v>2295.4644000000003</v>
      </c>
      <c r="I238" s="158"/>
      <c r="L238" s="154"/>
      <c r="M238" s="159"/>
      <c r="T238" s="160"/>
      <c r="AT238" s="155" t="s">
        <v>292</v>
      </c>
      <c r="AU238" s="155" t="s">
        <v>91</v>
      </c>
      <c r="AV238" s="12" t="s">
        <v>91</v>
      </c>
      <c r="AW238" s="12" t="s">
        <v>36</v>
      </c>
      <c r="AX238" s="12" t="s">
        <v>78</v>
      </c>
      <c r="AY238" s="155" t="s">
        <v>209</v>
      </c>
    </row>
    <row r="239" spans="2:65" s="12" customFormat="1" ht="22.5" x14ac:dyDescent="0.2">
      <c r="B239" s="154"/>
      <c r="D239" s="150" t="s">
        <v>292</v>
      </c>
      <c r="E239" s="155" t="s">
        <v>1</v>
      </c>
      <c r="F239" s="156" t="s">
        <v>2809</v>
      </c>
      <c r="H239" s="157">
        <v>-400.08599999999996</v>
      </c>
      <c r="I239" s="158"/>
      <c r="L239" s="154"/>
      <c r="M239" s="159"/>
      <c r="T239" s="160"/>
      <c r="AT239" s="155" t="s">
        <v>292</v>
      </c>
      <c r="AU239" s="155" t="s">
        <v>91</v>
      </c>
      <c r="AV239" s="12" t="s">
        <v>91</v>
      </c>
      <c r="AW239" s="12" t="s">
        <v>36</v>
      </c>
      <c r="AX239" s="12" t="s">
        <v>78</v>
      </c>
      <c r="AY239" s="155" t="s">
        <v>209</v>
      </c>
    </row>
    <row r="240" spans="2:65" s="13" customFormat="1" x14ac:dyDescent="0.2">
      <c r="B240" s="164"/>
      <c r="D240" s="150" t="s">
        <v>292</v>
      </c>
      <c r="E240" s="165" t="s">
        <v>1</v>
      </c>
      <c r="F240" s="166" t="s">
        <v>351</v>
      </c>
      <c r="H240" s="167">
        <v>1895.3784000000003</v>
      </c>
      <c r="I240" s="168"/>
      <c r="L240" s="164"/>
      <c r="M240" s="169"/>
      <c r="T240" s="170"/>
      <c r="AT240" s="165" t="s">
        <v>292</v>
      </c>
      <c r="AU240" s="165" t="s">
        <v>91</v>
      </c>
      <c r="AV240" s="13" t="s">
        <v>156</v>
      </c>
      <c r="AW240" s="13" t="s">
        <v>4</v>
      </c>
      <c r="AX240" s="13" t="s">
        <v>85</v>
      </c>
      <c r="AY240" s="165" t="s">
        <v>209</v>
      </c>
    </row>
    <row r="241" spans="2:65" s="1" customFormat="1" ht="24.2" customHeight="1" x14ac:dyDescent="0.2">
      <c r="B241" s="30"/>
      <c r="C241" s="136" t="s">
        <v>485</v>
      </c>
      <c r="D241" s="136" t="s">
        <v>210</v>
      </c>
      <c r="E241" s="137" t="s">
        <v>539</v>
      </c>
      <c r="F241" s="138" t="s">
        <v>540</v>
      </c>
      <c r="G241" s="139" t="s">
        <v>387</v>
      </c>
      <c r="H241" s="140">
        <v>216.358</v>
      </c>
      <c r="I241" s="141"/>
      <c r="J241" s="142">
        <f>ROUND(I241*H241,2)</f>
        <v>0</v>
      </c>
      <c r="K241" s="143"/>
      <c r="L241" s="30"/>
      <c r="M241" s="144" t="s">
        <v>1</v>
      </c>
      <c r="N241" s="145" t="s">
        <v>43</v>
      </c>
      <c r="P241" s="146">
        <f>O241*H241</f>
        <v>0</v>
      </c>
      <c r="Q241" s="146">
        <v>0</v>
      </c>
      <c r="R241" s="146">
        <f>Q241*H241</f>
        <v>0</v>
      </c>
      <c r="S241" s="146">
        <v>0</v>
      </c>
      <c r="T241" s="147">
        <f>S241*H241</f>
        <v>0</v>
      </c>
      <c r="AR241" s="148" t="s">
        <v>156</v>
      </c>
      <c r="AT241" s="148" t="s">
        <v>210</v>
      </c>
      <c r="AU241" s="148" t="s">
        <v>91</v>
      </c>
      <c r="AY241" s="15" t="s">
        <v>209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5" t="s">
        <v>85</v>
      </c>
      <c r="BK241" s="149">
        <f>ROUND(I241*H241,2)</f>
        <v>0</v>
      </c>
      <c r="BL241" s="15" t="s">
        <v>156</v>
      </c>
      <c r="BM241" s="148" t="s">
        <v>2821</v>
      </c>
    </row>
    <row r="242" spans="2:65" s="1" customFormat="1" ht="29.25" x14ac:dyDescent="0.2">
      <c r="B242" s="30"/>
      <c r="D242" s="150" t="s">
        <v>216</v>
      </c>
      <c r="F242" s="151" t="s">
        <v>542</v>
      </c>
      <c r="I242" s="152"/>
      <c r="L242" s="30"/>
      <c r="M242" s="153"/>
      <c r="T242" s="54"/>
      <c r="AT242" s="15" t="s">
        <v>216</v>
      </c>
      <c r="AU242" s="15" t="s">
        <v>91</v>
      </c>
    </row>
    <row r="243" spans="2:65" s="12" customFormat="1" ht="22.5" x14ac:dyDescent="0.2">
      <c r="B243" s="154"/>
      <c r="D243" s="150" t="s">
        <v>292</v>
      </c>
      <c r="E243" s="155" t="s">
        <v>1</v>
      </c>
      <c r="F243" s="156" t="s">
        <v>2811</v>
      </c>
      <c r="H243" s="157">
        <v>260.8116</v>
      </c>
      <c r="I243" s="158"/>
      <c r="L243" s="154"/>
      <c r="M243" s="159"/>
      <c r="T243" s="160"/>
      <c r="AT243" s="155" t="s">
        <v>292</v>
      </c>
      <c r="AU243" s="155" t="s">
        <v>91</v>
      </c>
      <c r="AV243" s="12" t="s">
        <v>91</v>
      </c>
      <c r="AW243" s="12" t="s">
        <v>36</v>
      </c>
      <c r="AX243" s="12" t="s">
        <v>78</v>
      </c>
      <c r="AY243" s="155" t="s">
        <v>209</v>
      </c>
    </row>
    <row r="244" spans="2:65" s="12" customFormat="1" ht="22.5" x14ac:dyDescent="0.2">
      <c r="B244" s="154"/>
      <c r="D244" s="150" t="s">
        <v>292</v>
      </c>
      <c r="E244" s="155" t="s">
        <v>1</v>
      </c>
      <c r="F244" s="156" t="s">
        <v>2812</v>
      </c>
      <c r="H244" s="157">
        <v>-44.454000000000001</v>
      </c>
      <c r="I244" s="158"/>
      <c r="L244" s="154"/>
      <c r="M244" s="159"/>
      <c r="T244" s="160"/>
      <c r="AT244" s="155" t="s">
        <v>292</v>
      </c>
      <c r="AU244" s="155" t="s">
        <v>91</v>
      </c>
      <c r="AV244" s="12" t="s">
        <v>91</v>
      </c>
      <c r="AW244" s="12" t="s">
        <v>36</v>
      </c>
      <c r="AX244" s="12" t="s">
        <v>78</v>
      </c>
      <c r="AY244" s="155" t="s">
        <v>209</v>
      </c>
    </row>
    <row r="245" spans="2:65" s="13" customFormat="1" x14ac:dyDescent="0.2">
      <c r="B245" s="164"/>
      <c r="D245" s="150" t="s">
        <v>292</v>
      </c>
      <c r="E245" s="165" t="s">
        <v>1</v>
      </c>
      <c r="F245" s="166" t="s">
        <v>351</v>
      </c>
      <c r="H245" s="167">
        <v>216.35759999999999</v>
      </c>
      <c r="I245" s="168"/>
      <c r="L245" s="164"/>
      <c r="M245" s="169"/>
      <c r="T245" s="170"/>
      <c r="AT245" s="165" t="s">
        <v>292</v>
      </c>
      <c r="AU245" s="165" t="s">
        <v>91</v>
      </c>
      <c r="AV245" s="13" t="s">
        <v>156</v>
      </c>
      <c r="AW245" s="13" t="s">
        <v>4</v>
      </c>
      <c r="AX245" s="13" t="s">
        <v>85</v>
      </c>
      <c r="AY245" s="165" t="s">
        <v>209</v>
      </c>
    </row>
    <row r="246" spans="2:65" s="1" customFormat="1" ht="16.5" customHeight="1" x14ac:dyDescent="0.2">
      <c r="B246" s="30"/>
      <c r="C246" s="136" t="s">
        <v>491</v>
      </c>
      <c r="D246" s="136" t="s">
        <v>210</v>
      </c>
      <c r="E246" s="137" t="s">
        <v>545</v>
      </c>
      <c r="F246" s="138" t="s">
        <v>546</v>
      </c>
      <c r="G246" s="139" t="s">
        <v>387</v>
      </c>
      <c r="H246" s="140">
        <v>560.46400000000006</v>
      </c>
      <c r="I246" s="141"/>
      <c r="J246" s="142">
        <f>ROUND(I246*H246,2)</f>
        <v>0</v>
      </c>
      <c r="K246" s="143"/>
      <c r="L246" s="30"/>
      <c r="M246" s="144" t="s">
        <v>1</v>
      </c>
      <c r="N246" s="145" t="s">
        <v>43</v>
      </c>
      <c r="P246" s="146">
        <f>O246*H246</f>
        <v>0</v>
      </c>
      <c r="Q246" s="146">
        <v>0</v>
      </c>
      <c r="R246" s="146">
        <f>Q246*H246</f>
        <v>0</v>
      </c>
      <c r="S246" s="146">
        <v>0</v>
      </c>
      <c r="T246" s="147">
        <f>S246*H246</f>
        <v>0</v>
      </c>
      <c r="AR246" s="148" t="s">
        <v>156</v>
      </c>
      <c r="AT246" s="148" t="s">
        <v>210</v>
      </c>
      <c r="AU246" s="148" t="s">
        <v>91</v>
      </c>
      <c r="AY246" s="15" t="s">
        <v>209</v>
      </c>
      <c r="BE246" s="149">
        <f>IF(N246="základní",J246,0)</f>
        <v>0</v>
      </c>
      <c r="BF246" s="149">
        <f>IF(N246="snížená",J246,0)</f>
        <v>0</v>
      </c>
      <c r="BG246" s="149">
        <f>IF(N246="zákl. přenesená",J246,0)</f>
        <v>0</v>
      </c>
      <c r="BH246" s="149">
        <f>IF(N246="sníž. přenesená",J246,0)</f>
        <v>0</v>
      </c>
      <c r="BI246" s="149">
        <f>IF(N246="nulová",J246,0)</f>
        <v>0</v>
      </c>
      <c r="BJ246" s="15" t="s">
        <v>85</v>
      </c>
      <c r="BK246" s="149">
        <f>ROUND(I246*H246,2)</f>
        <v>0</v>
      </c>
      <c r="BL246" s="15" t="s">
        <v>156</v>
      </c>
      <c r="BM246" s="148" t="s">
        <v>2822</v>
      </c>
    </row>
    <row r="247" spans="2:65" s="1" customFormat="1" ht="19.5" x14ac:dyDescent="0.2">
      <c r="B247" s="30"/>
      <c r="D247" s="150" t="s">
        <v>216</v>
      </c>
      <c r="F247" s="151" t="s">
        <v>548</v>
      </c>
      <c r="I247" s="152"/>
      <c r="L247" s="30"/>
      <c r="M247" s="153"/>
      <c r="T247" s="54"/>
      <c r="AT247" s="15" t="s">
        <v>216</v>
      </c>
      <c r="AU247" s="15" t="s">
        <v>91</v>
      </c>
    </row>
    <row r="248" spans="2:65" s="12" customFormat="1" ht="22.5" x14ac:dyDescent="0.2">
      <c r="B248" s="154"/>
      <c r="D248" s="150" t="s">
        <v>292</v>
      </c>
      <c r="E248" s="155" t="s">
        <v>1</v>
      </c>
      <c r="F248" s="156" t="s">
        <v>2823</v>
      </c>
      <c r="H248" s="157">
        <v>367.02200000000005</v>
      </c>
      <c r="I248" s="158"/>
      <c r="L248" s="154"/>
      <c r="M248" s="159"/>
      <c r="T248" s="160"/>
      <c r="AT248" s="155" t="s">
        <v>292</v>
      </c>
      <c r="AU248" s="155" t="s">
        <v>91</v>
      </c>
      <c r="AV248" s="12" t="s">
        <v>91</v>
      </c>
      <c r="AW248" s="12" t="s">
        <v>36</v>
      </c>
      <c r="AX248" s="12" t="s">
        <v>78</v>
      </c>
      <c r="AY248" s="155" t="s">
        <v>209</v>
      </c>
    </row>
    <row r="249" spans="2:65" s="12" customFormat="1" x14ac:dyDescent="0.2">
      <c r="B249" s="154"/>
      <c r="D249" s="150" t="s">
        <v>292</v>
      </c>
      <c r="E249" s="155" t="s">
        <v>1</v>
      </c>
      <c r="F249" s="156" t="s">
        <v>2824</v>
      </c>
      <c r="H249" s="157">
        <v>193.44199999999998</v>
      </c>
      <c r="I249" s="158"/>
      <c r="L249" s="154"/>
      <c r="M249" s="159"/>
      <c r="T249" s="160"/>
      <c r="AT249" s="155" t="s">
        <v>292</v>
      </c>
      <c r="AU249" s="155" t="s">
        <v>91</v>
      </c>
      <c r="AV249" s="12" t="s">
        <v>91</v>
      </c>
      <c r="AW249" s="12" t="s">
        <v>36</v>
      </c>
      <c r="AX249" s="12" t="s">
        <v>78</v>
      </c>
      <c r="AY249" s="155" t="s">
        <v>209</v>
      </c>
    </row>
    <row r="250" spans="2:65" s="13" customFormat="1" x14ac:dyDescent="0.2">
      <c r="B250" s="164"/>
      <c r="D250" s="150" t="s">
        <v>292</v>
      </c>
      <c r="E250" s="165" t="s">
        <v>1</v>
      </c>
      <c r="F250" s="166" t="s">
        <v>351</v>
      </c>
      <c r="H250" s="167">
        <v>560.46400000000006</v>
      </c>
      <c r="I250" s="168"/>
      <c r="L250" s="164"/>
      <c r="M250" s="169"/>
      <c r="T250" s="170"/>
      <c r="AT250" s="165" t="s">
        <v>292</v>
      </c>
      <c r="AU250" s="165" t="s">
        <v>91</v>
      </c>
      <c r="AV250" s="13" t="s">
        <v>156</v>
      </c>
      <c r="AW250" s="13" t="s">
        <v>4</v>
      </c>
      <c r="AX250" s="13" t="s">
        <v>85</v>
      </c>
      <c r="AY250" s="165" t="s">
        <v>209</v>
      </c>
    </row>
    <row r="251" spans="2:65" s="1" customFormat="1" ht="33" customHeight="1" x14ac:dyDescent="0.2">
      <c r="B251" s="30"/>
      <c r="C251" s="136" t="s">
        <v>374</v>
      </c>
      <c r="D251" s="136" t="s">
        <v>210</v>
      </c>
      <c r="E251" s="137" t="s">
        <v>552</v>
      </c>
      <c r="F251" s="138" t="s">
        <v>553</v>
      </c>
      <c r="G251" s="139" t="s">
        <v>554</v>
      </c>
      <c r="H251" s="140">
        <v>1120.9280000000001</v>
      </c>
      <c r="I251" s="141"/>
      <c r="J251" s="142">
        <f>ROUND(I251*H251,2)</f>
        <v>0</v>
      </c>
      <c r="K251" s="143"/>
      <c r="L251" s="30"/>
      <c r="M251" s="144" t="s">
        <v>1</v>
      </c>
      <c r="N251" s="145" t="s">
        <v>43</v>
      </c>
      <c r="P251" s="146">
        <f>O251*H251</f>
        <v>0</v>
      </c>
      <c r="Q251" s="146">
        <v>0</v>
      </c>
      <c r="R251" s="146">
        <f>Q251*H251</f>
        <v>0</v>
      </c>
      <c r="S251" s="146">
        <v>0</v>
      </c>
      <c r="T251" s="147">
        <f>S251*H251</f>
        <v>0</v>
      </c>
      <c r="AR251" s="148" t="s">
        <v>156</v>
      </c>
      <c r="AT251" s="148" t="s">
        <v>210</v>
      </c>
      <c r="AU251" s="148" t="s">
        <v>91</v>
      </c>
      <c r="AY251" s="15" t="s">
        <v>209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5" t="s">
        <v>85</v>
      </c>
      <c r="BK251" s="149">
        <f>ROUND(I251*H251,2)</f>
        <v>0</v>
      </c>
      <c r="BL251" s="15" t="s">
        <v>156</v>
      </c>
      <c r="BM251" s="148" t="s">
        <v>2825</v>
      </c>
    </row>
    <row r="252" spans="2:65" s="1" customFormat="1" ht="29.25" x14ac:dyDescent="0.2">
      <c r="B252" s="30"/>
      <c r="D252" s="150" t="s">
        <v>216</v>
      </c>
      <c r="F252" s="151" t="s">
        <v>556</v>
      </c>
      <c r="I252" s="152"/>
      <c r="L252" s="30"/>
      <c r="M252" s="153"/>
      <c r="T252" s="54"/>
      <c r="AT252" s="15" t="s">
        <v>216</v>
      </c>
      <c r="AU252" s="15" t="s">
        <v>91</v>
      </c>
    </row>
    <row r="253" spans="2:65" s="12" customFormat="1" x14ac:dyDescent="0.2">
      <c r="B253" s="154"/>
      <c r="D253" s="150" t="s">
        <v>292</v>
      </c>
      <c r="E253" s="155" t="s">
        <v>1</v>
      </c>
      <c r="F253" s="156" t="s">
        <v>2826</v>
      </c>
      <c r="H253" s="157">
        <v>1120.9280000000001</v>
      </c>
      <c r="I253" s="158"/>
      <c r="L253" s="154"/>
      <c r="M253" s="159"/>
      <c r="T253" s="160"/>
      <c r="AT253" s="155" t="s">
        <v>292</v>
      </c>
      <c r="AU253" s="155" t="s">
        <v>91</v>
      </c>
      <c r="AV253" s="12" t="s">
        <v>91</v>
      </c>
      <c r="AW253" s="12" t="s">
        <v>36</v>
      </c>
      <c r="AX253" s="12" t="s">
        <v>85</v>
      </c>
      <c r="AY253" s="155" t="s">
        <v>209</v>
      </c>
    </row>
    <row r="254" spans="2:65" s="1" customFormat="1" ht="24.2" customHeight="1" x14ac:dyDescent="0.2">
      <c r="B254" s="30"/>
      <c r="C254" s="136" t="s">
        <v>501</v>
      </c>
      <c r="D254" s="136" t="s">
        <v>210</v>
      </c>
      <c r="E254" s="137" t="s">
        <v>559</v>
      </c>
      <c r="F254" s="138" t="s">
        <v>560</v>
      </c>
      <c r="G254" s="139" t="s">
        <v>387</v>
      </c>
      <c r="H254" s="140">
        <v>456.31799999999998</v>
      </c>
      <c r="I254" s="141"/>
      <c r="J254" s="142">
        <f>ROUND(I254*H254,2)</f>
        <v>0</v>
      </c>
      <c r="K254" s="143"/>
      <c r="L254" s="30"/>
      <c r="M254" s="144" t="s">
        <v>1</v>
      </c>
      <c r="N254" s="145" t="s">
        <v>43</v>
      </c>
      <c r="P254" s="146">
        <f>O254*H254</f>
        <v>0</v>
      </c>
      <c r="Q254" s="146">
        <v>0</v>
      </c>
      <c r="R254" s="146">
        <f>Q254*H254</f>
        <v>0</v>
      </c>
      <c r="S254" s="146">
        <v>0</v>
      </c>
      <c r="T254" s="147">
        <f>S254*H254</f>
        <v>0</v>
      </c>
      <c r="AR254" s="148" t="s">
        <v>156</v>
      </c>
      <c r="AT254" s="148" t="s">
        <v>210</v>
      </c>
      <c r="AU254" s="148" t="s">
        <v>91</v>
      </c>
      <c r="AY254" s="15" t="s">
        <v>209</v>
      </c>
      <c r="BE254" s="149">
        <f>IF(N254="základní",J254,0)</f>
        <v>0</v>
      </c>
      <c r="BF254" s="149">
        <f>IF(N254="snížená",J254,0)</f>
        <v>0</v>
      </c>
      <c r="BG254" s="149">
        <f>IF(N254="zákl. přenesená",J254,0)</f>
        <v>0</v>
      </c>
      <c r="BH254" s="149">
        <f>IF(N254="sníž. přenesená",J254,0)</f>
        <v>0</v>
      </c>
      <c r="BI254" s="149">
        <f>IF(N254="nulová",J254,0)</f>
        <v>0</v>
      </c>
      <c r="BJ254" s="15" t="s">
        <v>85</v>
      </c>
      <c r="BK254" s="149">
        <f>ROUND(I254*H254,2)</f>
        <v>0</v>
      </c>
      <c r="BL254" s="15" t="s">
        <v>156</v>
      </c>
      <c r="BM254" s="148" t="s">
        <v>2827</v>
      </c>
    </row>
    <row r="255" spans="2:65" s="1" customFormat="1" ht="29.25" x14ac:dyDescent="0.2">
      <c r="B255" s="30"/>
      <c r="D255" s="150" t="s">
        <v>216</v>
      </c>
      <c r="F255" s="151" t="s">
        <v>562</v>
      </c>
      <c r="I255" s="152"/>
      <c r="L255" s="30"/>
      <c r="M255" s="153"/>
      <c r="T255" s="54"/>
      <c r="AT255" s="15" t="s">
        <v>216</v>
      </c>
      <c r="AU255" s="15" t="s">
        <v>91</v>
      </c>
    </row>
    <row r="256" spans="2:65" s="12" customFormat="1" ht="22.5" x14ac:dyDescent="0.2">
      <c r="B256" s="154"/>
      <c r="D256" s="150" t="s">
        <v>292</v>
      </c>
      <c r="E256" s="155" t="s">
        <v>1</v>
      </c>
      <c r="F256" s="156" t="s">
        <v>2828</v>
      </c>
      <c r="H256" s="157">
        <v>1275.258</v>
      </c>
      <c r="I256" s="158"/>
      <c r="L256" s="154"/>
      <c r="M256" s="159"/>
      <c r="T256" s="160"/>
      <c r="AT256" s="155" t="s">
        <v>292</v>
      </c>
      <c r="AU256" s="155" t="s">
        <v>91</v>
      </c>
      <c r="AV256" s="12" t="s">
        <v>91</v>
      </c>
      <c r="AW256" s="12" t="s">
        <v>36</v>
      </c>
      <c r="AX256" s="12" t="s">
        <v>78</v>
      </c>
      <c r="AY256" s="155" t="s">
        <v>209</v>
      </c>
    </row>
    <row r="257" spans="2:65" s="12" customFormat="1" ht="33.75" x14ac:dyDescent="0.2">
      <c r="B257" s="154"/>
      <c r="D257" s="150" t="s">
        <v>292</v>
      </c>
      <c r="E257" s="155" t="s">
        <v>1</v>
      </c>
      <c r="F257" s="156" t="s">
        <v>2829</v>
      </c>
      <c r="H257" s="157">
        <v>-818.94</v>
      </c>
      <c r="I257" s="158"/>
      <c r="L257" s="154"/>
      <c r="M257" s="159"/>
      <c r="T257" s="160"/>
      <c r="AT257" s="155" t="s">
        <v>292</v>
      </c>
      <c r="AU257" s="155" t="s">
        <v>91</v>
      </c>
      <c r="AV257" s="12" t="s">
        <v>91</v>
      </c>
      <c r="AW257" s="12" t="s">
        <v>36</v>
      </c>
      <c r="AX257" s="12" t="s">
        <v>78</v>
      </c>
      <c r="AY257" s="155" t="s">
        <v>209</v>
      </c>
    </row>
    <row r="258" spans="2:65" s="13" customFormat="1" x14ac:dyDescent="0.2">
      <c r="B258" s="164"/>
      <c r="D258" s="150" t="s">
        <v>292</v>
      </c>
      <c r="E258" s="165" t="s">
        <v>1</v>
      </c>
      <c r="F258" s="166" t="s">
        <v>351</v>
      </c>
      <c r="H258" s="167">
        <v>456.31799999999998</v>
      </c>
      <c r="I258" s="168"/>
      <c r="L258" s="164"/>
      <c r="M258" s="169"/>
      <c r="T258" s="170"/>
      <c r="AT258" s="165" t="s">
        <v>292</v>
      </c>
      <c r="AU258" s="165" t="s">
        <v>91</v>
      </c>
      <c r="AV258" s="13" t="s">
        <v>156</v>
      </c>
      <c r="AW258" s="13" t="s">
        <v>4</v>
      </c>
      <c r="AX258" s="13" t="s">
        <v>85</v>
      </c>
      <c r="AY258" s="165" t="s">
        <v>209</v>
      </c>
    </row>
    <row r="259" spans="2:65" s="1" customFormat="1" ht="24.2" customHeight="1" x14ac:dyDescent="0.2">
      <c r="B259" s="30"/>
      <c r="C259" s="136" t="s">
        <v>509</v>
      </c>
      <c r="D259" s="136" t="s">
        <v>210</v>
      </c>
      <c r="E259" s="137" t="s">
        <v>569</v>
      </c>
      <c r="F259" s="138" t="s">
        <v>570</v>
      </c>
      <c r="G259" s="139" t="s">
        <v>387</v>
      </c>
      <c r="H259" s="140">
        <v>284.601</v>
      </c>
      <c r="I259" s="141"/>
      <c r="J259" s="142">
        <f>ROUND(I259*H259,2)</f>
        <v>0</v>
      </c>
      <c r="K259" s="143"/>
      <c r="L259" s="30"/>
      <c r="M259" s="144" t="s">
        <v>1</v>
      </c>
      <c r="N259" s="145" t="s">
        <v>43</v>
      </c>
      <c r="P259" s="146">
        <f>O259*H259</f>
        <v>0</v>
      </c>
      <c r="Q259" s="146">
        <v>0</v>
      </c>
      <c r="R259" s="146">
        <f>Q259*H259</f>
        <v>0</v>
      </c>
      <c r="S259" s="146">
        <v>0</v>
      </c>
      <c r="T259" s="147">
        <f>S259*H259</f>
        <v>0</v>
      </c>
      <c r="AR259" s="148" t="s">
        <v>156</v>
      </c>
      <c r="AT259" s="148" t="s">
        <v>210</v>
      </c>
      <c r="AU259" s="148" t="s">
        <v>91</v>
      </c>
      <c r="AY259" s="15" t="s">
        <v>209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5" t="s">
        <v>85</v>
      </c>
      <c r="BK259" s="149">
        <f>ROUND(I259*H259,2)</f>
        <v>0</v>
      </c>
      <c r="BL259" s="15" t="s">
        <v>156</v>
      </c>
      <c r="BM259" s="148" t="s">
        <v>2830</v>
      </c>
    </row>
    <row r="260" spans="2:65" s="1" customFormat="1" ht="39" x14ac:dyDescent="0.2">
      <c r="B260" s="30"/>
      <c r="D260" s="150" t="s">
        <v>216</v>
      </c>
      <c r="F260" s="151" t="s">
        <v>572</v>
      </c>
      <c r="I260" s="152"/>
      <c r="L260" s="30"/>
      <c r="M260" s="153"/>
      <c r="T260" s="54"/>
      <c r="AT260" s="15" t="s">
        <v>216</v>
      </c>
      <c r="AU260" s="15" t="s">
        <v>91</v>
      </c>
    </row>
    <row r="261" spans="2:65" s="12" customFormat="1" x14ac:dyDescent="0.2">
      <c r="B261" s="154"/>
      <c r="D261" s="150" t="s">
        <v>292</v>
      </c>
      <c r="E261" s="155" t="s">
        <v>1</v>
      </c>
      <c r="F261" s="156" t="s">
        <v>2831</v>
      </c>
      <c r="H261" s="157">
        <v>295.47099999999995</v>
      </c>
      <c r="I261" s="158"/>
      <c r="L261" s="154"/>
      <c r="M261" s="159"/>
      <c r="T261" s="160"/>
      <c r="AT261" s="155" t="s">
        <v>292</v>
      </c>
      <c r="AU261" s="155" t="s">
        <v>91</v>
      </c>
      <c r="AV261" s="12" t="s">
        <v>91</v>
      </c>
      <c r="AW261" s="12" t="s">
        <v>36</v>
      </c>
      <c r="AX261" s="12" t="s">
        <v>78</v>
      </c>
      <c r="AY261" s="155" t="s">
        <v>209</v>
      </c>
    </row>
    <row r="262" spans="2:65" s="12" customFormat="1" ht="22.5" x14ac:dyDescent="0.2">
      <c r="B262" s="154"/>
      <c r="D262" s="150" t="s">
        <v>292</v>
      </c>
      <c r="E262" s="155" t="s">
        <v>1</v>
      </c>
      <c r="F262" s="156" t="s">
        <v>2832</v>
      </c>
      <c r="H262" s="157">
        <v>-10.869715000000001</v>
      </c>
      <c r="I262" s="158"/>
      <c r="L262" s="154"/>
      <c r="M262" s="159"/>
      <c r="T262" s="160"/>
      <c r="AT262" s="155" t="s">
        <v>292</v>
      </c>
      <c r="AU262" s="155" t="s">
        <v>91</v>
      </c>
      <c r="AV262" s="12" t="s">
        <v>91</v>
      </c>
      <c r="AW262" s="12" t="s">
        <v>36</v>
      </c>
      <c r="AX262" s="12" t="s">
        <v>78</v>
      </c>
      <c r="AY262" s="155" t="s">
        <v>209</v>
      </c>
    </row>
    <row r="263" spans="2:65" s="13" customFormat="1" x14ac:dyDescent="0.2">
      <c r="B263" s="164"/>
      <c r="D263" s="150" t="s">
        <v>292</v>
      </c>
      <c r="E263" s="165" t="s">
        <v>1</v>
      </c>
      <c r="F263" s="166" t="s">
        <v>351</v>
      </c>
      <c r="H263" s="167">
        <v>284.60128499999996</v>
      </c>
      <c r="I263" s="168"/>
      <c r="L263" s="164"/>
      <c r="M263" s="169"/>
      <c r="T263" s="170"/>
      <c r="AT263" s="165" t="s">
        <v>292</v>
      </c>
      <c r="AU263" s="165" t="s">
        <v>91</v>
      </c>
      <c r="AV263" s="13" t="s">
        <v>156</v>
      </c>
      <c r="AW263" s="13" t="s">
        <v>4</v>
      </c>
      <c r="AX263" s="13" t="s">
        <v>85</v>
      </c>
      <c r="AY263" s="165" t="s">
        <v>209</v>
      </c>
    </row>
    <row r="264" spans="2:65" s="1" customFormat="1" ht="16.5" customHeight="1" x14ac:dyDescent="0.2">
      <c r="B264" s="30"/>
      <c r="C264" s="171" t="s">
        <v>517</v>
      </c>
      <c r="D264" s="171" t="s">
        <v>449</v>
      </c>
      <c r="E264" s="172" t="s">
        <v>577</v>
      </c>
      <c r="F264" s="173" t="s">
        <v>578</v>
      </c>
      <c r="G264" s="174" t="s">
        <v>554</v>
      </c>
      <c r="H264" s="175">
        <v>569.20299999999997</v>
      </c>
      <c r="I264" s="176"/>
      <c r="J264" s="177">
        <f>ROUND(I264*H264,2)</f>
        <v>0</v>
      </c>
      <c r="K264" s="178"/>
      <c r="L264" s="179"/>
      <c r="M264" s="180" t="s">
        <v>1</v>
      </c>
      <c r="N264" s="181" t="s">
        <v>43</v>
      </c>
      <c r="P264" s="146">
        <f>O264*H264</f>
        <v>0</v>
      </c>
      <c r="Q264" s="146">
        <v>1</v>
      </c>
      <c r="R264" s="146">
        <f>Q264*H264</f>
        <v>569.20299999999997</v>
      </c>
      <c r="S264" s="146">
        <v>0</v>
      </c>
      <c r="T264" s="147">
        <f>S264*H264</f>
        <v>0</v>
      </c>
      <c r="AR264" s="148" t="s">
        <v>244</v>
      </c>
      <c r="AT264" s="148" t="s">
        <v>449</v>
      </c>
      <c r="AU264" s="148" t="s">
        <v>91</v>
      </c>
      <c r="AY264" s="15" t="s">
        <v>209</v>
      </c>
      <c r="BE264" s="149">
        <f>IF(N264="základní",J264,0)</f>
        <v>0</v>
      </c>
      <c r="BF264" s="149">
        <f>IF(N264="snížená",J264,0)</f>
        <v>0</v>
      </c>
      <c r="BG264" s="149">
        <f>IF(N264="zákl. přenesená",J264,0)</f>
        <v>0</v>
      </c>
      <c r="BH264" s="149">
        <f>IF(N264="sníž. přenesená",J264,0)</f>
        <v>0</v>
      </c>
      <c r="BI264" s="149">
        <f>IF(N264="nulová",J264,0)</f>
        <v>0</v>
      </c>
      <c r="BJ264" s="15" t="s">
        <v>85</v>
      </c>
      <c r="BK264" s="149">
        <f>ROUND(I264*H264,2)</f>
        <v>0</v>
      </c>
      <c r="BL264" s="15" t="s">
        <v>156</v>
      </c>
      <c r="BM264" s="148" t="s">
        <v>2833</v>
      </c>
    </row>
    <row r="265" spans="2:65" s="1" customFormat="1" x14ac:dyDescent="0.2">
      <c r="B265" s="30"/>
      <c r="D265" s="150" t="s">
        <v>216</v>
      </c>
      <c r="F265" s="151" t="s">
        <v>578</v>
      </c>
      <c r="I265" s="152"/>
      <c r="L265" s="30"/>
      <c r="M265" s="153"/>
      <c r="T265" s="54"/>
      <c r="AT265" s="15" t="s">
        <v>216</v>
      </c>
      <c r="AU265" s="15" t="s">
        <v>91</v>
      </c>
    </row>
    <row r="266" spans="2:65" s="12" customFormat="1" x14ac:dyDescent="0.2">
      <c r="B266" s="154"/>
      <c r="D266" s="150" t="s">
        <v>292</v>
      </c>
      <c r="E266" s="155" t="s">
        <v>1</v>
      </c>
      <c r="F266" s="156" t="s">
        <v>2834</v>
      </c>
      <c r="H266" s="157">
        <v>590.94199999999989</v>
      </c>
      <c r="I266" s="158"/>
      <c r="L266" s="154"/>
      <c r="M266" s="159"/>
      <c r="T266" s="160"/>
      <c r="AT266" s="155" t="s">
        <v>292</v>
      </c>
      <c r="AU266" s="155" t="s">
        <v>91</v>
      </c>
      <c r="AV266" s="12" t="s">
        <v>91</v>
      </c>
      <c r="AW266" s="12" t="s">
        <v>36</v>
      </c>
      <c r="AX266" s="12" t="s">
        <v>78</v>
      </c>
      <c r="AY266" s="155" t="s">
        <v>209</v>
      </c>
    </row>
    <row r="267" spans="2:65" s="12" customFormat="1" ht="22.5" x14ac:dyDescent="0.2">
      <c r="B267" s="154"/>
      <c r="D267" s="150" t="s">
        <v>292</v>
      </c>
      <c r="E267" s="155" t="s">
        <v>1</v>
      </c>
      <c r="F267" s="156" t="s">
        <v>2835</v>
      </c>
      <c r="H267" s="157">
        <v>-21.739430000000002</v>
      </c>
      <c r="I267" s="158"/>
      <c r="L267" s="154"/>
      <c r="M267" s="159"/>
      <c r="T267" s="160"/>
      <c r="AT267" s="155" t="s">
        <v>292</v>
      </c>
      <c r="AU267" s="155" t="s">
        <v>91</v>
      </c>
      <c r="AV267" s="12" t="s">
        <v>91</v>
      </c>
      <c r="AW267" s="12" t="s">
        <v>36</v>
      </c>
      <c r="AX267" s="12" t="s">
        <v>78</v>
      </c>
      <c r="AY267" s="155" t="s">
        <v>209</v>
      </c>
    </row>
    <row r="268" spans="2:65" s="13" customFormat="1" x14ac:dyDescent="0.2">
      <c r="B268" s="164"/>
      <c r="D268" s="150" t="s">
        <v>292</v>
      </c>
      <c r="E268" s="165" t="s">
        <v>1</v>
      </c>
      <c r="F268" s="166" t="s">
        <v>351</v>
      </c>
      <c r="H268" s="167">
        <v>569.20256999999992</v>
      </c>
      <c r="I268" s="168"/>
      <c r="L268" s="164"/>
      <c r="M268" s="169"/>
      <c r="T268" s="170"/>
      <c r="AT268" s="165" t="s">
        <v>292</v>
      </c>
      <c r="AU268" s="165" t="s">
        <v>91</v>
      </c>
      <c r="AV268" s="13" t="s">
        <v>156</v>
      </c>
      <c r="AW268" s="13" t="s">
        <v>4</v>
      </c>
      <c r="AX268" s="13" t="s">
        <v>85</v>
      </c>
      <c r="AY268" s="165" t="s">
        <v>209</v>
      </c>
    </row>
    <row r="269" spans="2:65" s="1" customFormat="1" ht="24.2" customHeight="1" x14ac:dyDescent="0.2">
      <c r="B269" s="30"/>
      <c r="C269" s="136" t="s">
        <v>522</v>
      </c>
      <c r="D269" s="136" t="s">
        <v>210</v>
      </c>
      <c r="E269" s="137" t="s">
        <v>1049</v>
      </c>
      <c r="F269" s="138" t="s">
        <v>1050</v>
      </c>
      <c r="G269" s="139" t="s">
        <v>342</v>
      </c>
      <c r="H269" s="140">
        <v>324</v>
      </c>
      <c r="I269" s="141"/>
      <c r="J269" s="142">
        <f>ROUND(I269*H269,2)</f>
        <v>0</v>
      </c>
      <c r="K269" s="143"/>
      <c r="L269" s="30"/>
      <c r="M269" s="144" t="s">
        <v>1</v>
      </c>
      <c r="N269" s="145" t="s">
        <v>43</v>
      </c>
      <c r="P269" s="146">
        <f>O269*H269</f>
        <v>0</v>
      </c>
      <c r="Q269" s="146">
        <v>0</v>
      </c>
      <c r="R269" s="146">
        <f>Q269*H269</f>
        <v>0</v>
      </c>
      <c r="S269" s="146">
        <v>0</v>
      </c>
      <c r="T269" s="147">
        <f>S269*H269</f>
        <v>0</v>
      </c>
      <c r="AR269" s="148" t="s">
        <v>156</v>
      </c>
      <c r="AT269" s="148" t="s">
        <v>210</v>
      </c>
      <c r="AU269" s="148" t="s">
        <v>91</v>
      </c>
      <c r="AY269" s="15" t="s">
        <v>209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5" t="s">
        <v>85</v>
      </c>
      <c r="BK269" s="149">
        <f>ROUND(I269*H269,2)</f>
        <v>0</v>
      </c>
      <c r="BL269" s="15" t="s">
        <v>156</v>
      </c>
      <c r="BM269" s="148" t="s">
        <v>2836</v>
      </c>
    </row>
    <row r="270" spans="2:65" s="1" customFormat="1" ht="19.5" x14ac:dyDescent="0.2">
      <c r="B270" s="30"/>
      <c r="D270" s="150" t="s">
        <v>216</v>
      </c>
      <c r="F270" s="151" t="s">
        <v>1052</v>
      </c>
      <c r="I270" s="152"/>
      <c r="L270" s="30"/>
      <c r="M270" s="153"/>
      <c r="T270" s="54"/>
      <c r="AT270" s="15" t="s">
        <v>216</v>
      </c>
      <c r="AU270" s="15" t="s">
        <v>91</v>
      </c>
    </row>
    <row r="271" spans="2:65" s="12" customFormat="1" x14ac:dyDescent="0.2">
      <c r="B271" s="154"/>
      <c r="D271" s="150" t="s">
        <v>292</v>
      </c>
      <c r="E271" s="155" t="s">
        <v>1</v>
      </c>
      <c r="F271" s="156" t="s">
        <v>2777</v>
      </c>
      <c r="H271" s="157">
        <v>324</v>
      </c>
      <c r="I271" s="158"/>
      <c r="L271" s="154"/>
      <c r="M271" s="159"/>
      <c r="T271" s="160"/>
      <c r="AT271" s="155" t="s">
        <v>292</v>
      </c>
      <c r="AU271" s="155" t="s">
        <v>91</v>
      </c>
      <c r="AV271" s="12" t="s">
        <v>91</v>
      </c>
      <c r="AW271" s="12" t="s">
        <v>36</v>
      </c>
      <c r="AX271" s="12" t="s">
        <v>85</v>
      </c>
      <c r="AY271" s="155" t="s">
        <v>209</v>
      </c>
    </row>
    <row r="272" spans="2:65" s="1" customFormat="1" ht="16.5" customHeight="1" x14ac:dyDescent="0.2">
      <c r="B272" s="30"/>
      <c r="C272" s="171" t="s">
        <v>527</v>
      </c>
      <c r="D272" s="171" t="s">
        <v>449</v>
      </c>
      <c r="E272" s="172" t="s">
        <v>1053</v>
      </c>
      <c r="F272" s="173" t="s">
        <v>1054</v>
      </c>
      <c r="G272" s="174" t="s">
        <v>1055</v>
      </c>
      <c r="H272" s="175">
        <v>8.1</v>
      </c>
      <c r="I272" s="176"/>
      <c r="J272" s="177">
        <f>ROUND(I272*H272,2)</f>
        <v>0</v>
      </c>
      <c r="K272" s="178"/>
      <c r="L272" s="179"/>
      <c r="M272" s="180" t="s">
        <v>1</v>
      </c>
      <c r="N272" s="181" t="s">
        <v>43</v>
      </c>
      <c r="P272" s="146">
        <f>O272*H272</f>
        <v>0</v>
      </c>
      <c r="Q272" s="146">
        <v>1E-3</v>
      </c>
      <c r="R272" s="146">
        <f>Q272*H272</f>
        <v>8.0999999999999996E-3</v>
      </c>
      <c r="S272" s="146">
        <v>0</v>
      </c>
      <c r="T272" s="147">
        <f>S272*H272</f>
        <v>0</v>
      </c>
      <c r="AR272" s="148" t="s">
        <v>244</v>
      </c>
      <c r="AT272" s="148" t="s">
        <v>449</v>
      </c>
      <c r="AU272" s="148" t="s">
        <v>91</v>
      </c>
      <c r="AY272" s="15" t="s">
        <v>209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5" t="s">
        <v>85</v>
      </c>
      <c r="BK272" s="149">
        <f>ROUND(I272*H272,2)</f>
        <v>0</v>
      </c>
      <c r="BL272" s="15" t="s">
        <v>156</v>
      </c>
      <c r="BM272" s="148" t="s">
        <v>2837</v>
      </c>
    </row>
    <row r="273" spans="2:65" s="1" customFormat="1" x14ac:dyDescent="0.2">
      <c r="B273" s="30"/>
      <c r="D273" s="150" t="s">
        <v>216</v>
      </c>
      <c r="F273" s="151" t="s">
        <v>1054</v>
      </c>
      <c r="I273" s="152"/>
      <c r="L273" s="30"/>
      <c r="M273" s="153"/>
      <c r="T273" s="54"/>
      <c r="AT273" s="15" t="s">
        <v>216</v>
      </c>
      <c r="AU273" s="15" t="s">
        <v>91</v>
      </c>
    </row>
    <row r="274" spans="2:65" s="12" customFormat="1" x14ac:dyDescent="0.2">
      <c r="B274" s="154"/>
      <c r="D274" s="150" t="s">
        <v>292</v>
      </c>
      <c r="E274" s="155" t="s">
        <v>1</v>
      </c>
      <c r="F274" s="156" t="s">
        <v>2777</v>
      </c>
      <c r="H274" s="157">
        <v>324</v>
      </c>
      <c r="I274" s="158"/>
      <c r="L274" s="154"/>
      <c r="M274" s="159"/>
      <c r="T274" s="160"/>
      <c r="AT274" s="155" t="s">
        <v>292</v>
      </c>
      <c r="AU274" s="155" t="s">
        <v>91</v>
      </c>
      <c r="AV274" s="12" t="s">
        <v>91</v>
      </c>
      <c r="AW274" s="12" t="s">
        <v>36</v>
      </c>
      <c r="AX274" s="12" t="s">
        <v>78</v>
      </c>
      <c r="AY274" s="155" t="s">
        <v>209</v>
      </c>
    </row>
    <row r="275" spans="2:65" s="12" customFormat="1" x14ac:dyDescent="0.2">
      <c r="B275" s="154"/>
      <c r="D275" s="150" t="s">
        <v>292</v>
      </c>
      <c r="E275" s="155" t="s">
        <v>1</v>
      </c>
      <c r="F275" s="156" t="s">
        <v>2838</v>
      </c>
      <c r="H275" s="157">
        <v>8.1</v>
      </c>
      <c r="I275" s="158"/>
      <c r="L275" s="154"/>
      <c r="M275" s="159"/>
      <c r="T275" s="160"/>
      <c r="AT275" s="155" t="s">
        <v>292</v>
      </c>
      <c r="AU275" s="155" t="s">
        <v>91</v>
      </c>
      <c r="AV275" s="12" t="s">
        <v>91</v>
      </c>
      <c r="AW275" s="12" t="s">
        <v>36</v>
      </c>
      <c r="AX275" s="12" t="s">
        <v>85</v>
      </c>
      <c r="AY275" s="155" t="s">
        <v>209</v>
      </c>
    </row>
    <row r="276" spans="2:65" s="11" customFormat="1" ht="22.9" customHeight="1" x14ac:dyDescent="0.2">
      <c r="B276" s="124"/>
      <c r="D276" s="125" t="s">
        <v>77</v>
      </c>
      <c r="E276" s="134" t="s">
        <v>91</v>
      </c>
      <c r="F276" s="134" t="s">
        <v>582</v>
      </c>
      <c r="I276" s="127"/>
      <c r="J276" s="135">
        <f>BK276</f>
        <v>0</v>
      </c>
      <c r="L276" s="124"/>
      <c r="M276" s="129"/>
      <c r="P276" s="130">
        <f>SUM(P277:P279)</f>
        <v>0</v>
      </c>
      <c r="R276" s="130">
        <f>SUM(R277:R279)</f>
        <v>0</v>
      </c>
      <c r="T276" s="131">
        <f>SUM(T277:T279)</f>
        <v>0</v>
      </c>
      <c r="AR276" s="125" t="s">
        <v>85</v>
      </c>
      <c r="AT276" s="132" t="s">
        <v>77</v>
      </c>
      <c r="AU276" s="132" t="s">
        <v>85</v>
      </c>
      <c r="AY276" s="125" t="s">
        <v>209</v>
      </c>
      <c r="BK276" s="133">
        <f>SUM(BK277:BK279)</f>
        <v>0</v>
      </c>
    </row>
    <row r="277" spans="2:65" s="1" customFormat="1" ht="16.5" customHeight="1" x14ac:dyDescent="0.2">
      <c r="B277" s="30"/>
      <c r="C277" s="136" t="s">
        <v>533</v>
      </c>
      <c r="D277" s="136" t="s">
        <v>210</v>
      </c>
      <c r="E277" s="137" t="s">
        <v>584</v>
      </c>
      <c r="F277" s="138" t="s">
        <v>585</v>
      </c>
      <c r="G277" s="139" t="s">
        <v>387</v>
      </c>
      <c r="H277" s="140">
        <v>0.9</v>
      </c>
      <c r="I277" s="141"/>
      <c r="J277" s="142">
        <f>ROUND(I277*H277,2)</f>
        <v>0</v>
      </c>
      <c r="K277" s="143"/>
      <c r="L277" s="30"/>
      <c r="M277" s="144" t="s">
        <v>1</v>
      </c>
      <c r="N277" s="145" t="s">
        <v>43</v>
      </c>
      <c r="P277" s="146">
        <f>O277*H277</f>
        <v>0</v>
      </c>
      <c r="Q277" s="146">
        <v>0</v>
      </c>
      <c r="R277" s="146">
        <f>Q277*H277</f>
        <v>0</v>
      </c>
      <c r="S277" s="146">
        <v>0</v>
      </c>
      <c r="T277" s="147">
        <f>S277*H277</f>
        <v>0</v>
      </c>
      <c r="AR277" s="148" t="s">
        <v>156</v>
      </c>
      <c r="AT277" s="148" t="s">
        <v>210</v>
      </c>
      <c r="AU277" s="148" t="s">
        <v>91</v>
      </c>
      <c r="AY277" s="15" t="s">
        <v>209</v>
      </c>
      <c r="BE277" s="149">
        <f>IF(N277="základní",J277,0)</f>
        <v>0</v>
      </c>
      <c r="BF277" s="149">
        <f>IF(N277="snížená",J277,0)</f>
        <v>0</v>
      </c>
      <c r="BG277" s="149">
        <f>IF(N277="zákl. přenesená",J277,0)</f>
        <v>0</v>
      </c>
      <c r="BH277" s="149">
        <f>IF(N277="sníž. přenesená",J277,0)</f>
        <v>0</v>
      </c>
      <c r="BI277" s="149">
        <f>IF(N277="nulová",J277,0)</f>
        <v>0</v>
      </c>
      <c r="BJ277" s="15" t="s">
        <v>85</v>
      </c>
      <c r="BK277" s="149">
        <f>ROUND(I277*H277,2)</f>
        <v>0</v>
      </c>
      <c r="BL277" s="15" t="s">
        <v>156</v>
      </c>
      <c r="BM277" s="148" t="s">
        <v>2839</v>
      </c>
    </row>
    <row r="278" spans="2:65" s="1" customFormat="1" x14ac:dyDescent="0.2">
      <c r="B278" s="30"/>
      <c r="D278" s="150" t="s">
        <v>216</v>
      </c>
      <c r="F278" s="151" t="s">
        <v>587</v>
      </c>
      <c r="I278" s="152"/>
      <c r="L278" s="30"/>
      <c r="M278" s="153"/>
      <c r="T278" s="54"/>
      <c r="AT278" s="15" t="s">
        <v>216</v>
      </c>
      <c r="AU278" s="15" t="s">
        <v>91</v>
      </c>
    </row>
    <row r="279" spans="2:65" s="12" customFormat="1" x14ac:dyDescent="0.2">
      <c r="B279" s="154"/>
      <c r="D279" s="150" t="s">
        <v>292</v>
      </c>
      <c r="E279" s="155" t="s">
        <v>1</v>
      </c>
      <c r="F279" s="156" t="s">
        <v>2840</v>
      </c>
      <c r="H279" s="157">
        <v>0.89999999999999991</v>
      </c>
      <c r="I279" s="158"/>
      <c r="L279" s="154"/>
      <c r="M279" s="159"/>
      <c r="T279" s="160"/>
      <c r="AT279" s="155" t="s">
        <v>292</v>
      </c>
      <c r="AU279" s="155" t="s">
        <v>91</v>
      </c>
      <c r="AV279" s="12" t="s">
        <v>91</v>
      </c>
      <c r="AW279" s="12" t="s">
        <v>36</v>
      </c>
      <c r="AX279" s="12" t="s">
        <v>85</v>
      </c>
      <c r="AY279" s="155" t="s">
        <v>209</v>
      </c>
    </row>
    <row r="280" spans="2:65" s="11" customFormat="1" ht="22.9" customHeight="1" x14ac:dyDescent="0.2">
      <c r="B280" s="124"/>
      <c r="D280" s="125" t="s">
        <v>77</v>
      </c>
      <c r="E280" s="134" t="s">
        <v>148</v>
      </c>
      <c r="F280" s="134" t="s">
        <v>595</v>
      </c>
      <c r="I280" s="127"/>
      <c r="J280" s="135">
        <f>BK280</f>
        <v>0</v>
      </c>
      <c r="L280" s="124"/>
      <c r="M280" s="129"/>
      <c r="P280" s="130">
        <f>SUM(P281:P286)</f>
        <v>0</v>
      </c>
      <c r="R280" s="130">
        <f>SUM(R281:R286)</f>
        <v>0</v>
      </c>
      <c r="T280" s="131">
        <f>SUM(T281:T286)</f>
        <v>0.14080000000000001</v>
      </c>
      <c r="AR280" s="125" t="s">
        <v>85</v>
      </c>
      <c r="AT280" s="132" t="s">
        <v>77</v>
      </c>
      <c r="AU280" s="132" t="s">
        <v>85</v>
      </c>
      <c r="AY280" s="125" t="s">
        <v>209</v>
      </c>
      <c r="BK280" s="133">
        <f>SUM(BK281:BK286)</f>
        <v>0</v>
      </c>
    </row>
    <row r="281" spans="2:65" s="1" customFormat="1" ht="24.2" customHeight="1" x14ac:dyDescent="0.2">
      <c r="B281" s="30"/>
      <c r="C281" s="136" t="s">
        <v>538</v>
      </c>
      <c r="D281" s="136" t="s">
        <v>210</v>
      </c>
      <c r="E281" s="137" t="s">
        <v>2841</v>
      </c>
      <c r="F281" s="138" t="s">
        <v>2842</v>
      </c>
      <c r="G281" s="139" t="s">
        <v>387</v>
      </c>
      <c r="H281" s="140">
        <v>6.4000000000000001E-2</v>
      </c>
      <c r="I281" s="141"/>
      <c r="J281" s="142">
        <f>ROUND(I281*H281,2)</f>
        <v>0</v>
      </c>
      <c r="K281" s="143"/>
      <c r="L281" s="30"/>
      <c r="M281" s="144" t="s">
        <v>1</v>
      </c>
      <c r="N281" s="145" t="s">
        <v>43</v>
      </c>
      <c r="P281" s="146">
        <f>O281*H281</f>
        <v>0</v>
      </c>
      <c r="Q281" s="146">
        <v>0</v>
      </c>
      <c r="R281" s="146">
        <f>Q281*H281</f>
        <v>0</v>
      </c>
      <c r="S281" s="146">
        <v>2.2000000000000002</v>
      </c>
      <c r="T281" s="147">
        <f>S281*H281</f>
        <v>0.14080000000000001</v>
      </c>
      <c r="AR281" s="148" t="s">
        <v>156</v>
      </c>
      <c r="AT281" s="148" t="s">
        <v>210</v>
      </c>
      <c r="AU281" s="148" t="s">
        <v>91</v>
      </c>
      <c r="AY281" s="15" t="s">
        <v>209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5" t="s">
        <v>85</v>
      </c>
      <c r="BK281" s="149">
        <f>ROUND(I281*H281,2)</f>
        <v>0</v>
      </c>
      <c r="BL281" s="15" t="s">
        <v>156</v>
      </c>
      <c r="BM281" s="148" t="s">
        <v>2843</v>
      </c>
    </row>
    <row r="282" spans="2:65" s="1" customFormat="1" ht="19.5" x14ac:dyDescent="0.2">
      <c r="B282" s="30"/>
      <c r="D282" s="150" t="s">
        <v>216</v>
      </c>
      <c r="F282" s="151" t="s">
        <v>2844</v>
      </c>
      <c r="I282" s="152"/>
      <c r="L282" s="30"/>
      <c r="M282" s="153"/>
      <c r="T282" s="54"/>
      <c r="AT282" s="15" t="s">
        <v>216</v>
      </c>
      <c r="AU282" s="15" t="s">
        <v>91</v>
      </c>
    </row>
    <row r="283" spans="2:65" s="12" customFormat="1" x14ac:dyDescent="0.2">
      <c r="B283" s="154"/>
      <c r="D283" s="150" t="s">
        <v>292</v>
      </c>
      <c r="E283" s="155" t="s">
        <v>1</v>
      </c>
      <c r="F283" s="156" t="s">
        <v>2845</v>
      </c>
      <c r="H283" s="157">
        <v>6.4000000000000015E-2</v>
      </c>
      <c r="I283" s="158"/>
      <c r="L283" s="154"/>
      <c r="M283" s="159"/>
      <c r="T283" s="160"/>
      <c r="AT283" s="155" t="s">
        <v>292</v>
      </c>
      <c r="AU283" s="155" t="s">
        <v>91</v>
      </c>
      <c r="AV283" s="12" t="s">
        <v>91</v>
      </c>
      <c r="AW283" s="12" t="s">
        <v>36</v>
      </c>
      <c r="AX283" s="12" t="s">
        <v>85</v>
      </c>
      <c r="AY283" s="155" t="s">
        <v>209</v>
      </c>
    </row>
    <row r="284" spans="2:65" s="1" customFormat="1" ht="21.75" customHeight="1" x14ac:dyDescent="0.2">
      <c r="B284" s="30"/>
      <c r="C284" s="136" t="s">
        <v>544</v>
      </c>
      <c r="D284" s="136" t="s">
        <v>210</v>
      </c>
      <c r="E284" s="137" t="s">
        <v>597</v>
      </c>
      <c r="F284" s="138" t="s">
        <v>598</v>
      </c>
      <c r="G284" s="139" t="s">
        <v>359</v>
      </c>
      <c r="H284" s="140">
        <v>5</v>
      </c>
      <c r="I284" s="141"/>
      <c r="J284" s="142">
        <f>ROUND(I284*H284,2)</f>
        <v>0</v>
      </c>
      <c r="K284" s="143"/>
      <c r="L284" s="30"/>
      <c r="M284" s="144" t="s">
        <v>1</v>
      </c>
      <c r="N284" s="145" t="s">
        <v>43</v>
      </c>
      <c r="P284" s="146">
        <f>O284*H284</f>
        <v>0</v>
      </c>
      <c r="Q284" s="146">
        <v>0</v>
      </c>
      <c r="R284" s="146">
        <f>Q284*H284</f>
        <v>0</v>
      </c>
      <c r="S284" s="146">
        <v>0</v>
      </c>
      <c r="T284" s="147">
        <f>S284*H284</f>
        <v>0</v>
      </c>
      <c r="AR284" s="148" t="s">
        <v>156</v>
      </c>
      <c r="AT284" s="148" t="s">
        <v>210</v>
      </c>
      <c r="AU284" s="148" t="s">
        <v>91</v>
      </c>
      <c r="AY284" s="15" t="s">
        <v>209</v>
      </c>
      <c r="BE284" s="149">
        <f>IF(N284="základní",J284,0)</f>
        <v>0</v>
      </c>
      <c r="BF284" s="149">
        <f>IF(N284="snížená",J284,0)</f>
        <v>0</v>
      </c>
      <c r="BG284" s="149">
        <f>IF(N284="zákl. přenesená",J284,0)</f>
        <v>0</v>
      </c>
      <c r="BH284" s="149">
        <f>IF(N284="sníž. přenesená",J284,0)</f>
        <v>0</v>
      </c>
      <c r="BI284" s="149">
        <f>IF(N284="nulová",J284,0)</f>
        <v>0</v>
      </c>
      <c r="BJ284" s="15" t="s">
        <v>85</v>
      </c>
      <c r="BK284" s="149">
        <f>ROUND(I284*H284,2)</f>
        <v>0</v>
      </c>
      <c r="BL284" s="15" t="s">
        <v>156</v>
      </c>
      <c r="BM284" s="148" t="s">
        <v>2846</v>
      </c>
    </row>
    <row r="285" spans="2:65" s="1" customFormat="1" x14ac:dyDescent="0.2">
      <c r="B285" s="30"/>
      <c r="D285" s="150" t="s">
        <v>216</v>
      </c>
      <c r="F285" s="151" t="s">
        <v>600</v>
      </c>
      <c r="I285" s="152"/>
      <c r="L285" s="30"/>
      <c r="M285" s="153"/>
      <c r="T285" s="54"/>
      <c r="AT285" s="15" t="s">
        <v>216</v>
      </c>
      <c r="AU285" s="15" t="s">
        <v>91</v>
      </c>
    </row>
    <row r="286" spans="2:65" s="12" customFormat="1" x14ac:dyDescent="0.2">
      <c r="B286" s="154"/>
      <c r="D286" s="150" t="s">
        <v>292</v>
      </c>
      <c r="E286" s="155" t="s">
        <v>1</v>
      </c>
      <c r="F286" s="156" t="s">
        <v>208</v>
      </c>
      <c r="H286" s="157">
        <v>5</v>
      </c>
      <c r="I286" s="158"/>
      <c r="L286" s="154"/>
      <c r="M286" s="159"/>
      <c r="T286" s="160"/>
      <c r="AT286" s="155" t="s">
        <v>292</v>
      </c>
      <c r="AU286" s="155" t="s">
        <v>91</v>
      </c>
      <c r="AV286" s="12" t="s">
        <v>91</v>
      </c>
      <c r="AW286" s="12" t="s">
        <v>36</v>
      </c>
      <c r="AX286" s="12" t="s">
        <v>85</v>
      </c>
      <c r="AY286" s="155" t="s">
        <v>209</v>
      </c>
    </row>
    <row r="287" spans="2:65" s="11" customFormat="1" ht="22.9" customHeight="1" x14ac:dyDescent="0.2">
      <c r="B287" s="124"/>
      <c r="D287" s="125" t="s">
        <v>77</v>
      </c>
      <c r="E287" s="134" t="s">
        <v>156</v>
      </c>
      <c r="F287" s="134" t="s">
        <v>602</v>
      </c>
      <c r="I287" s="127"/>
      <c r="J287" s="135">
        <f>BK287</f>
        <v>0</v>
      </c>
      <c r="L287" s="124"/>
      <c r="M287" s="129"/>
      <c r="P287" s="130">
        <f>SUM(P288:P302)</f>
        <v>0</v>
      </c>
      <c r="R287" s="130">
        <f>SUM(R288:R302)</f>
        <v>122.26159926000001</v>
      </c>
      <c r="T287" s="131">
        <f>SUM(T288:T302)</f>
        <v>0</v>
      </c>
      <c r="AR287" s="125" t="s">
        <v>85</v>
      </c>
      <c r="AT287" s="132" t="s">
        <v>77</v>
      </c>
      <c r="AU287" s="132" t="s">
        <v>85</v>
      </c>
      <c r="AY287" s="125" t="s">
        <v>209</v>
      </c>
      <c r="BK287" s="133">
        <f>SUM(BK288:BK302)</f>
        <v>0</v>
      </c>
    </row>
    <row r="288" spans="2:65" s="1" customFormat="1" ht="16.5" customHeight="1" x14ac:dyDescent="0.2">
      <c r="B288" s="30"/>
      <c r="C288" s="136" t="s">
        <v>551</v>
      </c>
      <c r="D288" s="136" t="s">
        <v>210</v>
      </c>
      <c r="E288" s="137" t="s">
        <v>604</v>
      </c>
      <c r="F288" s="138" t="s">
        <v>605</v>
      </c>
      <c r="G288" s="139" t="s">
        <v>359</v>
      </c>
      <c r="H288" s="140">
        <v>5</v>
      </c>
      <c r="I288" s="141"/>
      <c r="J288" s="142">
        <f>ROUND(I288*H288,2)</f>
        <v>0</v>
      </c>
      <c r="K288" s="143"/>
      <c r="L288" s="30"/>
      <c r="M288" s="144" t="s">
        <v>1</v>
      </c>
      <c r="N288" s="145" t="s">
        <v>43</v>
      </c>
      <c r="P288" s="146">
        <f>O288*H288</f>
        <v>0</v>
      </c>
      <c r="Q288" s="146">
        <v>0</v>
      </c>
      <c r="R288" s="146">
        <f>Q288*H288</f>
        <v>0</v>
      </c>
      <c r="S288" s="146">
        <v>0</v>
      </c>
      <c r="T288" s="147">
        <f>S288*H288</f>
        <v>0</v>
      </c>
      <c r="AR288" s="148" t="s">
        <v>156</v>
      </c>
      <c r="AT288" s="148" t="s">
        <v>210</v>
      </c>
      <c r="AU288" s="148" t="s">
        <v>91</v>
      </c>
      <c r="AY288" s="15" t="s">
        <v>209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5" t="s">
        <v>85</v>
      </c>
      <c r="BK288" s="149">
        <f>ROUND(I288*H288,2)</f>
        <v>0</v>
      </c>
      <c r="BL288" s="15" t="s">
        <v>156</v>
      </c>
      <c r="BM288" s="148" t="s">
        <v>2847</v>
      </c>
    </row>
    <row r="289" spans="2:65" s="1" customFormat="1" x14ac:dyDescent="0.2">
      <c r="B289" s="30"/>
      <c r="D289" s="150" t="s">
        <v>216</v>
      </c>
      <c r="F289" s="151" t="s">
        <v>607</v>
      </c>
      <c r="I289" s="152"/>
      <c r="L289" s="30"/>
      <c r="M289" s="153"/>
      <c r="T289" s="54"/>
      <c r="AT289" s="15" t="s">
        <v>216</v>
      </c>
      <c r="AU289" s="15" t="s">
        <v>91</v>
      </c>
    </row>
    <row r="290" spans="2:65" s="12" customFormat="1" x14ac:dyDescent="0.2">
      <c r="B290" s="154"/>
      <c r="D290" s="150" t="s">
        <v>292</v>
      </c>
      <c r="E290" s="155" t="s">
        <v>1</v>
      </c>
      <c r="F290" s="156" t="s">
        <v>208</v>
      </c>
      <c r="H290" s="157">
        <v>5</v>
      </c>
      <c r="I290" s="158"/>
      <c r="L290" s="154"/>
      <c r="M290" s="159"/>
      <c r="T290" s="160"/>
      <c r="AT290" s="155" t="s">
        <v>292</v>
      </c>
      <c r="AU290" s="155" t="s">
        <v>91</v>
      </c>
      <c r="AV290" s="12" t="s">
        <v>91</v>
      </c>
      <c r="AW290" s="12" t="s">
        <v>36</v>
      </c>
      <c r="AX290" s="12" t="s">
        <v>85</v>
      </c>
      <c r="AY290" s="155" t="s">
        <v>209</v>
      </c>
    </row>
    <row r="291" spans="2:65" s="1" customFormat="1" ht="16.5" customHeight="1" x14ac:dyDescent="0.2">
      <c r="B291" s="30"/>
      <c r="C291" s="136" t="s">
        <v>558</v>
      </c>
      <c r="D291" s="136" t="s">
        <v>210</v>
      </c>
      <c r="E291" s="137" t="s">
        <v>609</v>
      </c>
      <c r="F291" s="138" t="s">
        <v>610</v>
      </c>
      <c r="G291" s="139" t="s">
        <v>387</v>
      </c>
      <c r="H291" s="140">
        <v>64.638000000000005</v>
      </c>
      <c r="I291" s="141"/>
      <c r="J291" s="142">
        <f>ROUND(I291*H291,2)</f>
        <v>0</v>
      </c>
      <c r="K291" s="143"/>
      <c r="L291" s="30"/>
      <c r="M291" s="144" t="s">
        <v>1</v>
      </c>
      <c r="N291" s="145" t="s">
        <v>43</v>
      </c>
      <c r="P291" s="146">
        <f>O291*H291</f>
        <v>0</v>
      </c>
      <c r="Q291" s="146">
        <v>1.8907700000000001</v>
      </c>
      <c r="R291" s="146">
        <f>Q291*H291</f>
        <v>122.21559126000001</v>
      </c>
      <c r="S291" s="146">
        <v>0</v>
      </c>
      <c r="T291" s="147">
        <f>S291*H291</f>
        <v>0</v>
      </c>
      <c r="AR291" s="148" t="s">
        <v>156</v>
      </c>
      <c r="AT291" s="148" t="s">
        <v>210</v>
      </c>
      <c r="AU291" s="148" t="s">
        <v>91</v>
      </c>
      <c r="AY291" s="15" t="s">
        <v>209</v>
      </c>
      <c r="BE291" s="149">
        <f>IF(N291="základní",J291,0)</f>
        <v>0</v>
      </c>
      <c r="BF291" s="149">
        <f>IF(N291="snížená",J291,0)</f>
        <v>0</v>
      </c>
      <c r="BG291" s="149">
        <f>IF(N291="zákl. přenesená",J291,0)</f>
        <v>0</v>
      </c>
      <c r="BH291" s="149">
        <f>IF(N291="sníž. přenesená",J291,0)</f>
        <v>0</v>
      </c>
      <c r="BI291" s="149">
        <f>IF(N291="nulová",J291,0)</f>
        <v>0</v>
      </c>
      <c r="BJ291" s="15" t="s">
        <v>85</v>
      </c>
      <c r="BK291" s="149">
        <f>ROUND(I291*H291,2)</f>
        <v>0</v>
      </c>
      <c r="BL291" s="15" t="s">
        <v>156</v>
      </c>
      <c r="BM291" s="148" t="s">
        <v>2848</v>
      </c>
    </row>
    <row r="292" spans="2:65" s="1" customFormat="1" ht="19.5" x14ac:dyDescent="0.2">
      <c r="B292" s="30"/>
      <c r="D292" s="150" t="s">
        <v>216</v>
      </c>
      <c r="F292" s="151" t="s">
        <v>612</v>
      </c>
      <c r="I292" s="152"/>
      <c r="L292" s="30"/>
      <c r="M292" s="153"/>
      <c r="T292" s="54"/>
      <c r="AT292" s="15" t="s">
        <v>216</v>
      </c>
      <c r="AU292" s="15" t="s">
        <v>91</v>
      </c>
    </row>
    <row r="293" spans="2:65" s="12" customFormat="1" x14ac:dyDescent="0.2">
      <c r="B293" s="154"/>
      <c r="D293" s="150" t="s">
        <v>292</v>
      </c>
      <c r="E293" s="155" t="s">
        <v>1</v>
      </c>
      <c r="F293" s="156" t="s">
        <v>2849</v>
      </c>
      <c r="H293" s="157">
        <v>64.638000000000005</v>
      </c>
      <c r="I293" s="158"/>
      <c r="L293" s="154"/>
      <c r="M293" s="159"/>
      <c r="T293" s="160"/>
      <c r="AT293" s="155" t="s">
        <v>292</v>
      </c>
      <c r="AU293" s="155" t="s">
        <v>91</v>
      </c>
      <c r="AV293" s="12" t="s">
        <v>91</v>
      </c>
      <c r="AW293" s="12" t="s">
        <v>36</v>
      </c>
      <c r="AX293" s="12" t="s">
        <v>85</v>
      </c>
      <c r="AY293" s="155" t="s">
        <v>209</v>
      </c>
    </row>
    <row r="294" spans="2:65" s="1" customFormat="1" ht="24.2" customHeight="1" x14ac:dyDescent="0.2">
      <c r="B294" s="30"/>
      <c r="C294" s="136" t="s">
        <v>568</v>
      </c>
      <c r="D294" s="136" t="s">
        <v>210</v>
      </c>
      <c r="E294" s="137" t="s">
        <v>2850</v>
      </c>
      <c r="F294" s="138" t="s">
        <v>2851</v>
      </c>
      <c r="G294" s="139" t="s">
        <v>387</v>
      </c>
      <c r="H294" s="140">
        <v>0.224</v>
      </c>
      <c r="I294" s="141"/>
      <c r="J294" s="142">
        <f>ROUND(I294*H294,2)</f>
        <v>0</v>
      </c>
      <c r="K294" s="143"/>
      <c r="L294" s="30"/>
      <c r="M294" s="144" t="s">
        <v>1</v>
      </c>
      <c r="N294" s="145" t="s">
        <v>43</v>
      </c>
      <c r="P294" s="146">
        <f>O294*H294</f>
        <v>0</v>
      </c>
      <c r="Q294" s="146">
        <v>0</v>
      </c>
      <c r="R294" s="146">
        <f>Q294*H294</f>
        <v>0</v>
      </c>
      <c r="S294" s="146">
        <v>0</v>
      </c>
      <c r="T294" s="147">
        <f>S294*H294</f>
        <v>0</v>
      </c>
      <c r="AR294" s="148" t="s">
        <v>156</v>
      </c>
      <c r="AT294" s="148" t="s">
        <v>210</v>
      </c>
      <c r="AU294" s="148" t="s">
        <v>91</v>
      </c>
      <c r="AY294" s="15" t="s">
        <v>209</v>
      </c>
      <c r="BE294" s="149">
        <f>IF(N294="základní",J294,0)</f>
        <v>0</v>
      </c>
      <c r="BF294" s="149">
        <f>IF(N294="snížená",J294,0)</f>
        <v>0</v>
      </c>
      <c r="BG294" s="149">
        <f>IF(N294="zákl. přenesená",J294,0)</f>
        <v>0</v>
      </c>
      <c r="BH294" s="149">
        <f>IF(N294="sníž. přenesená",J294,0)</f>
        <v>0</v>
      </c>
      <c r="BI294" s="149">
        <f>IF(N294="nulová",J294,0)</f>
        <v>0</v>
      </c>
      <c r="BJ294" s="15" t="s">
        <v>85</v>
      </c>
      <c r="BK294" s="149">
        <f>ROUND(I294*H294,2)</f>
        <v>0</v>
      </c>
      <c r="BL294" s="15" t="s">
        <v>156</v>
      </c>
      <c r="BM294" s="148" t="s">
        <v>2852</v>
      </c>
    </row>
    <row r="295" spans="2:65" s="1" customFormat="1" ht="29.25" x14ac:dyDescent="0.2">
      <c r="B295" s="30"/>
      <c r="D295" s="150" t="s">
        <v>216</v>
      </c>
      <c r="F295" s="151" t="s">
        <v>2853</v>
      </c>
      <c r="I295" s="152"/>
      <c r="L295" s="30"/>
      <c r="M295" s="153"/>
      <c r="T295" s="54"/>
      <c r="AT295" s="15" t="s">
        <v>216</v>
      </c>
      <c r="AU295" s="15" t="s">
        <v>91</v>
      </c>
    </row>
    <row r="296" spans="2:65" s="12" customFormat="1" x14ac:dyDescent="0.2">
      <c r="B296" s="154"/>
      <c r="D296" s="150" t="s">
        <v>292</v>
      </c>
      <c r="E296" s="155" t="s">
        <v>1</v>
      </c>
      <c r="F296" s="156" t="s">
        <v>2854</v>
      </c>
      <c r="H296" s="157">
        <v>0.22399999999999998</v>
      </c>
      <c r="I296" s="158"/>
      <c r="L296" s="154"/>
      <c r="M296" s="159"/>
      <c r="T296" s="160"/>
      <c r="AT296" s="155" t="s">
        <v>292</v>
      </c>
      <c r="AU296" s="155" t="s">
        <v>91</v>
      </c>
      <c r="AV296" s="12" t="s">
        <v>91</v>
      </c>
      <c r="AW296" s="12" t="s">
        <v>36</v>
      </c>
      <c r="AX296" s="12" t="s">
        <v>85</v>
      </c>
      <c r="AY296" s="155" t="s">
        <v>209</v>
      </c>
    </row>
    <row r="297" spans="2:65" s="1" customFormat="1" ht="24.2" customHeight="1" x14ac:dyDescent="0.2">
      <c r="B297" s="30"/>
      <c r="C297" s="136" t="s">
        <v>576</v>
      </c>
      <c r="D297" s="136" t="s">
        <v>210</v>
      </c>
      <c r="E297" s="137" t="s">
        <v>2105</v>
      </c>
      <c r="F297" s="138" t="s">
        <v>2106</v>
      </c>
      <c r="G297" s="139" t="s">
        <v>387</v>
      </c>
      <c r="H297" s="140">
        <v>1.37</v>
      </c>
      <c r="I297" s="141"/>
      <c r="J297" s="142">
        <f>ROUND(I297*H297,2)</f>
        <v>0</v>
      </c>
      <c r="K297" s="143"/>
      <c r="L297" s="30"/>
      <c r="M297" s="144" t="s">
        <v>1</v>
      </c>
      <c r="N297" s="145" t="s">
        <v>43</v>
      </c>
      <c r="P297" s="146">
        <f>O297*H297</f>
        <v>0</v>
      </c>
      <c r="Q297" s="146">
        <v>0</v>
      </c>
      <c r="R297" s="146">
        <f>Q297*H297</f>
        <v>0</v>
      </c>
      <c r="S297" s="146">
        <v>0</v>
      </c>
      <c r="T297" s="147">
        <f>S297*H297</f>
        <v>0</v>
      </c>
      <c r="AR297" s="148" t="s">
        <v>156</v>
      </c>
      <c r="AT297" s="148" t="s">
        <v>210</v>
      </c>
      <c r="AU297" s="148" t="s">
        <v>91</v>
      </c>
      <c r="AY297" s="15" t="s">
        <v>209</v>
      </c>
      <c r="BE297" s="149">
        <f>IF(N297="základní",J297,0)</f>
        <v>0</v>
      </c>
      <c r="BF297" s="149">
        <f>IF(N297="snížená",J297,0)</f>
        <v>0</v>
      </c>
      <c r="BG297" s="149">
        <f>IF(N297="zákl. přenesená",J297,0)</f>
        <v>0</v>
      </c>
      <c r="BH297" s="149">
        <f>IF(N297="sníž. přenesená",J297,0)</f>
        <v>0</v>
      </c>
      <c r="BI297" s="149">
        <f>IF(N297="nulová",J297,0)</f>
        <v>0</v>
      </c>
      <c r="BJ297" s="15" t="s">
        <v>85</v>
      </c>
      <c r="BK297" s="149">
        <f>ROUND(I297*H297,2)</f>
        <v>0</v>
      </c>
      <c r="BL297" s="15" t="s">
        <v>156</v>
      </c>
      <c r="BM297" s="148" t="s">
        <v>2855</v>
      </c>
    </row>
    <row r="298" spans="2:65" s="1" customFormat="1" ht="19.5" x14ac:dyDescent="0.2">
      <c r="B298" s="30"/>
      <c r="D298" s="150" t="s">
        <v>216</v>
      </c>
      <c r="F298" s="151" t="s">
        <v>2108</v>
      </c>
      <c r="I298" s="152"/>
      <c r="L298" s="30"/>
      <c r="M298" s="153"/>
      <c r="T298" s="54"/>
      <c r="AT298" s="15" t="s">
        <v>216</v>
      </c>
      <c r="AU298" s="15" t="s">
        <v>91</v>
      </c>
    </row>
    <row r="299" spans="2:65" s="12" customFormat="1" x14ac:dyDescent="0.2">
      <c r="B299" s="154"/>
      <c r="D299" s="150" t="s">
        <v>292</v>
      </c>
      <c r="E299" s="155" t="s">
        <v>1</v>
      </c>
      <c r="F299" s="156" t="s">
        <v>2856</v>
      </c>
      <c r="H299" s="157">
        <v>1.37</v>
      </c>
      <c r="I299" s="158"/>
      <c r="L299" s="154"/>
      <c r="M299" s="159"/>
      <c r="T299" s="160"/>
      <c r="AT299" s="155" t="s">
        <v>292</v>
      </c>
      <c r="AU299" s="155" t="s">
        <v>91</v>
      </c>
      <c r="AV299" s="12" t="s">
        <v>91</v>
      </c>
      <c r="AW299" s="12" t="s">
        <v>36</v>
      </c>
      <c r="AX299" s="12" t="s">
        <v>85</v>
      </c>
      <c r="AY299" s="155" t="s">
        <v>209</v>
      </c>
    </row>
    <row r="300" spans="2:65" s="1" customFormat="1" ht="16.5" customHeight="1" x14ac:dyDescent="0.2">
      <c r="B300" s="30"/>
      <c r="C300" s="136" t="s">
        <v>583</v>
      </c>
      <c r="D300" s="136" t="s">
        <v>210</v>
      </c>
      <c r="E300" s="137" t="s">
        <v>2857</v>
      </c>
      <c r="F300" s="138" t="s">
        <v>2858</v>
      </c>
      <c r="G300" s="139" t="s">
        <v>342</v>
      </c>
      <c r="H300" s="140">
        <v>7.2</v>
      </c>
      <c r="I300" s="141"/>
      <c r="J300" s="142">
        <f>ROUND(I300*H300,2)</f>
        <v>0</v>
      </c>
      <c r="K300" s="143"/>
      <c r="L300" s="30"/>
      <c r="M300" s="144" t="s">
        <v>1</v>
      </c>
      <c r="N300" s="145" t="s">
        <v>43</v>
      </c>
      <c r="P300" s="146">
        <f>O300*H300</f>
        <v>0</v>
      </c>
      <c r="Q300" s="146">
        <v>6.3899999999999998E-3</v>
      </c>
      <c r="R300" s="146">
        <f>Q300*H300</f>
        <v>4.6008E-2</v>
      </c>
      <c r="S300" s="146">
        <v>0</v>
      </c>
      <c r="T300" s="147">
        <f>S300*H300</f>
        <v>0</v>
      </c>
      <c r="AR300" s="148" t="s">
        <v>156</v>
      </c>
      <c r="AT300" s="148" t="s">
        <v>210</v>
      </c>
      <c r="AU300" s="148" t="s">
        <v>91</v>
      </c>
      <c r="AY300" s="15" t="s">
        <v>209</v>
      </c>
      <c r="BE300" s="149">
        <f>IF(N300="základní",J300,0)</f>
        <v>0</v>
      </c>
      <c r="BF300" s="149">
        <f>IF(N300="snížená",J300,0)</f>
        <v>0</v>
      </c>
      <c r="BG300" s="149">
        <f>IF(N300="zákl. přenesená",J300,0)</f>
        <v>0</v>
      </c>
      <c r="BH300" s="149">
        <f>IF(N300="sníž. přenesená",J300,0)</f>
        <v>0</v>
      </c>
      <c r="BI300" s="149">
        <f>IF(N300="nulová",J300,0)</f>
        <v>0</v>
      </c>
      <c r="BJ300" s="15" t="s">
        <v>85</v>
      </c>
      <c r="BK300" s="149">
        <f>ROUND(I300*H300,2)</f>
        <v>0</v>
      </c>
      <c r="BL300" s="15" t="s">
        <v>156</v>
      </c>
      <c r="BM300" s="148" t="s">
        <v>2859</v>
      </c>
    </row>
    <row r="301" spans="2:65" s="1" customFormat="1" ht="19.5" x14ac:dyDescent="0.2">
      <c r="B301" s="30"/>
      <c r="D301" s="150" t="s">
        <v>216</v>
      </c>
      <c r="F301" s="151" t="s">
        <v>2860</v>
      </c>
      <c r="I301" s="152"/>
      <c r="L301" s="30"/>
      <c r="M301" s="153"/>
      <c r="T301" s="54"/>
      <c r="AT301" s="15" t="s">
        <v>216</v>
      </c>
      <c r="AU301" s="15" t="s">
        <v>91</v>
      </c>
    </row>
    <row r="302" spans="2:65" s="12" customFormat="1" x14ac:dyDescent="0.2">
      <c r="B302" s="154"/>
      <c r="D302" s="150" t="s">
        <v>292</v>
      </c>
      <c r="E302" s="155" t="s">
        <v>1</v>
      </c>
      <c r="F302" s="156" t="s">
        <v>2861</v>
      </c>
      <c r="H302" s="157">
        <v>7.1999999999999993</v>
      </c>
      <c r="I302" s="158"/>
      <c r="L302" s="154"/>
      <c r="M302" s="159"/>
      <c r="T302" s="160"/>
      <c r="AT302" s="155" t="s">
        <v>292</v>
      </c>
      <c r="AU302" s="155" t="s">
        <v>91</v>
      </c>
      <c r="AV302" s="12" t="s">
        <v>91</v>
      </c>
      <c r="AW302" s="12" t="s">
        <v>36</v>
      </c>
      <c r="AX302" s="12" t="s">
        <v>85</v>
      </c>
      <c r="AY302" s="155" t="s">
        <v>209</v>
      </c>
    </row>
    <row r="303" spans="2:65" s="11" customFormat="1" ht="22.9" customHeight="1" x14ac:dyDescent="0.2">
      <c r="B303" s="124"/>
      <c r="D303" s="125" t="s">
        <v>77</v>
      </c>
      <c r="E303" s="134" t="s">
        <v>208</v>
      </c>
      <c r="F303" s="134" t="s">
        <v>620</v>
      </c>
      <c r="I303" s="127"/>
      <c r="J303" s="135">
        <f>BK303</f>
        <v>0</v>
      </c>
      <c r="L303" s="124"/>
      <c r="M303" s="129"/>
      <c r="P303" s="130">
        <f>SUM(P304:P334)</f>
        <v>0</v>
      </c>
      <c r="R303" s="130">
        <f>SUM(R304:R334)</f>
        <v>88.425167999999999</v>
      </c>
      <c r="T303" s="131">
        <f>SUM(T304:T334)</f>
        <v>0</v>
      </c>
      <c r="AR303" s="125" t="s">
        <v>85</v>
      </c>
      <c r="AT303" s="132" t="s">
        <v>77</v>
      </c>
      <c r="AU303" s="132" t="s">
        <v>85</v>
      </c>
      <c r="AY303" s="125" t="s">
        <v>209</v>
      </c>
      <c r="BK303" s="133">
        <f>SUM(BK304:BK334)</f>
        <v>0</v>
      </c>
    </row>
    <row r="304" spans="2:65" s="1" customFormat="1" ht="24.2" customHeight="1" x14ac:dyDescent="0.2">
      <c r="B304" s="30"/>
      <c r="C304" s="136" t="s">
        <v>589</v>
      </c>
      <c r="D304" s="136" t="s">
        <v>210</v>
      </c>
      <c r="E304" s="137" t="s">
        <v>622</v>
      </c>
      <c r="F304" s="138" t="s">
        <v>623</v>
      </c>
      <c r="G304" s="139" t="s">
        <v>342</v>
      </c>
      <c r="H304" s="140">
        <v>1081.1600000000001</v>
      </c>
      <c r="I304" s="141"/>
      <c r="J304" s="142">
        <f>ROUND(I304*H304,2)</f>
        <v>0</v>
      </c>
      <c r="K304" s="143"/>
      <c r="L304" s="30"/>
      <c r="M304" s="144" t="s">
        <v>1</v>
      </c>
      <c r="N304" s="145" t="s">
        <v>43</v>
      </c>
      <c r="P304" s="146">
        <f>O304*H304</f>
        <v>0</v>
      </c>
      <c r="Q304" s="146">
        <v>0</v>
      </c>
      <c r="R304" s="146">
        <f>Q304*H304</f>
        <v>0</v>
      </c>
      <c r="S304" s="146">
        <v>0</v>
      </c>
      <c r="T304" s="147">
        <f>S304*H304</f>
        <v>0</v>
      </c>
      <c r="AR304" s="148" t="s">
        <v>156</v>
      </c>
      <c r="AT304" s="148" t="s">
        <v>210</v>
      </c>
      <c r="AU304" s="148" t="s">
        <v>91</v>
      </c>
      <c r="AY304" s="15" t="s">
        <v>209</v>
      </c>
      <c r="BE304" s="149">
        <f>IF(N304="základní",J304,0)</f>
        <v>0</v>
      </c>
      <c r="BF304" s="149">
        <f>IF(N304="snížená",J304,0)</f>
        <v>0</v>
      </c>
      <c r="BG304" s="149">
        <f>IF(N304="zákl. přenesená",J304,0)</f>
        <v>0</v>
      </c>
      <c r="BH304" s="149">
        <f>IF(N304="sníž. přenesená",J304,0)</f>
        <v>0</v>
      </c>
      <c r="BI304" s="149">
        <f>IF(N304="nulová",J304,0)</f>
        <v>0</v>
      </c>
      <c r="BJ304" s="15" t="s">
        <v>85</v>
      </c>
      <c r="BK304" s="149">
        <f>ROUND(I304*H304,2)</f>
        <v>0</v>
      </c>
      <c r="BL304" s="15" t="s">
        <v>156</v>
      </c>
      <c r="BM304" s="148" t="s">
        <v>2862</v>
      </c>
    </row>
    <row r="305" spans="2:65" s="1" customFormat="1" ht="19.5" x14ac:dyDescent="0.2">
      <c r="B305" s="30"/>
      <c r="D305" s="150" t="s">
        <v>216</v>
      </c>
      <c r="F305" s="151" t="s">
        <v>625</v>
      </c>
      <c r="I305" s="152"/>
      <c r="L305" s="30"/>
      <c r="M305" s="153"/>
      <c r="T305" s="54"/>
      <c r="AT305" s="15" t="s">
        <v>216</v>
      </c>
      <c r="AU305" s="15" t="s">
        <v>91</v>
      </c>
    </row>
    <row r="306" spans="2:65" s="12" customFormat="1" ht="22.5" x14ac:dyDescent="0.2">
      <c r="B306" s="154"/>
      <c r="D306" s="150" t="s">
        <v>292</v>
      </c>
      <c r="E306" s="155" t="s">
        <v>1</v>
      </c>
      <c r="F306" s="156" t="s">
        <v>2863</v>
      </c>
      <c r="H306" s="157">
        <v>1081.1599999999999</v>
      </c>
      <c r="I306" s="158"/>
      <c r="L306" s="154"/>
      <c r="M306" s="159"/>
      <c r="T306" s="160"/>
      <c r="AT306" s="155" t="s">
        <v>292</v>
      </c>
      <c r="AU306" s="155" t="s">
        <v>91</v>
      </c>
      <c r="AV306" s="12" t="s">
        <v>91</v>
      </c>
      <c r="AW306" s="12" t="s">
        <v>36</v>
      </c>
      <c r="AX306" s="12" t="s">
        <v>85</v>
      </c>
      <c r="AY306" s="155" t="s">
        <v>209</v>
      </c>
    </row>
    <row r="307" spans="2:65" s="1" customFormat="1" ht="24.2" customHeight="1" x14ac:dyDescent="0.2">
      <c r="B307" s="30"/>
      <c r="C307" s="136" t="s">
        <v>596</v>
      </c>
      <c r="D307" s="136" t="s">
        <v>210</v>
      </c>
      <c r="E307" s="137" t="s">
        <v>627</v>
      </c>
      <c r="F307" s="138" t="s">
        <v>628</v>
      </c>
      <c r="G307" s="139" t="s">
        <v>342</v>
      </c>
      <c r="H307" s="140">
        <v>450.8</v>
      </c>
      <c r="I307" s="141"/>
      <c r="J307" s="142">
        <f>ROUND(I307*H307,2)</f>
        <v>0</v>
      </c>
      <c r="K307" s="143"/>
      <c r="L307" s="30"/>
      <c r="M307" s="144" t="s">
        <v>1</v>
      </c>
      <c r="N307" s="145" t="s">
        <v>43</v>
      </c>
      <c r="P307" s="146">
        <f>O307*H307</f>
        <v>0</v>
      </c>
      <c r="Q307" s="146">
        <v>0</v>
      </c>
      <c r="R307" s="146">
        <f>Q307*H307</f>
        <v>0</v>
      </c>
      <c r="S307" s="146">
        <v>0</v>
      </c>
      <c r="T307" s="147">
        <f>S307*H307</f>
        <v>0</v>
      </c>
      <c r="AR307" s="148" t="s">
        <v>156</v>
      </c>
      <c r="AT307" s="148" t="s">
        <v>210</v>
      </c>
      <c r="AU307" s="148" t="s">
        <v>91</v>
      </c>
      <c r="AY307" s="15" t="s">
        <v>209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5" t="s">
        <v>85</v>
      </c>
      <c r="BK307" s="149">
        <f>ROUND(I307*H307,2)</f>
        <v>0</v>
      </c>
      <c r="BL307" s="15" t="s">
        <v>156</v>
      </c>
      <c r="BM307" s="148" t="s">
        <v>2864</v>
      </c>
    </row>
    <row r="308" spans="2:65" s="1" customFormat="1" ht="29.25" x14ac:dyDescent="0.2">
      <c r="B308" s="30"/>
      <c r="D308" s="150" t="s">
        <v>216</v>
      </c>
      <c r="F308" s="151" t="s">
        <v>630</v>
      </c>
      <c r="I308" s="152"/>
      <c r="L308" s="30"/>
      <c r="M308" s="153"/>
      <c r="T308" s="54"/>
      <c r="AT308" s="15" t="s">
        <v>216</v>
      </c>
      <c r="AU308" s="15" t="s">
        <v>91</v>
      </c>
    </row>
    <row r="309" spans="2:65" s="12" customFormat="1" x14ac:dyDescent="0.2">
      <c r="B309" s="154"/>
      <c r="D309" s="150" t="s">
        <v>292</v>
      </c>
      <c r="E309" s="155" t="s">
        <v>1</v>
      </c>
      <c r="F309" s="156" t="s">
        <v>2766</v>
      </c>
      <c r="H309" s="157">
        <v>450.79999999999995</v>
      </c>
      <c r="I309" s="158"/>
      <c r="L309" s="154"/>
      <c r="M309" s="159"/>
      <c r="T309" s="160"/>
      <c r="AT309" s="155" t="s">
        <v>292</v>
      </c>
      <c r="AU309" s="155" t="s">
        <v>91</v>
      </c>
      <c r="AV309" s="12" t="s">
        <v>91</v>
      </c>
      <c r="AW309" s="12" t="s">
        <v>36</v>
      </c>
      <c r="AX309" s="12" t="s">
        <v>85</v>
      </c>
      <c r="AY309" s="155" t="s">
        <v>209</v>
      </c>
    </row>
    <row r="310" spans="2:65" s="1" customFormat="1" ht="24.2" customHeight="1" x14ac:dyDescent="0.2">
      <c r="B310" s="30"/>
      <c r="C310" s="136" t="s">
        <v>603</v>
      </c>
      <c r="D310" s="136" t="s">
        <v>210</v>
      </c>
      <c r="E310" s="137" t="s">
        <v>633</v>
      </c>
      <c r="F310" s="138" t="s">
        <v>634</v>
      </c>
      <c r="G310" s="139" t="s">
        <v>342</v>
      </c>
      <c r="H310" s="140">
        <v>100</v>
      </c>
      <c r="I310" s="141"/>
      <c r="J310" s="142">
        <f>ROUND(I310*H310,2)</f>
        <v>0</v>
      </c>
      <c r="K310" s="143"/>
      <c r="L310" s="30"/>
      <c r="M310" s="144" t="s">
        <v>1</v>
      </c>
      <c r="N310" s="145" t="s">
        <v>43</v>
      </c>
      <c r="P310" s="146">
        <f>O310*H310</f>
        <v>0</v>
      </c>
      <c r="Q310" s="146">
        <v>0.23</v>
      </c>
      <c r="R310" s="146">
        <f>Q310*H310</f>
        <v>23</v>
      </c>
      <c r="S310" s="146">
        <v>0</v>
      </c>
      <c r="T310" s="147">
        <f>S310*H310</f>
        <v>0</v>
      </c>
      <c r="AR310" s="148" t="s">
        <v>156</v>
      </c>
      <c r="AT310" s="148" t="s">
        <v>210</v>
      </c>
      <c r="AU310" s="148" t="s">
        <v>91</v>
      </c>
      <c r="AY310" s="15" t="s">
        <v>209</v>
      </c>
      <c r="BE310" s="149">
        <f>IF(N310="základní",J310,0)</f>
        <v>0</v>
      </c>
      <c r="BF310" s="149">
        <f>IF(N310="snížená",J310,0)</f>
        <v>0</v>
      </c>
      <c r="BG310" s="149">
        <f>IF(N310="zákl. přenesená",J310,0)</f>
        <v>0</v>
      </c>
      <c r="BH310" s="149">
        <f>IF(N310="sníž. přenesená",J310,0)</f>
        <v>0</v>
      </c>
      <c r="BI310" s="149">
        <f>IF(N310="nulová",J310,0)</f>
        <v>0</v>
      </c>
      <c r="BJ310" s="15" t="s">
        <v>85</v>
      </c>
      <c r="BK310" s="149">
        <f>ROUND(I310*H310,2)</f>
        <v>0</v>
      </c>
      <c r="BL310" s="15" t="s">
        <v>156</v>
      </c>
      <c r="BM310" s="148" t="s">
        <v>2865</v>
      </c>
    </row>
    <row r="311" spans="2:65" s="1" customFormat="1" ht="29.25" x14ac:dyDescent="0.2">
      <c r="B311" s="30"/>
      <c r="D311" s="150" t="s">
        <v>216</v>
      </c>
      <c r="F311" s="151" t="s">
        <v>636</v>
      </c>
      <c r="I311" s="152"/>
      <c r="L311" s="30"/>
      <c r="M311" s="153"/>
      <c r="T311" s="54"/>
      <c r="AT311" s="15" t="s">
        <v>216</v>
      </c>
      <c r="AU311" s="15" t="s">
        <v>91</v>
      </c>
    </row>
    <row r="312" spans="2:65" s="12" customFormat="1" x14ac:dyDescent="0.2">
      <c r="B312" s="154"/>
      <c r="D312" s="150" t="s">
        <v>292</v>
      </c>
      <c r="E312" s="155" t="s">
        <v>1</v>
      </c>
      <c r="F312" s="156" t="s">
        <v>637</v>
      </c>
      <c r="H312" s="157">
        <v>100</v>
      </c>
      <c r="I312" s="158"/>
      <c r="L312" s="154"/>
      <c r="M312" s="159"/>
      <c r="T312" s="160"/>
      <c r="AT312" s="155" t="s">
        <v>292</v>
      </c>
      <c r="AU312" s="155" t="s">
        <v>91</v>
      </c>
      <c r="AV312" s="12" t="s">
        <v>91</v>
      </c>
      <c r="AW312" s="12" t="s">
        <v>36</v>
      </c>
      <c r="AX312" s="12" t="s">
        <v>85</v>
      </c>
      <c r="AY312" s="155" t="s">
        <v>209</v>
      </c>
    </row>
    <row r="313" spans="2:65" s="1" customFormat="1" ht="24.2" customHeight="1" x14ac:dyDescent="0.2">
      <c r="B313" s="30"/>
      <c r="C313" s="136" t="s">
        <v>608</v>
      </c>
      <c r="D313" s="136" t="s">
        <v>210</v>
      </c>
      <c r="E313" s="137" t="s">
        <v>639</v>
      </c>
      <c r="F313" s="138" t="s">
        <v>640</v>
      </c>
      <c r="G313" s="139" t="s">
        <v>342</v>
      </c>
      <c r="H313" s="140">
        <v>450.8</v>
      </c>
      <c r="I313" s="141"/>
      <c r="J313" s="142">
        <f>ROUND(I313*H313,2)</f>
        <v>0</v>
      </c>
      <c r="K313" s="143"/>
      <c r="L313" s="30"/>
      <c r="M313" s="144" t="s">
        <v>1</v>
      </c>
      <c r="N313" s="145" t="s">
        <v>43</v>
      </c>
      <c r="P313" s="146">
        <f>O313*H313</f>
        <v>0</v>
      </c>
      <c r="Q313" s="146">
        <v>0.13800000000000001</v>
      </c>
      <c r="R313" s="146">
        <f>Q313*H313</f>
        <v>62.210400000000007</v>
      </c>
      <c r="S313" s="146">
        <v>0</v>
      </c>
      <c r="T313" s="147">
        <f>S313*H313</f>
        <v>0</v>
      </c>
      <c r="AR313" s="148" t="s">
        <v>156</v>
      </c>
      <c r="AT313" s="148" t="s">
        <v>210</v>
      </c>
      <c r="AU313" s="148" t="s">
        <v>91</v>
      </c>
      <c r="AY313" s="15" t="s">
        <v>209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5" t="s">
        <v>85</v>
      </c>
      <c r="BK313" s="149">
        <f>ROUND(I313*H313,2)</f>
        <v>0</v>
      </c>
      <c r="BL313" s="15" t="s">
        <v>156</v>
      </c>
      <c r="BM313" s="148" t="s">
        <v>2866</v>
      </c>
    </row>
    <row r="314" spans="2:65" s="1" customFormat="1" ht="19.5" x14ac:dyDescent="0.2">
      <c r="B314" s="30"/>
      <c r="D314" s="150" t="s">
        <v>216</v>
      </c>
      <c r="F314" s="151" t="s">
        <v>640</v>
      </c>
      <c r="I314" s="152"/>
      <c r="L314" s="30"/>
      <c r="M314" s="153"/>
      <c r="T314" s="54"/>
      <c r="AT314" s="15" t="s">
        <v>216</v>
      </c>
      <c r="AU314" s="15" t="s">
        <v>91</v>
      </c>
    </row>
    <row r="315" spans="2:65" s="12" customFormat="1" x14ac:dyDescent="0.2">
      <c r="B315" s="154"/>
      <c r="D315" s="150" t="s">
        <v>292</v>
      </c>
      <c r="E315" s="155" t="s">
        <v>1</v>
      </c>
      <c r="F315" s="156" t="s">
        <v>2766</v>
      </c>
      <c r="H315" s="157">
        <v>450.79999999999995</v>
      </c>
      <c r="I315" s="158"/>
      <c r="L315" s="154"/>
      <c r="M315" s="159"/>
      <c r="T315" s="160"/>
      <c r="AT315" s="155" t="s">
        <v>292</v>
      </c>
      <c r="AU315" s="155" t="s">
        <v>91</v>
      </c>
      <c r="AV315" s="12" t="s">
        <v>91</v>
      </c>
      <c r="AW315" s="12" t="s">
        <v>36</v>
      </c>
      <c r="AX315" s="12" t="s">
        <v>85</v>
      </c>
      <c r="AY315" s="155" t="s">
        <v>209</v>
      </c>
    </row>
    <row r="316" spans="2:65" s="1" customFormat="1" ht="24.2" customHeight="1" x14ac:dyDescent="0.2">
      <c r="B316" s="30"/>
      <c r="C316" s="136" t="s">
        <v>614</v>
      </c>
      <c r="D316" s="136" t="s">
        <v>210</v>
      </c>
      <c r="E316" s="137" t="s">
        <v>644</v>
      </c>
      <c r="F316" s="138" t="s">
        <v>645</v>
      </c>
      <c r="G316" s="139" t="s">
        <v>342</v>
      </c>
      <c r="H316" s="140">
        <v>423.8</v>
      </c>
      <c r="I316" s="141"/>
      <c r="J316" s="142">
        <f>ROUND(I316*H316,2)</f>
        <v>0</v>
      </c>
      <c r="K316" s="143"/>
      <c r="L316" s="30"/>
      <c r="M316" s="144" t="s">
        <v>1</v>
      </c>
      <c r="N316" s="145" t="s">
        <v>43</v>
      </c>
      <c r="P316" s="146">
        <f>O316*H316</f>
        <v>0</v>
      </c>
      <c r="Q316" s="146">
        <v>6.0099999999999997E-3</v>
      </c>
      <c r="R316" s="146">
        <f>Q316*H316</f>
        <v>2.5470380000000001</v>
      </c>
      <c r="S316" s="146">
        <v>0</v>
      </c>
      <c r="T316" s="147">
        <f>S316*H316</f>
        <v>0</v>
      </c>
      <c r="AR316" s="148" t="s">
        <v>156</v>
      </c>
      <c r="AT316" s="148" t="s">
        <v>210</v>
      </c>
      <c r="AU316" s="148" t="s">
        <v>91</v>
      </c>
      <c r="AY316" s="15" t="s">
        <v>209</v>
      </c>
      <c r="BE316" s="149">
        <f>IF(N316="základní",J316,0)</f>
        <v>0</v>
      </c>
      <c r="BF316" s="149">
        <f>IF(N316="snížená",J316,0)</f>
        <v>0</v>
      </c>
      <c r="BG316" s="149">
        <f>IF(N316="zákl. přenesená",J316,0)</f>
        <v>0</v>
      </c>
      <c r="BH316" s="149">
        <f>IF(N316="sníž. přenesená",J316,0)</f>
        <v>0</v>
      </c>
      <c r="BI316" s="149">
        <f>IF(N316="nulová",J316,0)</f>
        <v>0</v>
      </c>
      <c r="BJ316" s="15" t="s">
        <v>85</v>
      </c>
      <c r="BK316" s="149">
        <f>ROUND(I316*H316,2)</f>
        <v>0</v>
      </c>
      <c r="BL316" s="15" t="s">
        <v>156</v>
      </c>
      <c r="BM316" s="148" t="s">
        <v>2867</v>
      </c>
    </row>
    <row r="317" spans="2:65" s="1" customFormat="1" ht="19.5" x14ac:dyDescent="0.2">
      <c r="B317" s="30"/>
      <c r="D317" s="150" t="s">
        <v>216</v>
      </c>
      <c r="F317" s="151" t="s">
        <v>647</v>
      </c>
      <c r="I317" s="152"/>
      <c r="L317" s="30"/>
      <c r="M317" s="153"/>
      <c r="T317" s="54"/>
      <c r="AT317" s="15" t="s">
        <v>216</v>
      </c>
      <c r="AU317" s="15" t="s">
        <v>91</v>
      </c>
    </row>
    <row r="318" spans="2:65" s="12" customFormat="1" x14ac:dyDescent="0.2">
      <c r="B318" s="154"/>
      <c r="D318" s="150" t="s">
        <v>292</v>
      </c>
      <c r="E318" s="155" t="s">
        <v>1</v>
      </c>
      <c r="F318" s="156" t="s">
        <v>2868</v>
      </c>
      <c r="H318" s="157">
        <v>423.79999999999995</v>
      </c>
      <c r="I318" s="158"/>
      <c r="L318" s="154"/>
      <c r="M318" s="159"/>
      <c r="T318" s="160"/>
      <c r="AT318" s="155" t="s">
        <v>292</v>
      </c>
      <c r="AU318" s="155" t="s">
        <v>91</v>
      </c>
      <c r="AV318" s="12" t="s">
        <v>91</v>
      </c>
      <c r="AW318" s="12" t="s">
        <v>36</v>
      </c>
      <c r="AX318" s="12" t="s">
        <v>85</v>
      </c>
      <c r="AY318" s="155" t="s">
        <v>209</v>
      </c>
    </row>
    <row r="319" spans="2:65" s="1" customFormat="1" ht="24.2" customHeight="1" x14ac:dyDescent="0.2">
      <c r="B319" s="30"/>
      <c r="C319" s="136" t="s">
        <v>621</v>
      </c>
      <c r="D319" s="136" t="s">
        <v>210</v>
      </c>
      <c r="E319" s="137" t="s">
        <v>650</v>
      </c>
      <c r="F319" s="138" t="s">
        <v>651</v>
      </c>
      <c r="G319" s="139" t="s">
        <v>342</v>
      </c>
      <c r="H319" s="140">
        <v>907</v>
      </c>
      <c r="I319" s="141"/>
      <c r="J319" s="142">
        <f>ROUND(I319*H319,2)</f>
        <v>0</v>
      </c>
      <c r="K319" s="143"/>
      <c r="L319" s="30"/>
      <c r="M319" s="144" t="s">
        <v>1</v>
      </c>
      <c r="N319" s="145" t="s">
        <v>43</v>
      </c>
      <c r="P319" s="146">
        <f>O319*H319</f>
        <v>0</v>
      </c>
      <c r="Q319" s="146">
        <v>7.1000000000000002E-4</v>
      </c>
      <c r="R319" s="146">
        <f>Q319*H319</f>
        <v>0.64397000000000004</v>
      </c>
      <c r="S319" s="146">
        <v>0</v>
      </c>
      <c r="T319" s="147">
        <f>S319*H319</f>
        <v>0</v>
      </c>
      <c r="AR319" s="148" t="s">
        <v>156</v>
      </c>
      <c r="AT319" s="148" t="s">
        <v>210</v>
      </c>
      <c r="AU319" s="148" t="s">
        <v>91</v>
      </c>
      <c r="AY319" s="15" t="s">
        <v>209</v>
      </c>
      <c r="BE319" s="149">
        <f>IF(N319="základní",J319,0)</f>
        <v>0</v>
      </c>
      <c r="BF319" s="149">
        <f>IF(N319="snížená",J319,0)</f>
        <v>0</v>
      </c>
      <c r="BG319" s="149">
        <f>IF(N319="zákl. přenesená",J319,0)</f>
        <v>0</v>
      </c>
      <c r="BH319" s="149">
        <f>IF(N319="sníž. přenesená",J319,0)</f>
        <v>0</v>
      </c>
      <c r="BI319" s="149">
        <f>IF(N319="nulová",J319,0)</f>
        <v>0</v>
      </c>
      <c r="BJ319" s="15" t="s">
        <v>85</v>
      </c>
      <c r="BK319" s="149">
        <f>ROUND(I319*H319,2)</f>
        <v>0</v>
      </c>
      <c r="BL319" s="15" t="s">
        <v>156</v>
      </c>
      <c r="BM319" s="148" t="s">
        <v>2869</v>
      </c>
    </row>
    <row r="320" spans="2:65" s="1" customFormat="1" ht="19.5" x14ac:dyDescent="0.2">
      <c r="B320" s="30"/>
      <c r="D320" s="150" t="s">
        <v>216</v>
      </c>
      <c r="F320" s="151" t="s">
        <v>653</v>
      </c>
      <c r="I320" s="152"/>
      <c r="L320" s="30"/>
      <c r="M320" s="153"/>
      <c r="T320" s="54"/>
      <c r="AT320" s="15" t="s">
        <v>216</v>
      </c>
      <c r="AU320" s="15" t="s">
        <v>91</v>
      </c>
    </row>
    <row r="321" spans="2:65" s="12" customFormat="1" ht="22.5" x14ac:dyDescent="0.2">
      <c r="B321" s="154"/>
      <c r="D321" s="150" t="s">
        <v>292</v>
      </c>
      <c r="E321" s="155" t="s">
        <v>1</v>
      </c>
      <c r="F321" s="156" t="s">
        <v>2870</v>
      </c>
      <c r="H321" s="157">
        <v>907</v>
      </c>
      <c r="I321" s="158"/>
      <c r="L321" s="154"/>
      <c r="M321" s="159"/>
      <c r="T321" s="160"/>
      <c r="AT321" s="155" t="s">
        <v>292</v>
      </c>
      <c r="AU321" s="155" t="s">
        <v>91</v>
      </c>
      <c r="AV321" s="12" t="s">
        <v>91</v>
      </c>
      <c r="AW321" s="12" t="s">
        <v>36</v>
      </c>
      <c r="AX321" s="12" t="s">
        <v>78</v>
      </c>
      <c r="AY321" s="155" t="s">
        <v>209</v>
      </c>
    </row>
    <row r="322" spans="2:65" s="13" customFormat="1" x14ac:dyDescent="0.2">
      <c r="B322" s="164"/>
      <c r="D322" s="150" t="s">
        <v>292</v>
      </c>
      <c r="E322" s="165" t="s">
        <v>1</v>
      </c>
      <c r="F322" s="166" t="s">
        <v>351</v>
      </c>
      <c r="H322" s="167">
        <v>907</v>
      </c>
      <c r="I322" s="168"/>
      <c r="L322" s="164"/>
      <c r="M322" s="169"/>
      <c r="T322" s="170"/>
      <c r="AT322" s="165" t="s">
        <v>292</v>
      </c>
      <c r="AU322" s="165" t="s">
        <v>91</v>
      </c>
      <c r="AV322" s="13" t="s">
        <v>156</v>
      </c>
      <c r="AW322" s="13" t="s">
        <v>4</v>
      </c>
      <c r="AX322" s="13" t="s">
        <v>85</v>
      </c>
      <c r="AY322" s="165" t="s">
        <v>209</v>
      </c>
    </row>
    <row r="323" spans="2:65" s="1" customFormat="1" ht="33" customHeight="1" x14ac:dyDescent="0.2">
      <c r="B323" s="30"/>
      <c r="C323" s="136" t="s">
        <v>432</v>
      </c>
      <c r="D323" s="136" t="s">
        <v>210</v>
      </c>
      <c r="E323" s="137" t="s">
        <v>656</v>
      </c>
      <c r="F323" s="138" t="s">
        <v>657</v>
      </c>
      <c r="G323" s="139" t="s">
        <v>342</v>
      </c>
      <c r="H323" s="140">
        <v>907</v>
      </c>
      <c r="I323" s="141"/>
      <c r="J323" s="142">
        <f>ROUND(I323*H323,2)</f>
        <v>0</v>
      </c>
      <c r="K323" s="143"/>
      <c r="L323" s="30"/>
      <c r="M323" s="144" t="s">
        <v>1</v>
      </c>
      <c r="N323" s="145" t="s">
        <v>43</v>
      </c>
      <c r="P323" s="146">
        <f>O323*H323</f>
        <v>0</v>
      </c>
      <c r="Q323" s="146">
        <v>0</v>
      </c>
      <c r="R323" s="146">
        <f>Q323*H323</f>
        <v>0</v>
      </c>
      <c r="S323" s="146">
        <v>0</v>
      </c>
      <c r="T323" s="147">
        <f>S323*H323</f>
        <v>0</v>
      </c>
      <c r="AR323" s="148" t="s">
        <v>156</v>
      </c>
      <c r="AT323" s="148" t="s">
        <v>210</v>
      </c>
      <c r="AU323" s="148" t="s">
        <v>91</v>
      </c>
      <c r="AY323" s="15" t="s">
        <v>209</v>
      </c>
      <c r="BE323" s="149">
        <f>IF(N323="základní",J323,0)</f>
        <v>0</v>
      </c>
      <c r="BF323" s="149">
        <f>IF(N323="snížená",J323,0)</f>
        <v>0</v>
      </c>
      <c r="BG323" s="149">
        <f>IF(N323="zákl. přenesená",J323,0)</f>
        <v>0</v>
      </c>
      <c r="BH323" s="149">
        <f>IF(N323="sníž. přenesená",J323,0)</f>
        <v>0</v>
      </c>
      <c r="BI323" s="149">
        <f>IF(N323="nulová",J323,0)</f>
        <v>0</v>
      </c>
      <c r="BJ323" s="15" t="s">
        <v>85</v>
      </c>
      <c r="BK323" s="149">
        <f>ROUND(I323*H323,2)</f>
        <v>0</v>
      </c>
      <c r="BL323" s="15" t="s">
        <v>156</v>
      </c>
      <c r="BM323" s="148" t="s">
        <v>2871</v>
      </c>
    </row>
    <row r="324" spans="2:65" s="1" customFormat="1" ht="29.25" x14ac:dyDescent="0.2">
      <c r="B324" s="30"/>
      <c r="D324" s="150" t="s">
        <v>216</v>
      </c>
      <c r="F324" s="151" t="s">
        <v>659</v>
      </c>
      <c r="I324" s="152"/>
      <c r="L324" s="30"/>
      <c r="M324" s="153"/>
      <c r="T324" s="54"/>
      <c r="AT324" s="15" t="s">
        <v>216</v>
      </c>
      <c r="AU324" s="15" t="s">
        <v>91</v>
      </c>
    </row>
    <row r="325" spans="2:65" s="12" customFormat="1" ht="22.5" x14ac:dyDescent="0.2">
      <c r="B325" s="154"/>
      <c r="D325" s="150" t="s">
        <v>292</v>
      </c>
      <c r="E325" s="155" t="s">
        <v>1</v>
      </c>
      <c r="F325" s="156" t="s">
        <v>2870</v>
      </c>
      <c r="H325" s="157">
        <v>907</v>
      </c>
      <c r="I325" s="158"/>
      <c r="L325" s="154"/>
      <c r="M325" s="159"/>
      <c r="T325" s="160"/>
      <c r="AT325" s="155" t="s">
        <v>292</v>
      </c>
      <c r="AU325" s="155" t="s">
        <v>91</v>
      </c>
      <c r="AV325" s="12" t="s">
        <v>91</v>
      </c>
      <c r="AW325" s="12" t="s">
        <v>36</v>
      </c>
      <c r="AX325" s="12" t="s">
        <v>85</v>
      </c>
      <c r="AY325" s="155" t="s">
        <v>209</v>
      </c>
    </row>
    <row r="326" spans="2:65" s="1" customFormat="1" ht="24.2" customHeight="1" x14ac:dyDescent="0.2">
      <c r="B326" s="30"/>
      <c r="C326" s="136" t="s">
        <v>632</v>
      </c>
      <c r="D326" s="136" t="s">
        <v>210</v>
      </c>
      <c r="E326" s="137" t="s">
        <v>661</v>
      </c>
      <c r="F326" s="138" t="s">
        <v>662</v>
      </c>
      <c r="G326" s="139" t="s">
        <v>342</v>
      </c>
      <c r="H326" s="140">
        <v>450.8</v>
      </c>
      <c r="I326" s="141"/>
      <c r="J326" s="142">
        <f>ROUND(I326*H326,2)</f>
        <v>0</v>
      </c>
      <c r="K326" s="143"/>
      <c r="L326" s="30"/>
      <c r="M326" s="144" t="s">
        <v>1</v>
      </c>
      <c r="N326" s="145" t="s">
        <v>43</v>
      </c>
      <c r="P326" s="146">
        <f>O326*H326</f>
        <v>0</v>
      </c>
      <c r="Q326" s="146">
        <v>0</v>
      </c>
      <c r="R326" s="146">
        <f>Q326*H326</f>
        <v>0</v>
      </c>
      <c r="S326" s="146">
        <v>0</v>
      </c>
      <c r="T326" s="147">
        <f>S326*H326</f>
        <v>0</v>
      </c>
      <c r="AR326" s="148" t="s">
        <v>156</v>
      </c>
      <c r="AT326" s="148" t="s">
        <v>210</v>
      </c>
      <c r="AU326" s="148" t="s">
        <v>91</v>
      </c>
      <c r="AY326" s="15" t="s">
        <v>209</v>
      </c>
      <c r="BE326" s="149">
        <f>IF(N326="základní",J326,0)</f>
        <v>0</v>
      </c>
      <c r="BF326" s="149">
        <f>IF(N326="snížená",J326,0)</f>
        <v>0</v>
      </c>
      <c r="BG326" s="149">
        <f>IF(N326="zákl. přenesená",J326,0)</f>
        <v>0</v>
      </c>
      <c r="BH326" s="149">
        <f>IF(N326="sníž. přenesená",J326,0)</f>
        <v>0</v>
      </c>
      <c r="BI326" s="149">
        <f>IF(N326="nulová",J326,0)</f>
        <v>0</v>
      </c>
      <c r="BJ326" s="15" t="s">
        <v>85</v>
      </c>
      <c r="BK326" s="149">
        <f>ROUND(I326*H326,2)</f>
        <v>0</v>
      </c>
      <c r="BL326" s="15" t="s">
        <v>156</v>
      </c>
      <c r="BM326" s="148" t="s">
        <v>2872</v>
      </c>
    </row>
    <row r="327" spans="2:65" s="1" customFormat="1" ht="29.25" x14ac:dyDescent="0.2">
      <c r="B327" s="30"/>
      <c r="D327" s="150" t="s">
        <v>216</v>
      </c>
      <c r="F327" s="151" t="s">
        <v>664</v>
      </c>
      <c r="I327" s="152"/>
      <c r="L327" s="30"/>
      <c r="M327" s="153"/>
      <c r="T327" s="54"/>
      <c r="AT327" s="15" t="s">
        <v>216</v>
      </c>
      <c r="AU327" s="15" t="s">
        <v>91</v>
      </c>
    </row>
    <row r="328" spans="2:65" s="12" customFormat="1" x14ac:dyDescent="0.2">
      <c r="B328" s="154"/>
      <c r="D328" s="150" t="s">
        <v>292</v>
      </c>
      <c r="E328" s="155" t="s">
        <v>1</v>
      </c>
      <c r="F328" s="156" t="s">
        <v>2766</v>
      </c>
      <c r="H328" s="157">
        <v>450.79999999999995</v>
      </c>
      <c r="I328" s="158"/>
      <c r="L328" s="154"/>
      <c r="M328" s="159"/>
      <c r="T328" s="160"/>
      <c r="AT328" s="155" t="s">
        <v>292</v>
      </c>
      <c r="AU328" s="155" t="s">
        <v>91</v>
      </c>
      <c r="AV328" s="12" t="s">
        <v>91</v>
      </c>
      <c r="AW328" s="12" t="s">
        <v>36</v>
      </c>
      <c r="AX328" s="12" t="s">
        <v>85</v>
      </c>
      <c r="AY328" s="155" t="s">
        <v>209</v>
      </c>
    </row>
    <row r="329" spans="2:65" s="1" customFormat="1" ht="24.2" customHeight="1" x14ac:dyDescent="0.2">
      <c r="B329" s="30"/>
      <c r="C329" s="136" t="s">
        <v>638</v>
      </c>
      <c r="D329" s="136" t="s">
        <v>210</v>
      </c>
      <c r="E329" s="137" t="s">
        <v>666</v>
      </c>
      <c r="F329" s="138" t="s">
        <v>667</v>
      </c>
      <c r="G329" s="139" t="s">
        <v>359</v>
      </c>
      <c r="H329" s="140">
        <v>108</v>
      </c>
      <c r="I329" s="141"/>
      <c r="J329" s="142">
        <f>ROUND(I329*H329,2)</f>
        <v>0</v>
      </c>
      <c r="K329" s="143"/>
      <c r="L329" s="30"/>
      <c r="M329" s="144" t="s">
        <v>1</v>
      </c>
      <c r="N329" s="145" t="s">
        <v>43</v>
      </c>
      <c r="P329" s="146">
        <f>O329*H329</f>
        <v>0</v>
      </c>
      <c r="Q329" s="146">
        <v>2.2000000000000001E-4</v>
      </c>
      <c r="R329" s="146">
        <f>Q329*H329</f>
        <v>2.376E-2</v>
      </c>
      <c r="S329" s="146">
        <v>0</v>
      </c>
      <c r="T329" s="147">
        <f>S329*H329</f>
        <v>0</v>
      </c>
      <c r="AR329" s="148" t="s">
        <v>156</v>
      </c>
      <c r="AT329" s="148" t="s">
        <v>210</v>
      </c>
      <c r="AU329" s="148" t="s">
        <v>91</v>
      </c>
      <c r="AY329" s="15" t="s">
        <v>209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5" t="s">
        <v>85</v>
      </c>
      <c r="BK329" s="149">
        <f>ROUND(I329*H329,2)</f>
        <v>0</v>
      </c>
      <c r="BL329" s="15" t="s">
        <v>156</v>
      </c>
      <c r="BM329" s="148" t="s">
        <v>2873</v>
      </c>
    </row>
    <row r="330" spans="2:65" s="1" customFormat="1" ht="29.25" x14ac:dyDescent="0.2">
      <c r="B330" s="30"/>
      <c r="D330" s="150" t="s">
        <v>216</v>
      </c>
      <c r="F330" s="151" t="s">
        <v>669</v>
      </c>
      <c r="I330" s="152"/>
      <c r="L330" s="30"/>
      <c r="M330" s="153"/>
      <c r="T330" s="54"/>
      <c r="AT330" s="15" t="s">
        <v>216</v>
      </c>
      <c r="AU330" s="15" t="s">
        <v>91</v>
      </c>
    </row>
    <row r="331" spans="2:65" s="12" customFormat="1" x14ac:dyDescent="0.2">
      <c r="B331" s="154"/>
      <c r="D331" s="150" t="s">
        <v>292</v>
      </c>
      <c r="E331" s="155" t="s">
        <v>1</v>
      </c>
      <c r="F331" s="156" t="s">
        <v>2874</v>
      </c>
      <c r="H331" s="157">
        <v>108</v>
      </c>
      <c r="I331" s="158"/>
      <c r="L331" s="154"/>
      <c r="M331" s="159"/>
      <c r="T331" s="160"/>
      <c r="AT331" s="155" t="s">
        <v>292</v>
      </c>
      <c r="AU331" s="155" t="s">
        <v>91</v>
      </c>
      <c r="AV331" s="12" t="s">
        <v>91</v>
      </c>
      <c r="AW331" s="12" t="s">
        <v>36</v>
      </c>
      <c r="AX331" s="12" t="s">
        <v>85</v>
      </c>
      <c r="AY331" s="155" t="s">
        <v>209</v>
      </c>
    </row>
    <row r="332" spans="2:65" s="1" customFormat="1" ht="24.2" customHeight="1" x14ac:dyDescent="0.2">
      <c r="B332" s="30"/>
      <c r="C332" s="136" t="s">
        <v>643</v>
      </c>
      <c r="D332" s="136" t="s">
        <v>210</v>
      </c>
      <c r="E332" s="137" t="s">
        <v>672</v>
      </c>
      <c r="F332" s="138" t="s">
        <v>673</v>
      </c>
      <c r="G332" s="139" t="s">
        <v>359</v>
      </c>
      <c r="H332" s="140">
        <v>108</v>
      </c>
      <c r="I332" s="141"/>
      <c r="J332" s="142">
        <f>ROUND(I332*H332,2)</f>
        <v>0</v>
      </c>
      <c r="K332" s="143"/>
      <c r="L332" s="30"/>
      <c r="M332" s="144" t="s">
        <v>1</v>
      </c>
      <c r="N332" s="145" t="s">
        <v>43</v>
      </c>
      <c r="P332" s="146">
        <f>O332*H332</f>
        <v>0</v>
      </c>
      <c r="Q332" s="146">
        <v>0</v>
      </c>
      <c r="R332" s="146">
        <f>Q332*H332</f>
        <v>0</v>
      </c>
      <c r="S332" s="146">
        <v>0</v>
      </c>
      <c r="T332" s="147">
        <f>S332*H332</f>
        <v>0</v>
      </c>
      <c r="AR332" s="148" t="s">
        <v>156</v>
      </c>
      <c r="AT332" s="148" t="s">
        <v>210</v>
      </c>
      <c r="AU332" s="148" t="s">
        <v>91</v>
      </c>
      <c r="AY332" s="15" t="s">
        <v>209</v>
      </c>
      <c r="BE332" s="149">
        <f>IF(N332="základní",J332,0)</f>
        <v>0</v>
      </c>
      <c r="BF332" s="149">
        <f>IF(N332="snížená",J332,0)</f>
        <v>0</v>
      </c>
      <c r="BG332" s="149">
        <f>IF(N332="zákl. přenesená",J332,0)</f>
        <v>0</v>
      </c>
      <c r="BH332" s="149">
        <f>IF(N332="sníž. přenesená",J332,0)</f>
        <v>0</v>
      </c>
      <c r="BI332" s="149">
        <f>IF(N332="nulová",J332,0)</f>
        <v>0</v>
      </c>
      <c r="BJ332" s="15" t="s">
        <v>85</v>
      </c>
      <c r="BK332" s="149">
        <f>ROUND(I332*H332,2)</f>
        <v>0</v>
      </c>
      <c r="BL332" s="15" t="s">
        <v>156</v>
      </c>
      <c r="BM332" s="148" t="s">
        <v>2875</v>
      </c>
    </row>
    <row r="333" spans="2:65" s="1" customFormat="1" ht="29.25" x14ac:dyDescent="0.2">
      <c r="B333" s="30"/>
      <c r="D333" s="150" t="s">
        <v>216</v>
      </c>
      <c r="F333" s="151" t="s">
        <v>675</v>
      </c>
      <c r="I333" s="152"/>
      <c r="L333" s="30"/>
      <c r="M333" s="153"/>
      <c r="T333" s="54"/>
      <c r="AT333" s="15" t="s">
        <v>216</v>
      </c>
      <c r="AU333" s="15" t="s">
        <v>91</v>
      </c>
    </row>
    <row r="334" spans="2:65" s="12" customFormat="1" x14ac:dyDescent="0.2">
      <c r="B334" s="154"/>
      <c r="D334" s="150" t="s">
        <v>292</v>
      </c>
      <c r="E334" s="155" t="s">
        <v>1</v>
      </c>
      <c r="F334" s="156" t="s">
        <v>2874</v>
      </c>
      <c r="H334" s="157">
        <v>108</v>
      </c>
      <c r="I334" s="158"/>
      <c r="L334" s="154"/>
      <c r="M334" s="159"/>
      <c r="T334" s="160"/>
      <c r="AT334" s="155" t="s">
        <v>292</v>
      </c>
      <c r="AU334" s="155" t="s">
        <v>91</v>
      </c>
      <c r="AV334" s="12" t="s">
        <v>91</v>
      </c>
      <c r="AW334" s="12" t="s">
        <v>36</v>
      </c>
      <c r="AX334" s="12" t="s">
        <v>85</v>
      </c>
      <c r="AY334" s="155" t="s">
        <v>209</v>
      </c>
    </row>
    <row r="335" spans="2:65" s="11" customFormat="1" ht="22.9" customHeight="1" x14ac:dyDescent="0.2">
      <c r="B335" s="124"/>
      <c r="D335" s="125" t="s">
        <v>77</v>
      </c>
      <c r="E335" s="134" t="s">
        <v>234</v>
      </c>
      <c r="F335" s="134" t="s">
        <v>676</v>
      </c>
      <c r="I335" s="127"/>
      <c r="J335" s="135">
        <f>BK335</f>
        <v>0</v>
      </c>
      <c r="L335" s="124"/>
      <c r="M335" s="129"/>
      <c r="P335" s="130">
        <f>SUM(P336:P338)</f>
        <v>0</v>
      </c>
      <c r="R335" s="130">
        <f>SUM(R336:R338)</f>
        <v>2.4E-2</v>
      </c>
      <c r="T335" s="131">
        <f>SUM(T336:T338)</f>
        <v>0</v>
      </c>
      <c r="AR335" s="125" t="s">
        <v>85</v>
      </c>
      <c r="AT335" s="132" t="s">
        <v>77</v>
      </c>
      <c r="AU335" s="132" t="s">
        <v>85</v>
      </c>
      <c r="AY335" s="125" t="s">
        <v>209</v>
      </c>
      <c r="BK335" s="133">
        <f>SUM(BK336:BK338)</f>
        <v>0</v>
      </c>
    </row>
    <row r="336" spans="2:65" s="1" customFormat="1" ht="16.5" customHeight="1" x14ac:dyDescent="0.2">
      <c r="B336" s="30"/>
      <c r="C336" s="136" t="s">
        <v>649</v>
      </c>
      <c r="D336" s="136" t="s">
        <v>210</v>
      </c>
      <c r="E336" s="137" t="s">
        <v>678</v>
      </c>
      <c r="F336" s="138" t="s">
        <v>679</v>
      </c>
      <c r="G336" s="139" t="s">
        <v>680</v>
      </c>
      <c r="H336" s="140">
        <v>3</v>
      </c>
      <c r="I336" s="141"/>
      <c r="J336" s="142">
        <f>ROUND(I336*H336,2)</f>
        <v>0</v>
      </c>
      <c r="K336" s="143"/>
      <c r="L336" s="30"/>
      <c r="M336" s="144" t="s">
        <v>1</v>
      </c>
      <c r="N336" s="145" t="s">
        <v>43</v>
      </c>
      <c r="P336" s="146">
        <f>O336*H336</f>
        <v>0</v>
      </c>
      <c r="Q336" s="146">
        <v>8.0000000000000002E-3</v>
      </c>
      <c r="R336" s="146">
        <f>Q336*H336</f>
        <v>2.4E-2</v>
      </c>
      <c r="S336" s="146">
        <v>0</v>
      </c>
      <c r="T336" s="147">
        <f>S336*H336</f>
        <v>0</v>
      </c>
      <c r="AR336" s="148" t="s">
        <v>156</v>
      </c>
      <c r="AT336" s="148" t="s">
        <v>210</v>
      </c>
      <c r="AU336" s="148" t="s">
        <v>91</v>
      </c>
      <c r="AY336" s="15" t="s">
        <v>209</v>
      </c>
      <c r="BE336" s="149">
        <f>IF(N336="základní",J336,0)</f>
        <v>0</v>
      </c>
      <c r="BF336" s="149">
        <f>IF(N336="snížená",J336,0)</f>
        <v>0</v>
      </c>
      <c r="BG336" s="149">
        <f>IF(N336="zákl. přenesená",J336,0)</f>
        <v>0</v>
      </c>
      <c r="BH336" s="149">
        <f>IF(N336="sníž. přenesená",J336,0)</f>
        <v>0</v>
      </c>
      <c r="BI336" s="149">
        <f>IF(N336="nulová",J336,0)</f>
        <v>0</v>
      </c>
      <c r="BJ336" s="15" t="s">
        <v>85</v>
      </c>
      <c r="BK336" s="149">
        <f>ROUND(I336*H336,2)</f>
        <v>0</v>
      </c>
      <c r="BL336" s="15" t="s">
        <v>156</v>
      </c>
      <c r="BM336" s="148" t="s">
        <v>2876</v>
      </c>
    </row>
    <row r="337" spans="2:65" s="1" customFormat="1" ht="39" x14ac:dyDescent="0.2">
      <c r="B337" s="30"/>
      <c r="D337" s="150" t="s">
        <v>216</v>
      </c>
      <c r="F337" s="151" t="s">
        <v>682</v>
      </c>
      <c r="I337" s="152"/>
      <c r="L337" s="30"/>
      <c r="M337" s="153"/>
      <c r="T337" s="54"/>
      <c r="AT337" s="15" t="s">
        <v>216</v>
      </c>
      <c r="AU337" s="15" t="s">
        <v>91</v>
      </c>
    </row>
    <row r="338" spans="2:65" s="12" customFormat="1" x14ac:dyDescent="0.2">
      <c r="B338" s="154"/>
      <c r="D338" s="150" t="s">
        <v>292</v>
      </c>
      <c r="E338" s="155" t="s">
        <v>1</v>
      </c>
      <c r="F338" s="156" t="s">
        <v>2247</v>
      </c>
      <c r="H338" s="157">
        <v>3</v>
      </c>
      <c r="I338" s="158"/>
      <c r="L338" s="154"/>
      <c r="M338" s="159"/>
      <c r="T338" s="160"/>
      <c r="AT338" s="155" t="s">
        <v>292</v>
      </c>
      <c r="AU338" s="155" t="s">
        <v>91</v>
      </c>
      <c r="AV338" s="12" t="s">
        <v>91</v>
      </c>
      <c r="AW338" s="12" t="s">
        <v>36</v>
      </c>
      <c r="AX338" s="12" t="s">
        <v>85</v>
      </c>
      <c r="AY338" s="155" t="s">
        <v>209</v>
      </c>
    </row>
    <row r="339" spans="2:65" s="11" customFormat="1" ht="22.9" customHeight="1" x14ac:dyDescent="0.2">
      <c r="B339" s="124"/>
      <c r="D339" s="125" t="s">
        <v>77</v>
      </c>
      <c r="E339" s="134" t="s">
        <v>244</v>
      </c>
      <c r="F339" s="134" t="s">
        <v>683</v>
      </c>
      <c r="I339" s="127"/>
      <c r="J339" s="135">
        <f>BK339</f>
        <v>0</v>
      </c>
      <c r="L339" s="124"/>
      <c r="M339" s="129"/>
      <c r="P339" s="130">
        <f>SUM(P340:P515)</f>
        <v>0</v>
      </c>
      <c r="R339" s="130">
        <f>SUM(R340:R515)</f>
        <v>15.733770000000002</v>
      </c>
      <c r="T339" s="131">
        <f>SUM(T340:T515)</f>
        <v>0</v>
      </c>
      <c r="AR339" s="125" t="s">
        <v>85</v>
      </c>
      <c r="AT339" s="132" t="s">
        <v>77</v>
      </c>
      <c r="AU339" s="132" t="s">
        <v>85</v>
      </c>
      <c r="AY339" s="125" t="s">
        <v>209</v>
      </c>
      <c r="BK339" s="133">
        <f>SUM(BK340:BK515)</f>
        <v>0</v>
      </c>
    </row>
    <row r="340" spans="2:65" s="1" customFormat="1" ht="33" customHeight="1" x14ac:dyDescent="0.2">
      <c r="B340" s="30"/>
      <c r="C340" s="136" t="s">
        <v>655</v>
      </c>
      <c r="D340" s="136" t="s">
        <v>210</v>
      </c>
      <c r="E340" s="137" t="s">
        <v>2877</v>
      </c>
      <c r="F340" s="138" t="s">
        <v>2878</v>
      </c>
      <c r="G340" s="139" t="s">
        <v>387</v>
      </c>
      <c r="H340" s="140">
        <v>0.5</v>
      </c>
      <c r="I340" s="141"/>
      <c r="J340" s="142">
        <f>ROUND(I340*H340,2)</f>
        <v>0</v>
      </c>
      <c r="K340" s="143"/>
      <c r="L340" s="30"/>
      <c r="M340" s="144" t="s">
        <v>1</v>
      </c>
      <c r="N340" s="145" t="s">
        <v>43</v>
      </c>
      <c r="P340" s="146">
        <f>O340*H340</f>
        <v>0</v>
      </c>
      <c r="Q340" s="146">
        <v>2.5018699999999998</v>
      </c>
      <c r="R340" s="146">
        <f>Q340*H340</f>
        <v>1.2509349999999999</v>
      </c>
      <c r="S340" s="146">
        <v>0</v>
      </c>
      <c r="T340" s="147">
        <f>S340*H340</f>
        <v>0</v>
      </c>
      <c r="AR340" s="148" t="s">
        <v>156</v>
      </c>
      <c r="AT340" s="148" t="s">
        <v>210</v>
      </c>
      <c r="AU340" s="148" t="s">
        <v>91</v>
      </c>
      <c r="AY340" s="15" t="s">
        <v>209</v>
      </c>
      <c r="BE340" s="149">
        <f>IF(N340="základní",J340,0)</f>
        <v>0</v>
      </c>
      <c r="BF340" s="149">
        <f>IF(N340="snížená",J340,0)</f>
        <v>0</v>
      </c>
      <c r="BG340" s="149">
        <f>IF(N340="zákl. přenesená",J340,0)</f>
        <v>0</v>
      </c>
      <c r="BH340" s="149">
        <f>IF(N340="sníž. přenesená",J340,0)</f>
        <v>0</v>
      </c>
      <c r="BI340" s="149">
        <f>IF(N340="nulová",J340,0)</f>
        <v>0</v>
      </c>
      <c r="BJ340" s="15" t="s">
        <v>85</v>
      </c>
      <c r="BK340" s="149">
        <f>ROUND(I340*H340,2)</f>
        <v>0</v>
      </c>
      <c r="BL340" s="15" t="s">
        <v>156</v>
      </c>
      <c r="BM340" s="148" t="s">
        <v>2879</v>
      </c>
    </row>
    <row r="341" spans="2:65" s="1" customFormat="1" ht="19.5" x14ac:dyDescent="0.2">
      <c r="B341" s="30"/>
      <c r="D341" s="150" t="s">
        <v>216</v>
      </c>
      <c r="F341" s="151" t="s">
        <v>2880</v>
      </c>
      <c r="I341" s="152"/>
      <c r="L341" s="30"/>
      <c r="M341" s="153"/>
      <c r="T341" s="54"/>
      <c r="AT341" s="15" t="s">
        <v>216</v>
      </c>
      <c r="AU341" s="15" t="s">
        <v>91</v>
      </c>
    </row>
    <row r="342" spans="2:65" s="1" customFormat="1" ht="21.75" customHeight="1" x14ac:dyDescent="0.2">
      <c r="B342" s="30"/>
      <c r="C342" s="136" t="s">
        <v>660</v>
      </c>
      <c r="D342" s="136" t="s">
        <v>210</v>
      </c>
      <c r="E342" s="137" t="s">
        <v>861</v>
      </c>
      <c r="F342" s="138" t="s">
        <v>862</v>
      </c>
      <c r="G342" s="139" t="s">
        <v>359</v>
      </c>
      <c r="H342" s="140">
        <v>1056.5</v>
      </c>
      <c r="I342" s="141"/>
      <c r="J342" s="142">
        <f>ROUND(I342*H342,2)</f>
        <v>0</v>
      </c>
      <c r="K342" s="143"/>
      <c r="L342" s="30"/>
      <c r="M342" s="144" t="s">
        <v>1</v>
      </c>
      <c r="N342" s="145" t="s">
        <v>43</v>
      </c>
      <c r="P342" s="146">
        <f>O342*H342</f>
        <v>0</v>
      </c>
      <c r="Q342" s="146">
        <v>1.2999999999999999E-4</v>
      </c>
      <c r="R342" s="146">
        <f>Q342*H342</f>
        <v>0.13734499999999999</v>
      </c>
      <c r="S342" s="146">
        <v>0</v>
      </c>
      <c r="T342" s="147">
        <f>S342*H342</f>
        <v>0</v>
      </c>
      <c r="AR342" s="148" t="s">
        <v>156</v>
      </c>
      <c r="AT342" s="148" t="s">
        <v>210</v>
      </c>
      <c r="AU342" s="148" t="s">
        <v>91</v>
      </c>
      <c r="AY342" s="15" t="s">
        <v>209</v>
      </c>
      <c r="BE342" s="149">
        <f>IF(N342="základní",J342,0)</f>
        <v>0</v>
      </c>
      <c r="BF342" s="149">
        <f>IF(N342="snížená",J342,0)</f>
        <v>0</v>
      </c>
      <c r="BG342" s="149">
        <f>IF(N342="zákl. přenesená",J342,0)</f>
        <v>0</v>
      </c>
      <c r="BH342" s="149">
        <f>IF(N342="sníž. přenesená",J342,0)</f>
        <v>0</v>
      </c>
      <c r="BI342" s="149">
        <f>IF(N342="nulová",J342,0)</f>
        <v>0</v>
      </c>
      <c r="BJ342" s="15" t="s">
        <v>85</v>
      </c>
      <c r="BK342" s="149">
        <f>ROUND(I342*H342,2)</f>
        <v>0</v>
      </c>
      <c r="BL342" s="15" t="s">
        <v>156</v>
      </c>
      <c r="BM342" s="148" t="s">
        <v>2881</v>
      </c>
    </row>
    <row r="343" spans="2:65" s="1" customFormat="1" x14ac:dyDescent="0.2">
      <c r="B343" s="30"/>
      <c r="D343" s="150" t="s">
        <v>216</v>
      </c>
      <c r="F343" s="151" t="s">
        <v>864</v>
      </c>
      <c r="I343" s="152"/>
      <c r="L343" s="30"/>
      <c r="M343" s="153"/>
      <c r="T343" s="54"/>
      <c r="AT343" s="15" t="s">
        <v>216</v>
      </c>
      <c r="AU343" s="15" t="s">
        <v>91</v>
      </c>
    </row>
    <row r="344" spans="2:65" s="12" customFormat="1" x14ac:dyDescent="0.2">
      <c r="B344" s="154"/>
      <c r="D344" s="150" t="s">
        <v>292</v>
      </c>
      <c r="E344" s="155" t="s">
        <v>1</v>
      </c>
      <c r="F344" s="156" t="s">
        <v>2882</v>
      </c>
      <c r="H344" s="157">
        <v>1056.5</v>
      </c>
      <c r="I344" s="158"/>
      <c r="L344" s="154"/>
      <c r="M344" s="159"/>
      <c r="T344" s="160"/>
      <c r="AT344" s="155" t="s">
        <v>292</v>
      </c>
      <c r="AU344" s="155" t="s">
        <v>91</v>
      </c>
      <c r="AV344" s="12" t="s">
        <v>91</v>
      </c>
      <c r="AW344" s="12" t="s">
        <v>36</v>
      </c>
      <c r="AX344" s="12" t="s">
        <v>85</v>
      </c>
      <c r="AY344" s="155" t="s">
        <v>209</v>
      </c>
    </row>
    <row r="345" spans="2:65" s="1" customFormat="1" ht="33" customHeight="1" x14ac:dyDescent="0.2">
      <c r="B345" s="30"/>
      <c r="C345" s="136" t="s">
        <v>665</v>
      </c>
      <c r="D345" s="136" t="s">
        <v>210</v>
      </c>
      <c r="E345" s="137" t="s">
        <v>700</v>
      </c>
      <c r="F345" s="138" t="s">
        <v>701</v>
      </c>
      <c r="G345" s="139" t="s">
        <v>359</v>
      </c>
      <c r="H345" s="140">
        <v>5</v>
      </c>
      <c r="I345" s="141"/>
      <c r="J345" s="142">
        <f>ROUND(I345*H345,2)</f>
        <v>0</v>
      </c>
      <c r="K345" s="143"/>
      <c r="L345" s="30"/>
      <c r="M345" s="144" t="s">
        <v>1</v>
      </c>
      <c r="N345" s="145" t="s">
        <v>43</v>
      </c>
      <c r="P345" s="146">
        <f>O345*H345</f>
        <v>0</v>
      </c>
      <c r="Q345" s="146">
        <v>8.0000000000000007E-5</v>
      </c>
      <c r="R345" s="146">
        <f>Q345*H345</f>
        <v>4.0000000000000002E-4</v>
      </c>
      <c r="S345" s="146">
        <v>0</v>
      </c>
      <c r="T345" s="147">
        <f>S345*H345</f>
        <v>0</v>
      </c>
      <c r="AR345" s="148" t="s">
        <v>156</v>
      </c>
      <c r="AT345" s="148" t="s">
        <v>210</v>
      </c>
      <c r="AU345" s="148" t="s">
        <v>91</v>
      </c>
      <c r="AY345" s="15" t="s">
        <v>209</v>
      </c>
      <c r="BE345" s="149">
        <f>IF(N345="základní",J345,0)</f>
        <v>0</v>
      </c>
      <c r="BF345" s="149">
        <f>IF(N345="snížená",J345,0)</f>
        <v>0</v>
      </c>
      <c r="BG345" s="149">
        <f>IF(N345="zákl. přenesená",J345,0)</f>
        <v>0</v>
      </c>
      <c r="BH345" s="149">
        <f>IF(N345="sníž. přenesená",J345,0)</f>
        <v>0</v>
      </c>
      <c r="BI345" s="149">
        <f>IF(N345="nulová",J345,0)</f>
        <v>0</v>
      </c>
      <c r="BJ345" s="15" t="s">
        <v>85</v>
      </c>
      <c r="BK345" s="149">
        <f>ROUND(I345*H345,2)</f>
        <v>0</v>
      </c>
      <c r="BL345" s="15" t="s">
        <v>156</v>
      </c>
      <c r="BM345" s="148" t="s">
        <v>2883</v>
      </c>
    </row>
    <row r="346" spans="2:65" s="1" customFormat="1" ht="19.5" x14ac:dyDescent="0.2">
      <c r="B346" s="30"/>
      <c r="D346" s="150" t="s">
        <v>216</v>
      </c>
      <c r="F346" s="151" t="s">
        <v>703</v>
      </c>
      <c r="I346" s="152"/>
      <c r="L346" s="30"/>
      <c r="M346" s="153"/>
      <c r="T346" s="54"/>
      <c r="AT346" s="15" t="s">
        <v>216</v>
      </c>
      <c r="AU346" s="15" t="s">
        <v>91</v>
      </c>
    </row>
    <row r="347" spans="2:65" s="12" customFormat="1" x14ac:dyDescent="0.2">
      <c r="B347" s="154"/>
      <c r="D347" s="150" t="s">
        <v>292</v>
      </c>
      <c r="E347" s="155" t="s">
        <v>1</v>
      </c>
      <c r="F347" s="156" t="s">
        <v>208</v>
      </c>
      <c r="H347" s="157">
        <v>5</v>
      </c>
      <c r="I347" s="158"/>
      <c r="L347" s="154"/>
      <c r="M347" s="159"/>
      <c r="T347" s="160"/>
      <c r="AT347" s="155" t="s">
        <v>292</v>
      </c>
      <c r="AU347" s="155" t="s">
        <v>91</v>
      </c>
      <c r="AV347" s="12" t="s">
        <v>91</v>
      </c>
      <c r="AW347" s="12" t="s">
        <v>36</v>
      </c>
      <c r="AX347" s="12" t="s">
        <v>85</v>
      </c>
      <c r="AY347" s="155" t="s">
        <v>209</v>
      </c>
    </row>
    <row r="348" spans="2:65" s="1" customFormat="1" ht="24.2" customHeight="1" x14ac:dyDescent="0.2">
      <c r="B348" s="30"/>
      <c r="C348" s="171" t="s">
        <v>671</v>
      </c>
      <c r="D348" s="171" t="s">
        <v>449</v>
      </c>
      <c r="E348" s="172" t="s">
        <v>706</v>
      </c>
      <c r="F348" s="173" t="s">
        <v>707</v>
      </c>
      <c r="G348" s="174" t="s">
        <v>359</v>
      </c>
      <c r="H348" s="175">
        <v>3.8570000000000002</v>
      </c>
      <c r="I348" s="176"/>
      <c r="J348" s="177">
        <f>ROUND(I348*H348,2)</f>
        <v>0</v>
      </c>
      <c r="K348" s="178"/>
      <c r="L348" s="179"/>
      <c r="M348" s="180" t="s">
        <v>1</v>
      </c>
      <c r="N348" s="181" t="s">
        <v>43</v>
      </c>
      <c r="P348" s="146">
        <f>O348*H348</f>
        <v>0</v>
      </c>
      <c r="Q348" s="146">
        <v>0.1</v>
      </c>
      <c r="R348" s="146">
        <f>Q348*H348</f>
        <v>0.38570000000000004</v>
      </c>
      <c r="S348" s="146">
        <v>0</v>
      </c>
      <c r="T348" s="147">
        <f>S348*H348</f>
        <v>0</v>
      </c>
      <c r="AR348" s="148" t="s">
        <v>244</v>
      </c>
      <c r="AT348" s="148" t="s">
        <v>449</v>
      </c>
      <c r="AU348" s="148" t="s">
        <v>91</v>
      </c>
      <c r="AY348" s="15" t="s">
        <v>209</v>
      </c>
      <c r="BE348" s="149">
        <f>IF(N348="základní",J348,0)</f>
        <v>0</v>
      </c>
      <c r="BF348" s="149">
        <f>IF(N348="snížená",J348,0)</f>
        <v>0</v>
      </c>
      <c r="BG348" s="149">
        <f>IF(N348="zákl. přenesená",J348,0)</f>
        <v>0</v>
      </c>
      <c r="BH348" s="149">
        <f>IF(N348="sníž. přenesená",J348,0)</f>
        <v>0</v>
      </c>
      <c r="BI348" s="149">
        <f>IF(N348="nulová",J348,0)</f>
        <v>0</v>
      </c>
      <c r="BJ348" s="15" t="s">
        <v>85</v>
      </c>
      <c r="BK348" s="149">
        <f>ROUND(I348*H348,2)</f>
        <v>0</v>
      </c>
      <c r="BL348" s="15" t="s">
        <v>156</v>
      </c>
      <c r="BM348" s="148" t="s">
        <v>2884</v>
      </c>
    </row>
    <row r="349" spans="2:65" s="1" customFormat="1" ht="19.5" x14ac:dyDescent="0.2">
      <c r="B349" s="30"/>
      <c r="D349" s="150" t="s">
        <v>216</v>
      </c>
      <c r="F349" s="151" t="s">
        <v>707</v>
      </c>
      <c r="I349" s="152"/>
      <c r="L349" s="30"/>
      <c r="M349" s="153"/>
      <c r="T349" s="54"/>
      <c r="AT349" s="15" t="s">
        <v>216</v>
      </c>
      <c r="AU349" s="15" t="s">
        <v>91</v>
      </c>
    </row>
    <row r="350" spans="2:65" s="12" customFormat="1" x14ac:dyDescent="0.2">
      <c r="B350" s="154"/>
      <c r="D350" s="150" t="s">
        <v>292</v>
      </c>
      <c r="E350" s="155" t="s">
        <v>1</v>
      </c>
      <c r="F350" s="156" t="s">
        <v>2885</v>
      </c>
      <c r="H350" s="157">
        <v>3.8</v>
      </c>
      <c r="I350" s="158"/>
      <c r="L350" s="154"/>
      <c r="M350" s="159"/>
      <c r="T350" s="160"/>
      <c r="AT350" s="155" t="s">
        <v>292</v>
      </c>
      <c r="AU350" s="155" t="s">
        <v>91</v>
      </c>
      <c r="AV350" s="12" t="s">
        <v>91</v>
      </c>
      <c r="AW350" s="12" t="s">
        <v>36</v>
      </c>
      <c r="AX350" s="12" t="s">
        <v>78</v>
      </c>
      <c r="AY350" s="155" t="s">
        <v>209</v>
      </c>
    </row>
    <row r="351" spans="2:65" s="12" customFormat="1" x14ac:dyDescent="0.2">
      <c r="B351" s="154"/>
      <c r="D351" s="150" t="s">
        <v>292</v>
      </c>
      <c r="E351" s="155" t="s">
        <v>1</v>
      </c>
      <c r="F351" s="156" t="s">
        <v>2886</v>
      </c>
      <c r="H351" s="157">
        <v>3.8569999999999993</v>
      </c>
      <c r="I351" s="158"/>
      <c r="L351" s="154"/>
      <c r="M351" s="159"/>
      <c r="T351" s="160"/>
      <c r="AT351" s="155" t="s">
        <v>292</v>
      </c>
      <c r="AU351" s="155" t="s">
        <v>91</v>
      </c>
      <c r="AV351" s="12" t="s">
        <v>91</v>
      </c>
      <c r="AW351" s="12" t="s">
        <v>36</v>
      </c>
      <c r="AX351" s="12" t="s">
        <v>85</v>
      </c>
      <c r="AY351" s="155" t="s">
        <v>209</v>
      </c>
    </row>
    <row r="352" spans="2:65" s="1" customFormat="1" ht="24.2" customHeight="1" x14ac:dyDescent="0.2">
      <c r="B352" s="30"/>
      <c r="C352" s="171" t="s">
        <v>677</v>
      </c>
      <c r="D352" s="171" t="s">
        <v>449</v>
      </c>
      <c r="E352" s="172" t="s">
        <v>717</v>
      </c>
      <c r="F352" s="173" t="s">
        <v>718</v>
      </c>
      <c r="G352" s="174" t="s">
        <v>456</v>
      </c>
      <c r="H352" s="175">
        <v>1</v>
      </c>
      <c r="I352" s="176"/>
      <c r="J352" s="177">
        <f>ROUND(I352*H352,2)</f>
        <v>0</v>
      </c>
      <c r="K352" s="178"/>
      <c r="L352" s="179"/>
      <c r="M352" s="180" t="s">
        <v>1</v>
      </c>
      <c r="N352" s="181" t="s">
        <v>43</v>
      </c>
      <c r="P352" s="146">
        <f>O352*H352</f>
        <v>0</v>
      </c>
      <c r="Q352" s="146">
        <v>4.4999999999999998E-2</v>
      </c>
      <c r="R352" s="146">
        <f>Q352*H352</f>
        <v>4.4999999999999998E-2</v>
      </c>
      <c r="S352" s="146">
        <v>0</v>
      </c>
      <c r="T352" s="147">
        <f>S352*H352</f>
        <v>0</v>
      </c>
      <c r="AR352" s="148" t="s">
        <v>244</v>
      </c>
      <c r="AT352" s="148" t="s">
        <v>449</v>
      </c>
      <c r="AU352" s="148" t="s">
        <v>91</v>
      </c>
      <c r="AY352" s="15" t="s">
        <v>209</v>
      </c>
      <c r="BE352" s="149">
        <f>IF(N352="základní",J352,0)</f>
        <v>0</v>
      </c>
      <c r="BF352" s="149">
        <f>IF(N352="snížená",J352,0)</f>
        <v>0</v>
      </c>
      <c r="BG352" s="149">
        <f>IF(N352="zákl. přenesená",J352,0)</f>
        <v>0</v>
      </c>
      <c r="BH352" s="149">
        <f>IF(N352="sníž. přenesená",J352,0)</f>
        <v>0</v>
      </c>
      <c r="BI352" s="149">
        <f>IF(N352="nulová",J352,0)</f>
        <v>0</v>
      </c>
      <c r="BJ352" s="15" t="s">
        <v>85</v>
      </c>
      <c r="BK352" s="149">
        <f>ROUND(I352*H352,2)</f>
        <v>0</v>
      </c>
      <c r="BL352" s="15" t="s">
        <v>156</v>
      </c>
      <c r="BM352" s="148" t="s">
        <v>2887</v>
      </c>
    </row>
    <row r="353" spans="2:65" s="1" customFormat="1" x14ac:dyDescent="0.2">
      <c r="B353" s="30"/>
      <c r="D353" s="150" t="s">
        <v>216</v>
      </c>
      <c r="F353" s="151" t="s">
        <v>718</v>
      </c>
      <c r="I353" s="152"/>
      <c r="L353" s="30"/>
      <c r="M353" s="153"/>
      <c r="T353" s="54"/>
      <c r="AT353" s="15" t="s">
        <v>216</v>
      </c>
      <c r="AU353" s="15" t="s">
        <v>91</v>
      </c>
    </row>
    <row r="354" spans="2:65" s="12" customFormat="1" x14ac:dyDescent="0.2">
      <c r="B354" s="154"/>
      <c r="D354" s="150" t="s">
        <v>292</v>
      </c>
      <c r="E354" s="155" t="s">
        <v>1</v>
      </c>
      <c r="F354" s="156" t="s">
        <v>85</v>
      </c>
      <c r="H354" s="157">
        <v>1</v>
      </c>
      <c r="I354" s="158"/>
      <c r="L354" s="154"/>
      <c r="M354" s="159"/>
      <c r="T354" s="160"/>
      <c r="AT354" s="155" t="s">
        <v>292</v>
      </c>
      <c r="AU354" s="155" t="s">
        <v>91</v>
      </c>
      <c r="AV354" s="12" t="s">
        <v>91</v>
      </c>
      <c r="AW354" s="12" t="s">
        <v>36</v>
      </c>
      <c r="AX354" s="12" t="s">
        <v>85</v>
      </c>
      <c r="AY354" s="155" t="s">
        <v>209</v>
      </c>
    </row>
    <row r="355" spans="2:65" s="1" customFormat="1" ht="24.2" customHeight="1" x14ac:dyDescent="0.2">
      <c r="B355" s="30"/>
      <c r="C355" s="171" t="s">
        <v>421</v>
      </c>
      <c r="D355" s="171" t="s">
        <v>449</v>
      </c>
      <c r="E355" s="172" t="s">
        <v>721</v>
      </c>
      <c r="F355" s="173" t="s">
        <v>722</v>
      </c>
      <c r="G355" s="174" t="s">
        <v>456</v>
      </c>
      <c r="H355" s="175">
        <v>1</v>
      </c>
      <c r="I355" s="176"/>
      <c r="J355" s="177">
        <f>ROUND(I355*H355,2)</f>
        <v>0</v>
      </c>
      <c r="K355" s="178"/>
      <c r="L355" s="179"/>
      <c r="M355" s="180" t="s">
        <v>1</v>
      </c>
      <c r="N355" s="181" t="s">
        <v>43</v>
      </c>
      <c r="P355" s="146">
        <f>O355*H355</f>
        <v>0</v>
      </c>
      <c r="Q355" s="146">
        <v>5.6000000000000001E-2</v>
      </c>
      <c r="R355" s="146">
        <f>Q355*H355</f>
        <v>5.6000000000000001E-2</v>
      </c>
      <c r="S355" s="146">
        <v>0</v>
      </c>
      <c r="T355" s="147">
        <f>S355*H355</f>
        <v>0</v>
      </c>
      <c r="AR355" s="148" t="s">
        <v>244</v>
      </c>
      <c r="AT355" s="148" t="s">
        <v>449</v>
      </c>
      <c r="AU355" s="148" t="s">
        <v>91</v>
      </c>
      <c r="AY355" s="15" t="s">
        <v>209</v>
      </c>
      <c r="BE355" s="149">
        <f>IF(N355="základní",J355,0)</f>
        <v>0</v>
      </c>
      <c r="BF355" s="149">
        <f>IF(N355="snížená",J355,0)</f>
        <v>0</v>
      </c>
      <c r="BG355" s="149">
        <f>IF(N355="zákl. přenesená",J355,0)</f>
        <v>0</v>
      </c>
      <c r="BH355" s="149">
        <f>IF(N355="sníž. přenesená",J355,0)</f>
        <v>0</v>
      </c>
      <c r="BI355" s="149">
        <f>IF(N355="nulová",J355,0)</f>
        <v>0</v>
      </c>
      <c r="BJ355" s="15" t="s">
        <v>85</v>
      </c>
      <c r="BK355" s="149">
        <f>ROUND(I355*H355,2)</f>
        <v>0</v>
      </c>
      <c r="BL355" s="15" t="s">
        <v>156</v>
      </c>
      <c r="BM355" s="148" t="s">
        <v>2888</v>
      </c>
    </row>
    <row r="356" spans="2:65" s="1" customFormat="1" x14ac:dyDescent="0.2">
      <c r="B356" s="30"/>
      <c r="D356" s="150" t="s">
        <v>216</v>
      </c>
      <c r="F356" s="151" t="s">
        <v>722</v>
      </c>
      <c r="I356" s="152"/>
      <c r="L356" s="30"/>
      <c r="M356" s="153"/>
      <c r="T356" s="54"/>
      <c r="AT356" s="15" t="s">
        <v>216</v>
      </c>
      <c r="AU356" s="15" t="s">
        <v>91</v>
      </c>
    </row>
    <row r="357" spans="2:65" s="12" customFormat="1" x14ac:dyDescent="0.2">
      <c r="B357" s="154"/>
      <c r="D357" s="150" t="s">
        <v>292</v>
      </c>
      <c r="E357" s="155" t="s">
        <v>1</v>
      </c>
      <c r="F357" s="156" t="s">
        <v>85</v>
      </c>
      <c r="H357" s="157">
        <v>1</v>
      </c>
      <c r="I357" s="158"/>
      <c r="L357" s="154"/>
      <c r="M357" s="159"/>
      <c r="T357" s="160"/>
      <c r="AT357" s="155" t="s">
        <v>292</v>
      </c>
      <c r="AU357" s="155" t="s">
        <v>91</v>
      </c>
      <c r="AV357" s="12" t="s">
        <v>91</v>
      </c>
      <c r="AW357" s="12" t="s">
        <v>36</v>
      </c>
      <c r="AX357" s="12" t="s">
        <v>85</v>
      </c>
      <c r="AY357" s="155" t="s">
        <v>209</v>
      </c>
    </row>
    <row r="358" spans="2:65" s="1" customFormat="1" ht="16.5" customHeight="1" x14ac:dyDescent="0.2">
      <c r="B358" s="30"/>
      <c r="C358" s="171" t="s">
        <v>689</v>
      </c>
      <c r="D358" s="171" t="s">
        <v>449</v>
      </c>
      <c r="E358" s="172" t="s">
        <v>2136</v>
      </c>
      <c r="F358" s="173" t="s">
        <v>2137</v>
      </c>
      <c r="G358" s="174" t="s">
        <v>456</v>
      </c>
      <c r="H358" s="175">
        <v>2</v>
      </c>
      <c r="I358" s="176"/>
      <c r="J358" s="177">
        <f>ROUND(I358*H358,2)</f>
        <v>0</v>
      </c>
      <c r="K358" s="178"/>
      <c r="L358" s="179"/>
      <c r="M358" s="180" t="s">
        <v>1</v>
      </c>
      <c r="N358" s="181" t="s">
        <v>43</v>
      </c>
      <c r="P358" s="146">
        <f>O358*H358</f>
        <v>0</v>
      </c>
      <c r="Q358" s="146">
        <v>5.4600000000000003E-2</v>
      </c>
      <c r="R358" s="146">
        <f>Q358*H358</f>
        <v>0.10920000000000001</v>
      </c>
      <c r="S358" s="146">
        <v>0</v>
      </c>
      <c r="T358" s="147">
        <f>S358*H358</f>
        <v>0</v>
      </c>
      <c r="AR358" s="148" t="s">
        <v>244</v>
      </c>
      <c r="AT358" s="148" t="s">
        <v>449</v>
      </c>
      <c r="AU358" s="148" t="s">
        <v>91</v>
      </c>
      <c r="AY358" s="15" t="s">
        <v>209</v>
      </c>
      <c r="BE358" s="149">
        <f>IF(N358="základní",J358,0)</f>
        <v>0</v>
      </c>
      <c r="BF358" s="149">
        <f>IF(N358="snížená",J358,0)</f>
        <v>0</v>
      </c>
      <c r="BG358" s="149">
        <f>IF(N358="zákl. přenesená",J358,0)</f>
        <v>0</v>
      </c>
      <c r="BH358" s="149">
        <f>IF(N358="sníž. přenesená",J358,0)</f>
        <v>0</v>
      </c>
      <c r="BI358" s="149">
        <f>IF(N358="nulová",J358,0)</f>
        <v>0</v>
      </c>
      <c r="BJ358" s="15" t="s">
        <v>85</v>
      </c>
      <c r="BK358" s="149">
        <f>ROUND(I358*H358,2)</f>
        <v>0</v>
      </c>
      <c r="BL358" s="15" t="s">
        <v>156</v>
      </c>
      <c r="BM358" s="148" t="s">
        <v>2889</v>
      </c>
    </row>
    <row r="359" spans="2:65" s="1" customFormat="1" x14ac:dyDescent="0.2">
      <c r="B359" s="30"/>
      <c r="D359" s="150" t="s">
        <v>216</v>
      </c>
      <c r="F359" s="151" t="s">
        <v>2137</v>
      </c>
      <c r="I359" s="152"/>
      <c r="L359" s="30"/>
      <c r="M359" s="153"/>
      <c r="T359" s="54"/>
      <c r="AT359" s="15" t="s">
        <v>216</v>
      </c>
      <c r="AU359" s="15" t="s">
        <v>91</v>
      </c>
    </row>
    <row r="360" spans="2:65" s="12" customFormat="1" x14ac:dyDescent="0.2">
      <c r="B360" s="154"/>
      <c r="D360" s="150" t="s">
        <v>292</v>
      </c>
      <c r="E360" s="155" t="s">
        <v>1</v>
      </c>
      <c r="F360" s="156" t="s">
        <v>91</v>
      </c>
      <c r="H360" s="157">
        <v>2</v>
      </c>
      <c r="I360" s="158"/>
      <c r="L360" s="154"/>
      <c r="M360" s="159"/>
      <c r="T360" s="160"/>
      <c r="AT360" s="155" t="s">
        <v>292</v>
      </c>
      <c r="AU360" s="155" t="s">
        <v>91</v>
      </c>
      <c r="AV360" s="12" t="s">
        <v>91</v>
      </c>
      <c r="AW360" s="12" t="s">
        <v>36</v>
      </c>
      <c r="AX360" s="12" t="s">
        <v>85</v>
      </c>
      <c r="AY360" s="155" t="s">
        <v>209</v>
      </c>
    </row>
    <row r="361" spans="2:65" s="1" customFormat="1" ht="24.2" customHeight="1" x14ac:dyDescent="0.2">
      <c r="B361" s="30"/>
      <c r="C361" s="171" t="s">
        <v>695</v>
      </c>
      <c r="D361" s="171" t="s">
        <v>449</v>
      </c>
      <c r="E361" s="172" t="s">
        <v>2890</v>
      </c>
      <c r="F361" s="173" t="s">
        <v>2891</v>
      </c>
      <c r="G361" s="174" t="s">
        <v>456</v>
      </c>
      <c r="H361" s="175">
        <v>1</v>
      </c>
      <c r="I361" s="176"/>
      <c r="J361" s="177">
        <f>ROUND(I361*H361,2)</f>
        <v>0</v>
      </c>
      <c r="K361" s="178"/>
      <c r="L361" s="179"/>
      <c r="M361" s="180" t="s">
        <v>1</v>
      </c>
      <c r="N361" s="181" t="s">
        <v>43</v>
      </c>
      <c r="P361" s="146">
        <f>O361*H361</f>
        <v>0</v>
      </c>
      <c r="Q361" s="146">
        <v>5.6000000000000001E-2</v>
      </c>
      <c r="R361" s="146">
        <f>Q361*H361</f>
        <v>5.6000000000000001E-2</v>
      </c>
      <c r="S361" s="146">
        <v>0</v>
      </c>
      <c r="T361" s="147">
        <f>S361*H361</f>
        <v>0</v>
      </c>
      <c r="AR361" s="148" t="s">
        <v>244</v>
      </c>
      <c r="AT361" s="148" t="s">
        <v>449</v>
      </c>
      <c r="AU361" s="148" t="s">
        <v>91</v>
      </c>
      <c r="AY361" s="15" t="s">
        <v>209</v>
      </c>
      <c r="BE361" s="149">
        <f>IF(N361="základní",J361,0)</f>
        <v>0</v>
      </c>
      <c r="BF361" s="149">
        <f>IF(N361="snížená",J361,0)</f>
        <v>0</v>
      </c>
      <c r="BG361" s="149">
        <f>IF(N361="zákl. přenesená",J361,0)</f>
        <v>0</v>
      </c>
      <c r="BH361" s="149">
        <f>IF(N361="sníž. přenesená",J361,0)</f>
        <v>0</v>
      </c>
      <c r="BI361" s="149">
        <f>IF(N361="nulová",J361,0)</f>
        <v>0</v>
      </c>
      <c r="BJ361" s="15" t="s">
        <v>85</v>
      </c>
      <c r="BK361" s="149">
        <f>ROUND(I361*H361,2)</f>
        <v>0</v>
      </c>
      <c r="BL361" s="15" t="s">
        <v>156</v>
      </c>
      <c r="BM361" s="148" t="s">
        <v>2892</v>
      </c>
    </row>
    <row r="362" spans="2:65" s="1" customFormat="1" ht="19.5" x14ac:dyDescent="0.2">
      <c r="B362" s="30"/>
      <c r="D362" s="150" t="s">
        <v>216</v>
      </c>
      <c r="F362" s="151" t="s">
        <v>2891</v>
      </c>
      <c r="I362" s="152"/>
      <c r="L362" s="30"/>
      <c r="M362" s="153"/>
      <c r="T362" s="54"/>
      <c r="AT362" s="15" t="s">
        <v>216</v>
      </c>
      <c r="AU362" s="15" t="s">
        <v>91</v>
      </c>
    </row>
    <row r="363" spans="2:65" s="12" customFormat="1" x14ac:dyDescent="0.2">
      <c r="B363" s="154"/>
      <c r="D363" s="150" t="s">
        <v>292</v>
      </c>
      <c r="E363" s="155" t="s">
        <v>1</v>
      </c>
      <c r="F363" s="156" t="s">
        <v>85</v>
      </c>
      <c r="H363" s="157">
        <v>1</v>
      </c>
      <c r="I363" s="158"/>
      <c r="L363" s="154"/>
      <c r="M363" s="159"/>
      <c r="T363" s="160"/>
      <c r="AT363" s="155" t="s">
        <v>292</v>
      </c>
      <c r="AU363" s="155" t="s">
        <v>91</v>
      </c>
      <c r="AV363" s="12" t="s">
        <v>91</v>
      </c>
      <c r="AW363" s="12" t="s">
        <v>36</v>
      </c>
      <c r="AX363" s="12" t="s">
        <v>85</v>
      </c>
      <c r="AY363" s="155" t="s">
        <v>209</v>
      </c>
    </row>
    <row r="364" spans="2:65" s="1" customFormat="1" ht="24.2" customHeight="1" x14ac:dyDescent="0.2">
      <c r="B364" s="30"/>
      <c r="C364" s="171" t="s">
        <v>699</v>
      </c>
      <c r="D364" s="171" t="s">
        <v>449</v>
      </c>
      <c r="E364" s="172" t="s">
        <v>725</v>
      </c>
      <c r="F364" s="173" t="s">
        <v>726</v>
      </c>
      <c r="G364" s="174" t="s">
        <v>456</v>
      </c>
      <c r="H364" s="175">
        <v>2</v>
      </c>
      <c r="I364" s="176"/>
      <c r="J364" s="177">
        <f>ROUND(I364*H364,2)</f>
        <v>0</v>
      </c>
      <c r="K364" s="178"/>
      <c r="L364" s="179"/>
      <c r="M364" s="180" t="s">
        <v>1</v>
      </c>
      <c r="N364" s="181" t="s">
        <v>43</v>
      </c>
      <c r="P364" s="146">
        <f>O364*H364</f>
        <v>0</v>
      </c>
      <c r="Q364" s="146">
        <v>1.0999999999999999E-2</v>
      </c>
      <c r="R364" s="146">
        <f>Q364*H364</f>
        <v>2.1999999999999999E-2</v>
      </c>
      <c r="S364" s="146">
        <v>0</v>
      </c>
      <c r="T364" s="147">
        <f>S364*H364</f>
        <v>0</v>
      </c>
      <c r="AR364" s="148" t="s">
        <v>244</v>
      </c>
      <c r="AT364" s="148" t="s">
        <v>449</v>
      </c>
      <c r="AU364" s="148" t="s">
        <v>91</v>
      </c>
      <c r="AY364" s="15" t="s">
        <v>209</v>
      </c>
      <c r="BE364" s="149">
        <f>IF(N364="základní",J364,0)</f>
        <v>0</v>
      </c>
      <c r="BF364" s="149">
        <f>IF(N364="snížená",J364,0)</f>
        <v>0</v>
      </c>
      <c r="BG364" s="149">
        <f>IF(N364="zákl. přenesená",J364,0)</f>
        <v>0</v>
      </c>
      <c r="BH364" s="149">
        <f>IF(N364="sníž. přenesená",J364,0)</f>
        <v>0</v>
      </c>
      <c r="BI364" s="149">
        <f>IF(N364="nulová",J364,0)</f>
        <v>0</v>
      </c>
      <c r="BJ364" s="15" t="s">
        <v>85</v>
      </c>
      <c r="BK364" s="149">
        <f>ROUND(I364*H364,2)</f>
        <v>0</v>
      </c>
      <c r="BL364" s="15" t="s">
        <v>156</v>
      </c>
      <c r="BM364" s="148" t="s">
        <v>2893</v>
      </c>
    </row>
    <row r="365" spans="2:65" s="1" customFormat="1" ht="19.5" x14ac:dyDescent="0.2">
      <c r="B365" s="30"/>
      <c r="D365" s="150" t="s">
        <v>216</v>
      </c>
      <c r="F365" s="151" t="s">
        <v>726</v>
      </c>
      <c r="I365" s="152"/>
      <c r="L365" s="30"/>
      <c r="M365" s="153"/>
      <c r="T365" s="54"/>
      <c r="AT365" s="15" t="s">
        <v>216</v>
      </c>
      <c r="AU365" s="15" t="s">
        <v>91</v>
      </c>
    </row>
    <row r="366" spans="2:65" s="12" customFormat="1" x14ac:dyDescent="0.2">
      <c r="B366" s="154"/>
      <c r="D366" s="150" t="s">
        <v>292</v>
      </c>
      <c r="E366" s="155" t="s">
        <v>1</v>
      </c>
      <c r="F366" s="156" t="s">
        <v>91</v>
      </c>
      <c r="H366" s="157">
        <v>2</v>
      </c>
      <c r="I366" s="158"/>
      <c r="L366" s="154"/>
      <c r="M366" s="159"/>
      <c r="T366" s="160"/>
      <c r="AT366" s="155" t="s">
        <v>292</v>
      </c>
      <c r="AU366" s="155" t="s">
        <v>91</v>
      </c>
      <c r="AV366" s="12" t="s">
        <v>91</v>
      </c>
      <c r="AW366" s="12" t="s">
        <v>36</v>
      </c>
      <c r="AX366" s="12" t="s">
        <v>85</v>
      </c>
      <c r="AY366" s="155" t="s">
        <v>209</v>
      </c>
    </row>
    <row r="367" spans="2:65" s="1" customFormat="1" ht="24.2" customHeight="1" x14ac:dyDescent="0.2">
      <c r="B367" s="30"/>
      <c r="C367" s="136" t="s">
        <v>705</v>
      </c>
      <c r="D367" s="136" t="s">
        <v>210</v>
      </c>
      <c r="E367" s="137" t="s">
        <v>743</v>
      </c>
      <c r="F367" s="138" t="s">
        <v>744</v>
      </c>
      <c r="G367" s="139" t="s">
        <v>359</v>
      </c>
      <c r="H367" s="140">
        <v>60</v>
      </c>
      <c r="I367" s="141"/>
      <c r="J367" s="142">
        <f>ROUND(I367*H367,2)</f>
        <v>0</v>
      </c>
      <c r="K367" s="143"/>
      <c r="L367" s="30"/>
      <c r="M367" s="144" t="s">
        <v>1</v>
      </c>
      <c r="N367" s="145" t="s">
        <v>43</v>
      </c>
      <c r="P367" s="146">
        <f>O367*H367</f>
        <v>0</v>
      </c>
      <c r="Q367" s="146">
        <v>0</v>
      </c>
      <c r="R367" s="146">
        <f>Q367*H367</f>
        <v>0</v>
      </c>
      <c r="S367" s="146">
        <v>0</v>
      </c>
      <c r="T367" s="147">
        <f>S367*H367</f>
        <v>0</v>
      </c>
      <c r="AR367" s="148" t="s">
        <v>156</v>
      </c>
      <c r="AT367" s="148" t="s">
        <v>210</v>
      </c>
      <c r="AU367" s="148" t="s">
        <v>91</v>
      </c>
      <c r="AY367" s="15" t="s">
        <v>209</v>
      </c>
      <c r="BE367" s="149">
        <f>IF(N367="základní",J367,0)</f>
        <v>0</v>
      </c>
      <c r="BF367" s="149">
        <f>IF(N367="snížená",J367,0)</f>
        <v>0</v>
      </c>
      <c r="BG367" s="149">
        <f>IF(N367="zákl. přenesená",J367,0)</f>
        <v>0</v>
      </c>
      <c r="BH367" s="149">
        <f>IF(N367="sníž. přenesená",J367,0)</f>
        <v>0</v>
      </c>
      <c r="BI367" s="149">
        <f>IF(N367="nulová",J367,0)</f>
        <v>0</v>
      </c>
      <c r="BJ367" s="15" t="s">
        <v>85</v>
      </c>
      <c r="BK367" s="149">
        <f>ROUND(I367*H367,2)</f>
        <v>0</v>
      </c>
      <c r="BL367" s="15" t="s">
        <v>156</v>
      </c>
      <c r="BM367" s="148" t="s">
        <v>2894</v>
      </c>
    </row>
    <row r="368" spans="2:65" s="1" customFormat="1" ht="19.5" x14ac:dyDescent="0.2">
      <c r="B368" s="30"/>
      <c r="D368" s="150" t="s">
        <v>216</v>
      </c>
      <c r="F368" s="151" t="s">
        <v>746</v>
      </c>
      <c r="I368" s="152"/>
      <c r="L368" s="30"/>
      <c r="M368" s="153"/>
      <c r="T368" s="54"/>
      <c r="AT368" s="15" t="s">
        <v>216</v>
      </c>
      <c r="AU368" s="15" t="s">
        <v>91</v>
      </c>
    </row>
    <row r="369" spans="2:65" s="12" customFormat="1" x14ac:dyDescent="0.2">
      <c r="B369" s="154"/>
      <c r="D369" s="150" t="s">
        <v>292</v>
      </c>
      <c r="E369" s="155" t="s">
        <v>1</v>
      </c>
      <c r="F369" s="156" t="s">
        <v>421</v>
      </c>
      <c r="H369" s="157">
        <v>60</v>
      </c>
      <c r="I369" s="158"/>
      <c r="L369" s="154"/>
      <c r="M369" s="159"/>
      <c r="T369" s="160"/>
      <c r="AT369" s="155" t="s">
        <v>292</v>
      </c>
      <c r="AU369" s="155" t="s">
        <v>91</v>
      </c>
      <c r="AV369" s="12" t="s">
        <v>91</v>
      </c>
      <c r="AW369" s="12" t="s">
        <v>36</v>
      </c>
      <c r="AX369" s="12" t="s">
        <v>85</v>
      </c>
      <c r="AY369" s="155" t="s">
        <v>209</v>
      </c>
    </row>
    <row r="370" spans="2:65" s="1" customFormat="1" ht="37.9" customHeight="1" x14ac:dyDescent="0.2">
      <c r="B370" s="30"/>
      <c r="C370" s="171" t="s">
        <v>711</v>
      </c>
      <c r="D370" s="171" t="s">
        <v>449</v>
      </c>
      <c r="E370" s="172" t="s">
        <v>749</v>
      </c>
      <c r="F370" s="173" t="s">
        <v>750</v>
      </c>
      <c r="G370" s="174" t="s">
        <v>359</v>
      </c>
      <c r="H370" s="175">
        <v>61.8</v>
      </c>
      <c r="I370" s="176"/>
      <c r="J370" s="177">
        <f>ROUND(I370*H370,2)</f>
        <v>0</v>
      </c>
      <c r="K370" s="178"/>
      <c r="L370" s="179"/>
      <c r="M370" s="180" t="s">
        <v>1</v>
      </c>
      <c r="N370" s="181" t="s">
        <v>43</v>
      </c>
      <c r="P370" s="146">
        <f>O370*H370</f>
        <v>0</v>
      </c>
      <c r="Q370" s="146">
        <v>3.5E-4</v>
      </c>
      <c r="R370" s="146">
        <f>Q370*H370</f>
        <v>2.163E-2</v>
      </c>
      <c r="S370" s="146">
        <v>0</v>
      </c>
      <c r="T370" s="147">
        <f>S370*H370</f>
        <v>0</v>
      </c>
      <c r="AR370" s="148" t="s">
        <v>244</v>
      </c>
      <c r="AT370" s="148" t="s">
        <v>449</v>
      </c>
      <c r="AU370" s="148" t="s">
        <v>91</v>
      </c>
      <c r="AY370" s="15" t="s">
        <v>209</v>
      </c>
      <c r="BE370" s="149">
        <f>IF(N370="základní",J370,0)</f>
        <v>0</v>
      </c>
      <c r="BF370" s="149">
        <f>IF(N370="snížená",J370,0)</f>
        <v>0</v>
      </c>
      <c r="BG370" s="149">
        <f>IF(N370="zákl. přenesená",J370,0)</f>
        <v>0</v>
      </c>
      <c r="BH370" s="149">
        <f>IF(N370="sníž. přenesená",J370,0)</f>
        <v>0</v>
      </c>
      <c r="BI370" s="149">
        <f>IF(N370="nulová",J370,0)</f>
        <v>0</v>
      </c>
      <c r="BJ370" s="15" t="s">
        <v>85</v>
      </c>
      <c r="BK370" s="149">
        <f>ROUND(I370*H370,2)</f>
        <v>0</v>
      </c>
      <c r="BL370" s="15" t="s">
        <v>156</v>
      </c>
      <c r="BM370" s="148" t="s">
        <v>2895</v>
      </c>
    </row>
    <row r="371" spans="2:65" s="1" customFormat="1" ht="19.5" x14ac:dyDescent="0.2">
      <c r="B371" s="30"/>
      <c r="D371" s="150" t="s">
        <v>216</v>
      </c>
      <c r="F371" s="151" t="s">
        <v>750</v>
      </c>
      <c r="I371" s="152"/>
      <c r="L371" s="30"/>
      <c r="M371" s="153"/>
      <c r="T371" s="54"/>
      <c r="AT371" s="15" t="s">
        <v>216</v>
      </c>
      <c r="AU371" s="15" t="s">
        <v>91</v>
      </c>
    </row>
    <row r="372" spans="2:65" s="12" customFormat="1" x14ac:dyDescent="0.2">
      <c r="B372" s="154"/>
      <c r="D372" s="150" t="s">
        <v>292</v>
      </c>
      <c r="E372" s="155" t="s">
        <v>1</v>
      </c>
      <c r="F372" s="156" t="s">
        <v>421</v>
      </c>
      <c r="H372" s="157">
        <v>60</v>
      </c>
      <c r="I372" s="158"/>
      <c r="L372" s="154"/>
      <c r="M372" s="159"/>
      <c r="T372" s="160"/>
      <c r="AT372" s="155" t="s">
        <v>292</v>
      </c>
      <c r="AU372" s="155" t="s">
        <v>91</v>
      </c>
      <c r="AV372" s="12" t="s">
        <v>91</v>
      </c>
      <c r="AW372" s="12" t="s">
        <v>36</v>
      </c>
      <c r="AX372" s="12" t="s">
        <v>78</v>
      </c>
      <c r="AY372" s="155" t="s">
        <v>209</v>
      </c>
    </row>
    <row r="373" spans="2:65" s="12" customFormat="1" x14ac:dyDescent="0.2">
      <c r="B373" s="154"/>
      <c r="D373" s="150" t="s">
        <v>292</v>
      </c>
      <c r="E373" s="155" t="s">
        <v>1</v>
      </c>
      <c r="F373" s="156" t="s">
        <v>2896</v>
      </c>
      <c r="H373" s="157">
        <v>61.800000000000004</v>
      </c>
      <c r="I373" s="158"/>
      <c r="L373" s="154"/>
      <c r="M373" s="159"/>
      <c r="T373" s="160"/>
      <c r="AT373" s="155" t="s">
        <v>292</v>
      </c>
      <c r="AU373" s="155" t="s">
        <v>91</v>
      </c>
      <c r="AV373" s="12" t="s">
        <v>91</v>
      </c>
      <c r="AW373" s="12" t="s">
        <v>36</v>
      </c>
      <c r="AX373" s="12" t="s">
        <v>85</v>
      </c>
      <c r="AY373" s="155" t="s">
        <v>209</v>
      </c>
    </row>
    <row r="374" spans="2:65" s="1" customFormat="1" ht="24.2" customHeight="1" x14ac:dyDescent="0.2">
      <c r="B374" s="30"/>
      <c r="C374" s="136" t="s">
        <v>716</v>
      </c>
      <c r="D374" s="136" t="s">
        <v>210</v>
      </c>
      <c r="E374" s="137" t="s">
        <v>754</v>
      </c>
      <c r="F374" s="138" t="s">
        <v>755</v>
      </c>
      <c r="G374" s="139" t="s">
        <v>456</v>
      </c>
      <c r="H374" s="140">
        <v>2</v>
      </c>
      <c r="I374" s="141"/>
      <c r="J374" s="142">
        <f>ROUND(I374*H374,2)</f>
        <v>0</v>
      </c>
      <c r="K374" s="143"/>
      <c r="L374" s="30"/>
      <c r="M374" s="144" t="s">
        <v>1</v>
      </c>
      <c r="N374" s="145" t="s">
        <v>43</v>
      </c>
      <c r="P374" s="146">
        <f>O374*H374</f>
        <v>0</v>
      </c>
      <c r="Q374" s="146">
        <v>8.7419999999999998E-2</v>
      </c>
      <c r="R374" s="146">
        <f>Q374*H374</f>
        <v>0.17484</v>
      </c>
      <c r="S374" s="146">
        <v>0</v>
      </c>
      <c r="T374" s="147">
        <f>S374*H374</f>
        <v>0</v>
      </c>
      <c r="AR374" s="148" t="s">
        <v>156</v>
      </c>
      <c r="AT374" s="148" t="s">
        <v>210</v>
      </c>
      <c r="AU374" s="148" t="s">
        <v>91</v>
      </c>
      <c r="AY374" s="15" t="s">
        <v>209</v>
      </c>
      <c r="BE374" s="149">
        <f>IF(N374="základní",J374,0)</f>
        <v>0</v>
      </c>
      <c r="BF374" s="149">
        <f>IF(N374="snížená",J374,0)</f>
        <v>0</v>
      </c>
      <c r="BG374" s="149">
        <f>IF(N374="zákl. přenesená",J374,0)</f>
        <v>0</v>
      </c>
      <c r="BH374" s="149">
        <f>IF(N374="sníž. přenesená",J374,0)</f>
        <v>0</v>
      </c>
      <c r="BI374" s="149">
        <f>IF(N374="nulová",J374,0)</f>
        <v>0</v>
      </c>
      <c r="BJ374" s="15" t="s">
        <v>85</v>
      </c>
      <c r="BK374" s="149">
        <f>ROUND(I374*H374,2)</f>
        <v>0</v>
      </c>
      <c r="BL374" s="15" t="s">
        <v>156</v>
      </c>
      <c r="BM374" s="148" t="s">
        <v>2897</v>
      </c>
    </row>
    <row r="375" spans="2:65" s="1" customFormat="1" ht="19.5" x14ac:dyDescent="0.2">
      <c r="B375" s="30"/>
      <c r="D375" s="150" t="s">
        <v>216</v>
      </c>
      <c r="F375" s="151" t="s">
        <v>757</v>
      </c>
      <c r="I375" s="152"/>
      <c r="L375" s="30"/>
      <c r="M375" s="153"/>
      <c r="T375" s="54"/>
      <c r="AT375" s="15" t="s">
        <v>216</v>
      </c>
      <c r="AU375" s="15" t="s">
        <v>91</v>
      </c>
    </row>
    <row r="376" spans="2:65" s="1" customFormat="1" ht="16.5" customHeight="1" x14ac:dyDescent="0.2">
      <c r="B376" s="30"/>
      <c r="C376" s="171" t="s">
        <v>720</v>
      </c>
      <c r="D376" s="171" t="s">
        <v>449</v>
      </c>
      <c r="E376" s="172" t="s">
        <v>771</v>
      </c>
      <c r="F376" s="173" t="s">
        <v>772</v>
      </c>
      <c r="G376" s="174" t="s">
        <v>456</v>
      </c>
      <c r="H376" s="175">
        <v>1</v>
      </c>
      <c r="I376" s="176"/>
      <c r="J376" s="177">
        <f>ROUND(I376*H376,2)</f>
        <v>0</v>
      </c>
      <c r="K376" s="178"/>
      <c r="L376" s="179"/>
      <c r="M376" s="180" t="s">
        <v>1</v>
      </c>
      <c r="N376" s="181" t="s">
        <v>43</v>
      </c>
      <c r="P376" s="146">
        <f>O376*H376</f>
        <v>0</v>
      </c>
      <c r="Q376" s="146">
        <v>5.0999999999999997E-2</v>
      </c>
      <c r="R376" s="146">
        <f>Q376*H376</f>
        <v>5.0999999999999997E-2</v>
      </c>
      <c r="S376" s="146">
        <v>0</v>
      </c>
      <c r="T376" s="147">
        <f>S376*H376</f>
        <v>0</v>
      </c>
      <c r="AR376" s="148" t="s">
        <v>244</v>
      </c>
      <c r="AT376" s="148" t="s">
        <v>449</v>
      </c>
      <c r="AU376" s="148" t="s">
        <v>91</v>
      </c>
      <c r="AY376" s="15" t="s">
        <v>209</v>
      </c>
      <c r="BE376" s="149">
        <f>IF(N376="základní",J376,0)</f>
        <v>0</v>
      </c>
      <c r="BF376" s="149">
        <f>IF(N376="snížená",J376,0)</f>
        <v>0</v>
      </c>
      <c r="BG376" s="149">
        <f>IF(N376="zákl. přenesená",J376,0)</f>
        <v>0</v>
      </c>
      <c r="BH376" s="149">
        <f>IF(N376="sníž. přenesená",J376,0)</f>
        <v>0</v>
      </c>
      <c r="BI376" s="149">
        <f>IF(N376="nulová",J376,0)</f>
        <v>0</v>
      </c>
      <c r="BJ376" s="15" t="s">
        <v>85</v>
      </c>
      <c r="BK376" s="149">
        <f>ROUND(I376*H376,2)</f>
        <v>0</v>
      </c>
      <c r="BL376" s="15" t="s">
        <v>156</v>
      </c>
      <c r="BM376" s="148" t="s">
        <v>2898</v>
      </c>
    </row>
    <row r="377" spans="2:65" s="1" customFormat="1" x14ac:dyDescent="0.2">
      <c r="B377" s="30"/>
      <c r="D377" s="150" t="s">
        <v>216</v>
      </c>
      <c r="F377" s="151" t="s">
        <v>772</v>
      </c>
      <c r="I377" s="152"/>
      <c r="L377" s="30"/>
      <c r="M377" s="153"/>
      <c r="T377" s="54"/>
      <c r="AT377" s="15" t="s">
        <v>216</v>
      </c>
      <c r="AU377" s="15" t="s">
        <v>91</v>
      </c>
    </row>
    <row r="378" spans="2:65" s="1" customFormat="1" ht="16.5" customHeight="1" x14ac:dyDescent="0.2">
      <c r="B378" s="30"/>
      <c r="C378" s="171" t="s">
        <v>724</v>
      </c>
      <c r="D378" s="171" t="s">
        <v>449</v>
      </c>
      <c r="E378" s="172" t="s">
        <v>763</v>
      </c>
      <c r="F378" s="173" t="s">
        <v>764</v>
      </c>
      <c r="G378" s="174" t="s">
        <v>456</v>
      </c>
      <c r="H378" s="175">
        <v>1</v>
      </c>
      <c r="I378" s="176"/>
      <c r="J378" s="177">
        <f>ROUND(I378*H378,2)</f>
        <v>0</v>
      </c>
      <c r="K378" s="178"/>
      <c r="L378" s="179"/>
      <c r="M378" s="180" t="s">
        <v>1</v>
      </c>
      <c r="N378" s="181" t="s">
        <v>43</v>
      </c>
      <c r="P378" s="146">
        <f>O378*H378</f>
        <v>0</v>
      </c>
      <c r="Q378" s="146">
        <v>0.04</v>
      </c>
      <c r="R378" s="146">
        <f>Q378*H378</f>
        <v>0.04</v>
      </c>
      <c r="S378" s="146">
        <v>0</v>
      </c>
      <c r="T378" s="147">
        <f>S378*H378</f>
        <v>0</v>
      </c>
      <c r="AR378" s="148" t="s">
        <v>244</v>
      </c>
      <c r="AT378" s="148" t="s">
        <v>449</v>
      </c>
      <c r="AU378" s="148" t="s">
        <v>91</v>
      </c>
      <c r="AY378" s="15" t="s">
        <v>209</v>
      </c>
      <c r="BE378" s="149">
        <f>IF(N378="základní",J378,0)</f>
        <v>0</v>
      </c>
      <c r="BF378" s="149">
        <f>IF(N378="snížená",J378,0)</f>
        <v>0</v>
      </c>
      <c r="BG378" s="149">
        <f>IF(N378="zákl. přenesená",J378,0)</f>
        <v>0</v>
      </c>
      <c r="BH378" s="149">
        <f>IF(N378="sníž. přenesená",J378,0)</f>
        <v>0</v>
      </c>
      <c r="BI378" s="149">
        <f>IF(N378="nulová",J378,0)</f>
        <v>0</v>
      </c>
      <c r="BJ378" s="15" t="s">
        <v>85</v>
      </c>
      <c r="BK378" s="149">
        <f>ROUND(I378*H378,2)</f>
        <v>0</v>
      </c>
      <c r="BL378" s="15" t="s">
        <v>156</v>
      </c>
      <c r="BM378" s="148" t="s">
        <v>2899</v>
      </c>
    </row>
    <row r="379" spans="2:65" s="1" customFormat="1" x14ac:dyDescent="0.2">
      <c r="B379" s="30"/>
      <c r="D379" s="150" t="s">
        <v>216</v>
      </c>
      <c r="F379" s="151" t="s">
        <v>764</v>
      </c>
      <c r="I379" s="152"/>
      <c r="L379" s="30"/>
      <c r="M379" s="153"/>
      <c r="T379" s="54"/>
      <c r="AT379" s="15" t="s">
        <v>216</v>
      </c>
      <c r="AU379" s="15" t="s">
        <v>91</v>
      </c>
    </row>
    <row r="380" spans="2:65" s="1" customFormat="1" ht="24.2" customHeight="1" x14ac:dyDescent="0.2">
      <c r="B380" s="30"/>
      <c r="C380" s="171" t="s">
        <v>729</v>
      </c>
      <c r="D380" s="171" t="s">
        <v>449</v>
      </c>
      <c r="E380" s="172" t="s">
        <v>784</v>
      </c>
      <c r="F380" s="173" t="s">
        <v>785</v>
      </c>
      <c r="G380" s="174" t="s">
        <v>456</v>
      </c>
      <c r="H380" s="175">
        <v>2</v>
      </c>
      <c r="I380" s="176"/>
      <c r="J380" s="177">
        <f>ROUND(I380*H380,2)</f>
        <v>0</v>
      </c>
      <c r="K380" s="178"/>
      <c r="L380" s="179"/>
      <c r="M380" s="180" t="s">
        <v>1</v>
      </c>
      <c r="N380" s="181" t="s">
        <v>43</v>
      </c>
      <c r="P380" s="146">
        <f>O380*H380</f>
        <v>0</v>
      </c>
      <c r="Q380" s="146">
        <v>2E-3</v>
      </c>
      <c r="R380" s="146">
        <f>Q380*H380</f>
        <v>4.0000000000000001E-3</v>
      </c>
      <c r="S380" s="146">
        <v>0</v>
      </c>
      <c r="T380" s="147">
        <f>S380*H380</f>
        <v>0</v>
      </c>
      <c r="AR380" s="148" t="s">
        <v>244</v>
      </c>
      <c r="AT380" s="148" t="s">
        <v>449</v>
      </c>
      <c r="AU380" s="148" t="s">
        <v>91</v>
      </c>
      <c r="AY380" s="15" t="s">
        <v>209</v>
      </c>
      <c r="BE380" s="149">
        <f>IF(N380="základní",J380,0)</f>
        <v>0</v>
      </c>
      <c r="BF380" s="149">
        <f>IF(N380="snížená",J380,0)</f>
        <v>0</v>
      </c>
      <c r="BG380" s="149">
        <f>IF(N380="zákl. přenesená",J380,0)</f>
        <v>0</v>
      </c>
      <c r="BH380" s="149">
        <f>IF(N380="sníž. přenesená",J380,0)</f>
        <v>0</v>
      </c>
      <c r="BI380" s="149">
        <f>IF(N380="nulová",J380,0)</f>
        <v>0</v>
      </c>
      <c r="BJ380" s="15" t="s">
        <v>85</v>
      </c>
      <c r="BK380" s="149">
        <f>ROUND(I380*H380,2)</f>
        <v>0</v>
      </c>
      <c r="BL380" s="15" t="s">
        <v>156</v>
      </c>
      <c r="BM380" s="148" t="s">
        <v>2900</v>
      </c>
    </row>
    <row r="381" spans="2:65" s="1" customFormat="1" x14ac:dyDescent="0.2">
      <c r="B381" s="30"/>
      <c r="D381" s="150" t="s">
        <v>216</v>
      </c>
      <c r="F381" s="151" t="s">
        <v>785</v>
      </c>
      <c r="I381" s="152"/>
      <c r="L381" s="30"/>
      <c r="M381" s="153"/>
      <c r="T381" s="54"/>
      <c r="AT381" s="15" t="s">
        <v>216</v>
      </c>
      <c r="AU381" s="15" t="s">
        <v>91</v>
      </c>
    </row>
    <row r="382" spans="2:65" s="12" customFormat="1" x14ac:dyDescent="0.2">
      <c r="B382" s="154"/>
      <c r="D382" s="150" t="s">
        <v>292</v>
      </c>
      <c r="E382" s="155" t="s">
        <v>1</v>
      </c>
      <c r="F382" s="156" t="s">
        <v>91</v>
      </c>
      <c r="H382" s="157">
        <v>2</v>
      </c>
      <c r="I382" s="158"/>
      <c r="L382" s="154"/>
      <c r="M382" s="159"/>
      <c r="T382" s="160"/>
      <c r="AT382" s="155" t="s">
        <v>292</v>
      </c>
      <c r="AU382" s="155" t="s">
        <v>91</v>
      </c>
      <c r="AV382" s="12" t="s">
        <v>91</v>
      </c>
      <c r="AW382" s="12" t="s">
        <v>36</v>
      </c>
      <c r="AX382" s="12" t="s">
        <v>85</v>
      </c>
      <c r="AY382" s="155" t="s">
        <v>209</v>
      </c>
    </row>
    <row r="383" spans="2:65" s="1" customFormat="1" ht="24.2" customHeight="1" x14ac:dyDescent="0.2">
      <c r="B383" s="30"/>
      <c r="C383" s="136" t="s">
        <v>733</v>
      </c>
      <c r="D383" s="136" t="s">
        <v>210</v>
      </c>
      <c r="E383" s="137" t="s">
        <v>793</v>
      </c>
      <c r="F383" s="138" t="s">
        <v>794</v>
      </c>
      <c r="G383" s="139" t="s">
        <v>456</v>
      </c>
      <c r="H383" s="140">
        <v>3</v>
      </c>
      <c r="I383" s="141"/>
      <c r="J383" s="142">
        <f>ROUND(I383*H383,2)</f>
        <v>0</v>
      </c>
      <c r="K383" s="143"/>
      <c r="L383" s="30"/>
      <c r="M383" s="144" t="s">
        <v>1</v>
      </c>
      <c r="N383" s="145" t="s">
        <v>43</v>
      </c>
      <c r="P383" s="146">
        <f>O383*H383</f>
        <v>0</v>
      </c>
      <c r="Q383" s="146">
        <v>1.0189999999999999E-2</v>
      </c>
      <c r="R383" s="146">
        <f>Q383*H383</f>
        <v>3.057E-2</v>
      </c>
      <c r="S383" s="146">
        <v>0</v>
      </c>
      <c r="T383" s="147">
        <f>S383*H383</f>
        <v>0</v>
      </c>
      <c r="AR383" s="148" t="s">
        <v>156</v>
      </c>
      <c r="AT383" s="148" t="s">
        <v>210</v>
      </c>
      <c r="AU383" s="148" t="s">
        <v>91</v>
      </c>
      <c r="AY383" s="15" t="s">
        <v>209</v>
      </c>
      <c r="BE383" s="149">
        <f>IF(N383="základní",J383,0)</f>
        <v>0</v>
      </c>
      <c r="BF383" s="149">
        <f>IF(N383="snížená",J383,0)</f>
        <v>0</v>
      </c>
      <c r="BG383" s="149">
        <f>IF(N383="zákl. přenesená",J383,0)</f>
        <v>0</v>
      </c>
      <c r="BH383" s="149">
        <f>IF(N383="sníž. přenesená",J383,0)</f>
        <v>0</v>
      </c>
      <c r="BI383" s="149">
        <f>IF(N383="nulová",J383,0)</f>
        <v>0</v>
      </c>
      <c r="BJ383" s="15" t="s">
        <v>85</v>
      </c>
      <c r="BK383" s="149">
        <f>ROUND(I383*H383,2)</f>
        <v>0</v>
      </c>
      <c r="BL383" s="15" t="s">
        <v>156</v>
      </c>
      <c r="BM383" s="148" t="s">
        <v>2901</v>
      </c>
    </row>
    <row r="384" spans="2:65" s="1" customFormat="1" x14ac:dyDescent="0.2">
      <c r="B384" s="30"/>
      <c r="D384" s="150" t="s">
        <v>216</v>
      </c>
      <c r="F384" s="151" t="s">
        <v>794</v>
      </c>
      <c r="I384" s="152"/>
      <c r="L384" s="30"/>
      <c r="M384" s="153"/>
      <c r="T384" s="54"/>
      <c r="AT384" s="15" t="s">
        <v>216</v>
      </c>
      <c r="AU384" s="15" t="s">
        <v>91</v>
      </c>
    </row>
    <row r="385" spans="2:65" s="12" customFormat="1" x14ac:dyDescent="0.2">
      <c r="B385" s="154"/>
      <c r="D385" s="150" t="s">
        <v>292</v>
      </c>
      <c r="E385" s="155" t="s">
        <v>1</v>
      </c>
      <c r="F385" s="156" t="s">
        <v>2247</v>
      </c>
      <c r="H385" s="157">
        <v>3</v>
      </c>
      <c r="I385" s="158"/>
      <c r="L385" s="154"/>
      <c r="M385" s="159"/>
      <c r="T385" s="160"/>
      <c r="AT385" s="155" t="s">
        <v>292</v>
      </c>
      <c r="AU385" s="155" t="s">
        <v>91</v>
      </c>
      <c r="AV385" s="12" t="s">
        <v>91</v>
      </c>
      <c r="AW385" s="12" t="s">
        <v>36</v>
      </c>
      <c r="AX385" s="12" t="s">
        <v>85</v>
      </c>
      <c r="AY385" s="155" t="s">
        <v>209</v>
      </c>
    </row>
    <row r="386" spans="2:65" s="1" customFormat="1" ht="16.5" customHeight="1" x14ac:dyDescent="0.2">
      <c r="B386" s="30"/>
      <c r="C386" s="171" t="s">
        <v>738</v>
      </c>
      <c r="D386" s="171" t="s">
        <v>449</v>
      </c>
      <c r="E386" s="172" t="s">
        <v>804</v>
      </c>
      <c r="F386" s="173" t="s">
        <v>805</v>
      </c>
      <c r="G386" s="174" t="s">
        <v>456</v>
      </c>
      <c r="H386" s="175">
        <v>1</v>
      </c>
      <c r="I386" s="176"/>
      <c r="J386" s="177">
        <f>ROUND(I386*H386,2)</f>
        <v>0</v>
      </c>
      <c r="K386" s="178"/>
      <c r="L386" s="179"/>
      <c r="M386" s="180" t="s">
        <v>1</v>
      </c>
      <c r="N386" s="181" t="s">
        <v>43</v>
      </c>
      <c r="P386" s="146">
        <f>O386*H386</f>
        <v>0</v>
      </c>
      <c r="Q386" s="146">
        <v>0.26200000000000001</v>
      </c>
      <c r="R386" s="146">
        <f>Q386*H386</f>
        <v>0.26200000000000001</v>
      </c>
      <c r="S386" s="146">
        <v>0</v>
      </c>
      <c r="T386" s="147">
        <f>S386*H386</f>
        <v>0</v>
      </c>
      <c r="AR386" s="148" t="s">
        <v>244</v>
      </c>
      <c r="AT386" s="148" t="s">
        <v>449</v>
      </c>
      <c r="AU386" s="148" t="s">
        <v>91</v>
      </c>
      <c r="AY386" s="15" t="s">
        <v>209</v>
      </c>
      <c r="BE386" s="149">
        <f>IF(N386="základní",J386,0)</f>
        <v>0</v>
      </c>
      <c r="BF386" s="149">
        <f>IF(N386="snížená",J386,0)</f>
        <v>0</v>
      </c>
      <c r="BG386" s="149">
        <f>IF(N386="zákl. přenesená",J386,0)</f>
        <v>0</v>
      </c>
      <c r="BH386" s="149">
        <f>IF(N386="sníž. přenesená",J386,0)</f>
        <v>0</v>
      </c>
      <c r="BI386" s="149">
        <f>IF(N386="nulová",J386,0)</f>
        <v>0</v>
      </c>
      <c r="BJ386" s="15" t="s">
        <v>85</v>
      </c>
      <c r="BK386" s="149">
        <f>ROUND(I386*H386,2)</f>
        <v>0</v>
      </c>
      <c r="BL386" s="15" t="s">
        <v>156</v>
      </c>
      <c r="BM386" s="148" t="s">
        <v>2902</v>
      </c>
    </row>
    <row r="387" spans="2:65" s="1" customFormat="1" x14ac:dyDescent="0.2">
      <c r="B387" s="30"/>
      <c r="D387" s="150" t="s">
        <v>216</v>
      </c>
      <c r="F387" s="151" t="s">
        <v>805</v>
      </c>
      <c r="I387" s="152"/>
      <c r="L387" s="30"/>
      <c r="M387" s="153"/>
      <c r="T387" s="54"/>
      <c r="AT387" s="15" t="s">
        <v>216</v>
      </c>
      <c r="AU387" s="15" t="s">
        <v>91</v>
      </c>
    </row>
    <row r="388" spans="2:65" s="12" customFormat="1" x14ac:dyDescent="0.2">
      <c r="B388" s="154"/>
      <c r="D388" s="150" t="s">
        <v>292</v>
      </c>
      <c r="E388" s="155" t="s">
        <v>1</v>
      </c>
      <c r="F388" s="156" t="s">
        <v>85</v>
      </c>
      <c r="H388" s="157">
        <v>1</v>
      </c>
      <c r="I388" s="158"/>
      <c r="L388" s="154"/>
      <c r="M388" s="159"/>
      <c r="T388" s="160"/>
      <c r="AT388" s="155" t="s">
        <v>292</v>
      </c>
      <c r="AU388" s="155" t="s">
        <v>91</v>
      </c>
      <c r="AV388" s="12" t="s">
        <v>91</v>
      </c>
      <c r="AW388" s="12" t="s">
        <v>36</v>
      </c>
      <c r="AX388" s="12" t="s">
        <v>85</v>
      </c>
      <c r="AY388" s="155" t="s">
        <v>209</v>
      </c>
    </row>
    <row r="389" spans="2:65" s="1" customFormat="1" ht="16.5" customHeight="1" x14ac:dyDescent="0.2">
      <c r="B389" s="30"/>
      <c r="C389" s="171" t="s">
        <v>742</v>
      </c>
      <c r="D389" s="171" t="s">
        <v>449</v>
      </c>
      <c r="E389" s="172" t="s">
        <v>2903</v>
      </c>
      <c r="F389" s="173" t="s">
        <v>2904</v>
      </c>
      <c r="G389" s="174" t="s">
        <v>456</v>
      </c>
      <c r="H389" s="175">
        <v>2</v>
      </c>
      <c r="I389" s="176"/>
      <c r="J389" s="177">
        <f>ROUND(I389*H389,2)</f>
        <v>0</v>
      </c>
      <c r="K389" s="178"/>
      <c r="L389" s="179"/>
      <c r="M389" s="180" t="s">
        <v>1</v>
      </c>
      <c r="N389" s="181" t="s">
        <v>43</v>
      </c>
      <c r="P389" s="146">
        <f>O389*H389</f>
        <v>0</v>
      </c>
      <c r="Q389" s="146">
        <v>0.52600000000000002</v>
      </c>
      <c r="R389" s="146">
        <f>Q389*H389</f>
        <v>1.052</v>
      </c>
      <c r="S389" s="146">
        <v>0</v>
      </c>
      <c r="T389" s="147">
        <f>S389*H389</f>
        <v>0</v>
      </c>
      <c r="AR389" s="148" t="s">
        <v>244</v>
      </c>
      <c r="AT389" s="148" t="s">
        <v>449</v>
      </c>
      <c r="AU389" s="148" t="s">
        <v>91</v>
      </c>
      <c r="AY389" s="15" t="s">
        <v>209</v>
      </c>
      <c r="BE389" s="149">
        <f>IF(N389="základní",J389,0)</f>
        <v>0</v>
      </c>
      <c r="BF389" s="149">
        <f>IF(N389="snížená",J389,0)</f>
        <v>0</v>
      </c>
      <c r="BG389" s="149">
        <f>IF(N389="zákl. přenesená",J389,0)</f>
        <v>0</v>
      </c>
      <c r="BH389" s="149">
        <f>IF(N389="sníž. přenesená",J389,0)</f>
        <v>0</v>
      </c>
      <c r="BI389" s="149">
        <f>IF(N389="nulová",J389,0)</f>
        <v>0</v>
      </c>
      <c r="BJ389" s="15" t="s">
        <v>85</v>
      </c>
      <c r="BK389" s="149">
        <f>ROUND(I389*H389,2)</f>
        <v>0</v>
      </c>
      <c r="BL389" s="15" t="s">
        <v>156</v>
      </c>
      <c r="BM389" s="148" t="s">
        <v>2905</v>
      </c>
    </row>
    <row r="390" spans="2:65" s="1" customFormat="1" x14ac:dyDescent="0.2">
      <c r="B390" s="30"/>
      <c r="D390" s="150" t="s">
        <v>216</v>
      </c>
      <c r="F390" s="151" t="s">
        <v>2904</v>
      </c>
      <c r="I390" s="152"/>
      <c r="L390" s="30"/>
      <c r="M390" s="153"/>
      <c r="T390" s="54"/>
      <c r="AT390" s="15" t="s">
        <v>216</v>
      </c>
      <c r="AU390" s="15" t="s">
        <v>91</v>
      </c>
    </row>
    <row r="391" spans="2:65" s="1" customFormat="1" ht="24.2" customHeight="1" x14ac:dyDescent="0.2">
      <c r="B391" s="30"/>
      <c r="C391" s="136" t="s">
        <v>748</v>
      </c>
      <c r="D391" s="136" t="s">
        <v>210</v>
      </c>
      <c r="E391" s="137" t="s">
        <v>820</v>
      </c>
      <c r="F391" s="138" t="s">
        <v>821</v>
      </c>
      <c r="G391" s="139" t="s">
        <v>456</v>
      </c>
      <c r="H391" s="140">
        <v>3</v>
      </c>
      <c r="I391" s="141"/>
      <c r="J391" s="142">
        <f>ROUND(I391*H391,2)</f>
        <v>0</v>
      </c>
      <c r="K391" s="143"/>
      <c r="L391" s="30"/>
      <c r="M391" s="144" t="s">
        <v>1</v>
      </c>
      <c r="N391" s="145" t="s">
        <v>43</v>
      </c>
      <c r="P391" s="146">
        <f>O391*H391</f>
        <v>0</v>
      </c>
      <c r="Q391" s="146">
        <v>1.248E-2</v>
      </c>
      <c r="R391" s="146">
        <f>Q391*H391</f>
        <v>3.7440000000000001E-2</v>
      </c>
      <c r="S391" s="146">
        <v>0</v>
      </c>
      <c r="T391" s="147">
        <f>S391*H391</f>
        <v>0</v>
      </c>
      <c r="AR391" s="148" t="s">
        <v>156</v>
      </c>
      <c r="AT391" s="148" t="s">
        <v>210</v>
      </c>
      <c r="AU391" s="148" t="s">
        <v>91</v>
      </c>
      <c r="AY391" s="15" t="s">
        <v>209</v>
      </c>
      <c r="BE391" s="149">
        <f>IF(N391="základní",J391,0)</f>
        <v>0</v>
      </c>
      <c r="BF391" s="149">
        <f>IF(N391="snížená",J391,0)</f>
        <v>0</v>
      </c>
      <c r="BG391" s="149">
        <f>IF(N391="zákl. přenesená",J391,0)</f>
        <v>0</v>
      </c>
      <c r="BH391" s="149">
        <f>IF(N391="sníž. přenesená",J391,0)</f>
        <v>0</v>
      </c>
      <c r="BI391" s="149">
        <f>IF(N391="nulová",J391,0)</f>
        <v>0</v>
      </c>
      <c r="BJ391" s="15" t="s">
        <v>85</v>
      </c>
      <c r="BK391" s="149">
        <f>ROUND(I391*H391,2)</f>
        <v>0</v>
      </c>
      <c r="BL391" s="15" t="s">
        <v>156</v>
      </c>
      <c r="BM391" s="148" t="s">
        <v>2906</v>
      </c>
    </row>
    <row r="392" spans="2:65" s="1" customFormat="1" x14ac:dyDescent="0.2">
      <c r="B392" s="30"/>
      <c r="D392" s="150" t="s">
        <v>216</v>
      </c>
      <c r="F392" s="151" t="s">
        <v>821</v>
      </c>
      <c r="I392" s="152"/>
      <c r="L392" s="30"/>
      <c r="M392" s="153"/>
      <c r="T392" s="54"/>
      <c r="AT392" s="15" t="s">
        <v>216</v>
      </c>
      <c r="AU392" s="15" t="s">
        <v>91</v>
      </c>
    </row>
    <row r="393" spans="2:65" s="12" customFormat="1" x14ac:dyDescent="0.2">
      <c r="B393" s="154"/>
      <c r="D393" s="150" t="s">
        <v>292</v>
      </c>
      <c r="E393" s="155" t="s">
        <v>1</v>
      </c>
      <c r="F393" s="156" t="s">
        <v>2247</v>
      </c>
      <c r="H393" s="157">
        <v>3</v>
      </c>
      <c r="I393" s="158"/>
      <c r="L393" s="154"/>
      <c r="M393" s="159"/>
      <c r="T393" s="160"/>
      <c r="AT393" s="155" t="s">
        <v>292</v>
      </c>
      <c r="AU393" s="155" t="s">
        <v>91</v>
      </c>
      <c r="AV393" s="12" t="s">
        <v>91</v>
      </c>
      <c r="AW393" s="12" t="s">
        <v>36</v>
      </c>
      <c r="AX393" s="12" t="s">
        <v>85</v>
      </c>
      <c r="AY393" s="155" t="s">
        <v>209</v>
      </c>
    </row>
    <row r="394" spans="2:65" s="1" customFormat="1" ht="24.2" customHeight="1" x14ac:dyDescent="0.2">
      <c r="B394" s="30"/>
      <c r="C394" s="171" t="s">
        <v>753</v>
      </c>
      <c r="D394" s="171" t="s">
        <v>449</v>
      </c>
      <c r="E394" s="172" t="s">
        <v>824</v>
      </c>
      <c r="F394" s="173" t="s">
        <v>825</v>
      </c>
      <c r="G394" s="174" t="s">
        <v>456</v>
      </c>
      <c r="H394" s="175">
        <v>3</v>
      </c>
      <c r="I394" s="176"/>
      <c r="J394" s="177">
        <f>ROUND(I394*H394,2)</f>
        <v>0</v>
      </c>
      <c r="K394" s="178"/>
      <c r="L394" s="179"/>
      <c r="M394" s="180" t="s">
        <v>1</v>
      </c>
      <c r="N394" s="181" t="s">
        <v>43</v>
      </c>
      <c r="P394" s="146">
        <f>O394*H394</f>
        <v>0</v>
      </c>
      <c r="Q394" s="146">
        <v>0.56999999999999995</v>
      </c>
      <c r="R394" s="146">
        <f>Q394*H394</f>
        <v>1.71</v>
      </c>
      <c r="S394" s="146">
        <v>0</v>
      </c>
      <c r="T394" s="147">
        <f>S394*H394</f>
        <v>0</v>
      </c>
      <c r="AR394" s="148" t="s">
        <v>244</v>
      </c>
      <c r="AT394" s="148" t="s">
        <v>449</v>
      </c>
      <c r="AU394" s="148" t="s">
        <v>91</v>
      </c>
      <c r="AY394" s="15" t="s">
        <v>209</v>
      </c>
      <c r="BE394" s="149">
        <f>IF(N394="základní",J394,0)</f>
        <v>0</v>
      </c>
      <c r="BF394" s="149">
        <f>IF(N394="snížená",J394,0)</f>
        <v>0</v>
      </c>
      <c r="BG394" s="149">
        <f>IF(N394="zákl. přenesená",J394,0)</f>
        <v>0</v>
      </c>
      <c r="BH394" s="149">
        <f>IF(N394="sníž. přenesená",J394,0)</f>
        <v>0</v>
      </c>
      <c r="BI394" s="149">
        <f>IF(N394="nulová",J394,0)</f>
        <v>0</v>
      </c>
      <c r="BJ394" s="15" t="s">
        <v>85</v>
      </c>
      <c r="BK394" s="149">
        <f>ROUND(I394*H394,2)</f>
        <v>0</v>
      </c>
      <c r="BL394" s="15" t="s">
        <v>156</v>
      </c>
      <c r="BM394" s="148" t="s">
        <v>2907</v>
      </c>
    </row>
    <row r="395" spans="2:65" s="1" customFormat="1" ht="19.5" x14ac:dyDescent="0.2">
      <c r="B395" s="30"/>
      <c r="D395" s="150" t="s">
        <v>216</v>
      </c>
      <c r="F395" s="151" t="s">
        <v>825</v>
      </c>
      <c r="I395" s="152"/>
      <c r="L395" s="30"/>
      <c r="M395" s="153"/>
      <c r="T395" s="54"/>
      <c r="AT395" s="15" t="s">
        <v>216</v>
      </c>
      <c r="AU395" s="15" t="s">
        <v>91</v>
      </c>
    </row>
    <row r="396" spans="2:65" s="12" customFormat="1" x14ac:dyDescent="0.2">
      <c r="B396" s="154"/>
      <c r="D396" s="150" t="s">
        <v>292</v>
      </c>
      <c r="E396" s="155" t="s">
        <v>1</v>
      </c>
      <c r="F396" s="156" t="s">
        <v>2247</v>
      </c>
      <c r="H396" s="157">
        <v>3</v>
      </c>
      <c r="I396" s="158"/>
      <c r="L396" s="154"/>
      <c r="M396" s="159"/>
      <c r="T396" s="160"/>
      <c r="AT396" s="155" t="s">
        <v>292</v>
      </c>
      <c r="AU396" s="155" t="s">
        <v>91</v>
      </c>
      <c r="AV396" s="12" t="s">
        <v>91</v>
      </c>
      <c r="AW396" s="12" t="s">
        <v>36</v>
      </c>
      <c r="AX396" s="12" t="s">
        <v>85</v>
      </c>
      <c r="AY396" s="155" t="s">
        <v>209</v>
      </c>
    </row>
    <row r="397" spans="2:65" s="1" customFormat="1" ht="24.2" customHeight="1" x14ac:dyDescent="0.2">
      <c r="B397" s="30"/>
      <c r="C397" s="136" t="s">
        <v>758</v>
      </c>
      <c r="D397" s="136" t="s">
        <v>210</v>
      </c>
      <c r="E397" s="137" t="s">
        <v>828</v>
      </c>
      <c r="F397" s="138" t="s">
        <v>829</v>
      </c>
      <c r="G397" s="139" t="s">
        <v>456</v>
      </c>
      <c r="H397" s="140">
        <v>1</v>
      </c>
      <c r="I397" s="141"/>
      <c r="J397" s="142">
        <f>ROUND(I397*H397,2)</f>
        <v>0</v>
      </c>
      <c r="K397" s="143"/>
      <c r="L397" s="30"/>
      <c r="M397" s="144" t="s">
        <v>1</v>
      </c>
      <c r="N397" s="145" t="s">
        <v>43</v>
      </c>
      <c r="P397" s="146">
        <f>O397*H397</f>
        <v>0</v>
      </c>
      <c r="Q397" s="146">
        <v>2.8539999999999999E-2</v>
      </c>
      <c r="R397" s="146">
        <f>Q397*H397</f>
        <v>2.8539999999999999E-2</v>
      </c>
      <c r="S397" s="146">
        <v>0</v>
      </c>
      <c r="T397" s="147">
        <f>S397*H397</f>
        <v>0</v>
      </c>
      <c r="AR397" s="148" t="s">
        <v>156</v>
      </c>
      <c r="AT397" s="148" t="s">
        <v>210</v>
      </c>
      <c r="AU397" s="148" t="s">
        <v>91</v>
      </c>
      <c r="AY397" s="15" t="s">
        <v>209</v>
      </c>
      <c r="BE397" s="149">
        <f>IF(N397="základní",J397,0)</f>
        <v>0</v>
      </c>
      <c r="BF397" s="149">
        <f>IF(N397="snížená",J397,0)</f>
        <v>0</v>
      </c>
      <c r="BG397" s="149">
        <f>IF(N397="zákl. přenesená",J397,0)</f>
        <v>0</v>
      </c>
      <c r="BH397" s="149">
        <f>IF(N397="sníž. přenesená",J397,0)</f>
        <v>0</v>
      </c>
      <c r="BI397" s="149">
        <f>IF(N397="nulová",J397,0)</f>
        <v>0</v>
      </c>
      <c r="BJ397" s="15" t="s">
        <v>85</v>
      </c>
      <c r="BK397" s="149">
        <f>ROUND(I397*H397,2)</f>
        <v>0</v>
      </c>
      <c r="BL397" s="15" t="s">
        <v>156</v>
      </c>
      <c r="BM397" s="148" t="s">
        <v>2908</v>
      </c>
    </row>
    <row r="398" spans="2:65" s="1" customFormat="1" ht="19.5" x14ac:dyDescent="0.2">
      <c r="B398" s="30"/>
      <c r="D398" s="150" t="s">
        <v>216</v>
      </c>
      <c r="F398" s="151" t="s">
        <v>829</v>
      </c>
      <c r="I398" s="152"/>
      <c r="L398" s="30"/>
      <c r="M398" s="153"/>
      <c r="T398" s="54"/>
      <c r="AT398" s="15" t="s">
        <v>216</v>
      </c>
      <c r="AU398" s="15" t="s">
        <v>91</v>
      </c>
    </row>
    <row r="399" spans="2:65" s="12" customFormat="1" x14ac:dyDescent="0.2">
      <c r="B399" s="154"/>
      <c r="D399" s="150" t="s">
        <v>292</v>
      </c>
      <c r="E399" s="155" t="s">
        <v>1</v>
      </c>
      <c r="F399" s="156" t="s">
        <v>85</v>
      </c>
      <c r="H399" s="157">
        <v>1</v>
      </c>
      <c r="I399" s="158"/>
      <c r="L399" s="154"/>
      <c r="M399" s="159"/>
      <c r="T399" s="160"/>
      <c r="AT399" s="155" t="s">
        <v>292</v>
      </c>
      <c r="AU399" s="155" t="s">
        <v>91</v>
      </c>
      <c r="AV399" s="12" t="s">
        <v>91</v>
      </c>
      <c r="AW399" s="12" t="s">
        <v>36</v>
      </c>
      <c r="AX399" s="12" t="s">
        <v>85</v>
      </c>
      <c r="AY399" s="155" t="s">
        <v>209</v>
      </c>
    </row>
    <row r="400" spans="2:65" s="1" customFormat="1" ht="16.5" customHeight="1" x14ac:dyDescent="0.2">
      <c r="B400" s="30"/>
      <c r="C400" s="171" t="s">
        <v>762</v>
      </c>
      <c r="D400" s="171" t="s">
        <v>449</v>
      </c>
      <c r="E400" s="172" t="s">
        <v>832</v>
      </c>
      <c r="F400" s="173" t="s">
        <v>1111</v>
      </c>
      <c r="G400" s="174" t="s">
        <v>456</v>
      </c>
      <c r="H400" s="175">
        <v>1</v>
      </c>
      <c r="I400" s="176"/>
      <c r="J400" s="177">
        <f>ROUND(I400*H400,2)</f>
        <v>0</v>
      </c>
      <c r="K400" s="178"/>
      <c r="L400" s="179"/>
      <c r="M400" s="180" t="s">
        <v>1</v>
      </c>
      <c r="N400" s="181" t="s">
        <v>43</v>
      </c>
      <c r="P400" s="146">
        <f>O400*H400</f>
        <v>0</v>
      </c>
      <c r="Q400" s="146">
        <v>1.8169999999999999</v>
      </c>
      <c r="R400" s="146">
        <f>Q400*H400</f>
        <v>1.8169999999999999</v>
      </c>
      <c r="S400" s="146">
        <v>0</v>
      </c>
      <c r="T400" s="147">
        <f>S400*H400</f>
        <v>0</v>
      </c>
      <c r="AR400" s="148" t="s">
        <v>244</v>
      </c>
      <c r="AT400" s="148" t="s">
        <v>449</v>
      </c>
      <c r="AU400" s="148" t="s">
        <v>91</v>
      </c>
      <c r="AY400" s="15" t="s">
        <v>209</v>
      </c>
      <c r="BE400" s="149">
        <f>IF(N400="základní",J400,0)</f>
        <v>0</v>
      </c>
      <c r="BF400" s="149">
        <f>IF(N400="snížená",J400,0)</f>
        <v>0</v>
      </c>
      <c r="BG400" s="149">
        <f>IF(N400="zákl. přenesená",J400,0)</f>
        <v>0</v>
      </c>
      <c r="BH400" s="149">
        <f>IF(N400="sníž. přenesená",J400,0)</f>
        <v>0</v>
      </c>
      <c r="BI400" s="149">
        <f>IF(N400="nulová",J400,0)</f>
        <v>0</v>
      </c>
      <c r="BJ400" s="15" t="s">
        <v>85</v>
      </c>
      <c r="BK400" s="149">
        <f>ROUND(I400*H400,2)</f>
        <v>0</v>
      </c>
      <c r="BL400" s="15" t="s">
        <v>156</v>
      </c>
      <c r="BM400" s="148" t="s">
        <v>2909</v>
      </c>
    </row>
    <row r="401" spans="2:65" s="1" customFormat="1" x14ac:dyDescent="0.2">
      <c r="B401" s="30"/>
      <c r="D401" s="150" t="s">
        <v>216</v>
      </c>
      <c r="F401" s="151" t="s">
        <v>835</v>
      </c>
      <c r="I401" s="152"/>
      <c r="L401" s="30"/>
      <c r="M401" s="153"/>
      <c r="T401" s="54"/>
      <c r="AT401" s="15" t="s">
        <v>216</v>
      </c>
      <c r="AU401" s="15" t="s">
        <v>91</v>
      </c>
    </row>
    <row r="402" spans="2:65" s="12" customFormat="1" x14ac:dyDescent="0.2">
      <c r="B402" s="154"/>
      <c r="D402" s="150" t="s">
        <v>292</v>
      </c>
      <c r="E402" s="155" t="s">
        <v>1</v>
      </c>
      <c r="F402" s="156" t="s">
        <v>85</v>
      </c>
      <c r="H402" s="157">
        <v>1</v>
      </c>
      <c r="I402" s="158"/>
      <c r="L402" s="154"/>
      <c r="M402" s="159"/>
      <c r="T402" s="160"/>
      <c r="AT402" s="155" t="s">
        <v>292</v>
      </c>
      <c r="AU402" s="155" t="s">
        <v>91</v>
      </c>
      <c r="AV402" s="12" t="s">
        <v>91</v>
      </c>
      <c r="AW402" s="12" t="s">
        <v>36</v>
      </c>
      <c r="AX402" s="12" t="s">
        <v>85</v>
      </c>
      <c r="AY402" s="155" t="s">
        <v>209</v>
      </c>
    </row>
    <row r="403" spans="2:65" s="1" customFormat="1" ht="24.2" customHeight="1" x14ac:dyDescent="0.2">
      <c r="B403" s="30"/>
      <c r="C403" s="171" t="s">
        <v>766</v>
      </c>
      <c r="D403" s="171" t="s">
        <v>449</v>
      </c>
      <c r="E403" s="172" t="s">
        <v>847</v>
      </c>
      <c r="F403" s="173" t="s">
        <v>2910</v>
      </c>
      <c r="G403" s="174" t="s">
        <v>456</v>
      </c>
      <c r="H403" s="175">
        <v>3</v>
      </c>
      <c r="I403" s="176"/>
      <c r="J403" s="177">
        <f>ROUND(I403*H403,2)</f>
        <v>0</v>
      </c>
      <c r="K403" s="178"/>
      <c r="L403" s="179"/>
      <c r="M403" s="180" t="s">
        <v>1</v>
      </c>
      <c r="N403" s="181" t="s">
        <v>43</v>
      </c>
      <c r="P403" s="146">
        <f>O403*H403</f>
        <v>0</v>
      </c>
      <c r="Q403" s="146">
        <v>5.4600000000000003E-2</v>
      </c>
      <c r="R403" s="146">
        <f>Q403*H403</f>
        <v>0.1638</v>
      </c>
      <c r="S403" s="146">
        <v>0</v>
      </c>
      <c r="T403" s="147">
        <f>S403*H403</f>
        <v>0</v>
      </c>
      <c r="AR403" s="148" t="s">
        <v>244</v>
      </c>
      <c r="AT403" s="148" t="s">
        <v>449</v>
      </c>
      <c r="AU403" s="148" t="s">
        <v>91</v>
      </c>
      <c r="AY403" s="15" t="s">
        <v>209</v>
      </c>
      <c r="BE403" s="149">
        <f>IF(N403="základní",J403,0)</f>
        <v>0</v>
      </c>
      <c r="BF403" s="149">
        <f>IF(N403="snížená",J403,0)</f>
        <v>0</v>
      </c>
      <c r="BG403" s="149">
        <f>IF(N403="zákl. přenesená",J403,0)</f>
        <v>0</v>
      </c>
      <c r="BH403" s="149">
        <f>IF(N403="sníž. přenesená",J403,0)</f>
        <v>0</v>
      </c>
      <c r="BI403" s="149">
        <f>IF(N403="nulová",J403,0)</f>
        <v>0</v>
      </c>
      <c r="BJ403" s="15" t="s">
        <v>85</v>
      </c>
      <c r="BK403" s="149">
        <f>ROUND(I403*H403,2)</f>
        <v>0</v>
      </c>
      <c r="BL403" s="15" t="s">
        <v>156</v>
      </c>
      <c r="BM403" s="148" t="s">
        <v>2911</v>
      </c>
    </row>
    <row r="404" spans="2:65" s="1" customFormat="1" x14ac:dyDescent="0.2">
      <c r="B404" s="30"/>
      <c r="D404" s="150" t="s">
        <v>216</v>
      </c>
      <c r="F404" s="151" t="s">
        <v>2912</v>
      </c>
      <c r="I404" s="152"/>
      <c r="L404" s="30"/>
      <c r="M404" s="153"/>
      <c r="T404" s="54"/>
      <c r="AT404" s="15" t="s">
        <v>216</v>
      </c>
      <c r="AU404" s="15" t="s">
        <v>91</v>
      </c>
    </row>
    <row r="405" spans="2:65" s="12" customFormat="1" x14ac:dyDescent="0.2">
      <c r="B405" s="154"/>
      <c r="D405" s="150" t="s">
        <v>292</v>
      </c>
      <c r="E405" s="155" t="s">
        <v>1</v>
      </c>
      <c r="F405" s="156" t="s">
        <v>2247</v>
      </c>
      <c r="H405" s="157">
        <v>3</v>
      </c>
      <c r="I405" s="158"/>
      <c r="L405" s="154"/>
      <c r="M405" s="159"/>
      <c r="T405" s="160"/>
      <c r="AT405" s="155" t="s">
        <v>292</v>
      </c>
      <c r="AU405" s="155" t="s">
        <v>91</v>
      </c>
      <c r="AV405" s="12" t="s">
        <v>91</v>
      </c>
      <c r="AW405" s="12" t="s">
        <v>36</v>
      </c>
      <c r="AX405" s="12" t="s">
        <v>85</v>
      </c>
      <c r="AY405" s="155" t="s">
        <v>209</v>
      </c>
    </row>
    <row r="406" spans="2:65" s="1" customFormat="1" ht="24.2" customHeight="1" x14ac:dyDescent="0.2">
      <c r="B406" s="30"/>
      <c r="C406" s="136" t="s">
        <v>770</v>
      </c>
      <c r="D406" s="136" t="s">
        <v>210</v>
      </c>
      <c r="E406" s="137" t="s">
        <v>841</v>
      </c>
      <c r="F406" s="138" t="s">
        <v>842</v>
      </c>
      <c r="G406" s="139" t="s">
        <v>456</v>
      </c>
      <c r="H406" s="140">
        <v>3</v>
      </c>
      <c r="I406" s="141"/>
      <c r="J406" s="142">
        <f>ROUND(I406*H406,2)</f>
        <v>0</v>
      </c>
      <c r="K406" s="143"/>
      <c r="L406" s="30"/>
      <c r="M406" s="144" t="s">
        <v>1</v>
      </c>
      <c r="N406" s="145" t="s">
        <v>43</v>
      </c>
      <c r="P406" s="146">
        <f>O406*H406</f>
        <v>0</v>
      </c>
      <c r="Q406" s="146">
        <v>0.09</v>
      </c>
      <c r="R406" s="146">
        <f>Q406*H406</f>
        <v>0.27</v>
      </c>
      <c r="S406" s="146">
        <v>0</v>
      </c>
      <c r="T406" s="147">
        <f>S406*H406</f>
        <v>0</v>
      </c>
      <c r="AR406" s="148" t="s">
        <v>156</v>
      </c>
      <c r="AT406" s="148" t="s">
        <v>210</v>
      </c>
      <c r="AU406" s="148" t="s">
        <v>91</v>
      </c>
      <c r="AY406" s="15" t="s">
        <v>209</v>
      </c>
      <c r="BE406" s="149">
        <f>IF(N406="základní",J406,0)</f>
        <v>0</v>
      </c>
      <c r="BF406" s="149">
        <f>IF(N406="snížená",J406,0)</f>
        <v>0</v>
      </c>
      <c r="BG406" s="149">
        <f>IF(N406="zákl. přenesená",J406,0)</f>
        <v>0</v>
      </c>
      <c r="BH406" s="149">
        <f>IF(N406="sníž. přenesená",J406,0)</f>
        <v>0</v>
      </c>
      <c r="BI406" s="149">
        <f>IF(N406="nulová",J406,0)</f>
        <v>0</v>
      </c>
      <c r="BJ406" s="15" t="s">
        <v>85</v>
      </c>
      <c r="BK406" s="149">
        <f>ROUND(I406*H406,2)</f>
        <v>0</v>
      </c>
      <c r="BL406" s="15" t="s">
        <v>156</v>
      </c>
      <c r="BM406" s="148" t="s">
        <v>2913</v>
      </c>
    </row>
    <row r="407" spans="2:65" s="1" customFormat="1" ht="19.5" x14ac:dyDescent="0.2">
      <c r="B407" s="30"/>
      <c r="D407" s="150" t="s">
        <v>216</v>
      </c>
      <c r="F407" s="151" t="s">
        <v>844</v>
      </c>
      <c r="I407" s="152"/>
      <c r="L407" s="30"/>
      <c r="M407" s="153"/>
      <c r="T407" s="54"/>
      <c r="AT407" s="15" t="s">
        <v>216</v>
      </c>
      <c r="AU407" s="15" t="s">
        <v>91</v>
      </c>
    </row>
    <row r="408" spans="2:65" s="12" customFormat="1" x14ac:dyDescent="0.2">
      <c r="B408" s="154"/>
      <c r="D408" s="150" t="s">
        <v>292</v>
      </c>
      <c r="E408" s="155" t="s">
        <v>1</v>
      </c>
      <c r="F408" s="156" t="s">
        <v>2247</v>
      </c>
      <c r="H408" s="157">
        <v>3</v>
      </c>
      <c r="I408" s="158"/>
      <c r="L408" s="154"/>
      <c r="M408" s="159"/>
      <c r="T408" s="160"/>
      <c r="AT408" s="155" t="s">
        <v>292</v>
      </c>
      <c r="AU408" s="155" t="s">
        <v>91</v>
      </c>
      <c r="AV408" s="12" t="s">
        <v>91</v>
      </c>
      <c r="AW408" s="12" t="s">
        <v>36</v>
      </c>
      <c r="AX408" s="12" t="s">
        <v>85</v>
      </c>
      <c r="AY408" s="155" t="s">
        <v>209</v>
      </c>
    </row>
    <row r="409" spans="2:65" s="1" customFormat="1" ht="24.2" customHeight="1" x14ac:dyDescent="0.2">
      <c r="B409" s="30"/>
      <c r="C409" s="136" t="s">
        <v>774</v>
      </c>
      <c r="D409" s="136" t="s">
        <v>210</v>
      </c>
      <c r="E409" s="137" t="s">
        <v>851</v>
      </c>
      <c r="F409" s="138" t="s">
        <v>852</v>
      </c>
      <c r="G409" s="139" t="s">
        <v>456</v>
      </c>
      <c r="H409" s="140">
        <v>3</v>
      </c>
      <c r="I409" s="141"/>
      <c r="J409" s="142">
        <f>ROUND(I409*H409,2)</f>
        <v>0</v>
      </c>
      <c r="K409" s="143"/>
      <c r="L409" s="30"/>
      <c r="M409" s="144" t="s">
        <v>1</v>
      </c>
      <c r="N409" s="145" t="s">
        <v>43</v>
      </c>
      <c r="P409" s="146">
        <f>O409*H409</f>
        <v>0</v>
      </c>
      <c r="Q409" s="146">
        <v>0.42080000000000001</v>
      </c>
      <c r="R409" s="146">
        <f>Q409*H409</f>
        <v>1.2624</v>
      </c>
      <c r="S409" s="146">
        <v>0</v>
      </c>
      <c r="T409" s="147">
        <f>S409*H409</f>
        <v>0</v>
      </c>
      <c r="AR409" s="148" t="s">
        <v>156</v>
      </c>
      <c r="AT409" s="148" t="s">
        <v>210</v>
      </c>
      <c r="AU409" s="148" t="s">
        <v>91</v>
      </c>
      <c r="AY409" s="15" t="s">
        <v>209</v>
      </c>
      <c r="BE409" s="149">
        <f>IF(N409="základní",J409,0)</f>
        <v>0</v>
      </c>
      <c r="BF409" s="149">
        <f>IF(N409="snížená",J409,0)</f>
        <v>0</v>
      </c>
      <c r="BG409" s="149">
        <f>IF(N409="zákl. přenesená",J409,0)</f>
        <v>0</v>
      </c>
      <c r="BH409" s="149">
        <f>IF(N409="sníž. přenesená",J409,0)</f>
        <v>0</v>
      </c>
      <c r="BI409" s="149">
        <f>IF(N409="nulová",J409,0)</f>
        <v>0</v>
      </c>
      <c r="BJ409" s="15" t="s">
        <v>85</v>
      </c>
      <c r="BK409" s="149">
        <f>ROUND(I409*H409,2)</f>
        <v>0</v>
      </c>
      <c r="BL409" s="15" t="s">
        <v>156</v>
      </c>
      <c r="BM409" s="148" t="s">
        <v>2914</v>
      </c>
    </row>
    <row r="410" spans="2:65" s="1" customFormat="1" ht="19.5" x14ac:dyDescent="0.2">
      <c r="B410" s="30"/>
      <c r="D410" s="150" t="s">
        <v>216</v>
      </c>
      <c r="F410" s="151" t="s">
        <v>854</v>
      </c>
      <c r="I410" s="152"/>
      <c r="L410" s="30"/>
      <c r="M410" s="153"/>
      <c r="T410" s="54"/>
      <c r="AT410" s="15" t="s">
        <v>216</v>
      </c>
      <c r="AU410" s="15" t="s">
        <v>91</v>
      </c>
    </row>
    <row r="411" spans="2:65" s="12" customFormat="1" x14ac:dyDescent="0.2">
      <c r="B411" s="154"/>
      <c r="D411" s="150" t="s">
        <v>292</v>
      </c>
      <c r="E411" s="155" t="s">
        <v>1</v>
      </c>
      <c r="F411" s="156" t="s">
        <v>2247</v>
      </c>
      <c r="H411" s="157">
        <v>3</v>
      </c>
      <c r="I411" s="158"/>
      <c r="L411" s="154"/>
      <c r="M411" s="159"/>
      <c r="T411" s="160"/>
      <c r="AT411" s="155" t="s">
        <v>292</v>
      </c>
      <c r="AU411" s="155" t="s">
        <v>91</v>
      </c>
      <c r="AV411" s="12" t="s">
        <v>91</v>
      </c>
      <c r="AW411" s="12" t="s">
        <v>36</v>
      </c>
      <c r="AX411" s="12" t="s">
        <v>85</v>
      </c>
      <c r="AY411" s="155" t="s">
        <v>209</v>
      </c>
    </row>
    <row r="412" spans="2:65" s="1" customFormat="1" ht="24.2" customHeight="1" x14ac:dyDescent="0.2">
      <c r="B412" s="30"/>
      <c r="C412" s="191" t="s">
        <v>779</v>
      </c>
      <c r="D412" s="191" t="s">
        <v>210</v>
      </c>
      <c r="E412" s="192" t="s">
        <v>2915</v>
      </c>
      <c r="F412" s="193" t="s">
        <v>2916</v>
      </c>
      <c r="G412" s="194" t="s">
        <v>359</v>
      </c>
      <c r="H412" s="195">
        <v>1051.5999999999999</v>
      </c>
      <c r="I412" s="141"/>
      <c r="J412" s="196">
        <f>ROUND(I412*H412,2)</f>
        <v>0</v>
      </c>
      <c r="K412" s="143"/>
      <c r="L412" s="30"/>
      <c r="M412" s="144" t="s">
        <v>1</v>
      </c>
      <c r="N412" s="145" t="s">
        <v>43</v>
      </c>
      <c r="P412" s="146">
        <f>O412*H412</f>
        <v>0</v>
      </c>
      <c r="Q412" s="146">
        <v>0</v>
      </c>
      <c r="R412" s="146">
        <f>Q412*H412</f>
        <v>0</v>
      </c>
      <c r="S412" s="146">
        <v>0</v>
      </c>
      <c r="T412" s="147">
        <f>S412*H412</f>
        <v>0</v>
      </c>
      <c r="AR412" s="148" t="s">
        <v>156</v>
      </c>
      <c r="AT412" s="148" t="s">
        <v>210</v>
      </c>
      <c r="AU412" s="148" t="s">
        <v>91</v>
      </c>
      <c r="AY412" s="15" t="s">
        <v>209</v>
      </c>
      <c r="BE412" s="149">
        <f>IF(N412="základní",J412,0)</f>
        <v>0</v>
      </c>
      <c r="BF412" s="149">
        <f>IF(N412="snížená",J412,0)</f>
        <v>0</v>
      </c>
      <c r="BG412" s="149">
        <f>IF(N412="zákl. přenesená",J412,0)</f>
        <v>0</v>
      </c>
      <c r="BH412" s="149">
        <f>IF(N412="sníž. přenesená",J412,0)</f>
        <v>0</v>
      </c>
      <c r="BI412" s="149">
        <f>IF(N412="nulová",J412,0)</f>
        <v>0</v>
      </c>
      <c r="BJ412" s="15" t="s">
        <v>85</v>
      </c>
      <c r="BK412" s="149">
        <f>ROUND(I412*H412,2)</f>
        <v>0</v>
      </c>
      <c r="BL412" s="15" t="s">
        <v>156</v>
      </c>
      <c r="BM412" s="148" t="s">
        <v>2917</v>
      </c>
    </row>
    <row r="413" spans="2:65" s="1" customFormat="1" ht="29.25" x14ac:dyDescent="0.2">
      <c r="B413" s="30"/>
      <c r="D413" s="150" t="s">
        <v>216</v>
      </c>
      <c r="F413" s="151" t="s">
        <v>2918</v>
      </c>
      <c r="I413" s="152"/>
      <c r="L413" s="30"/>
      <c r="M413" s="153"/>
      <c r="T413" s="54"/>
      <c r="AT413" s="15" t="s">
        <v>216</v>
      </c>
      <c r="AU413" s="15" t="s">
        <v>91</v>
      </c>
    </row>
    <row r="414" spans="2:65" s="1" customFormat="1" ht="37.9" customHeight="1" x14ac:dyDescent="0.2">
      <c r="B414" s="30"/>
      <c r="C414" s="185" t="s">
        <v>783</v>
      </c>
      <c r="D414" s="185" t="s">
        <v>449</v>
      </c>
      <c r="E414" s="186" t="s">
        <v>2919</v>
      </c>
      <c r="F414" s="187" t="s">
        <v>2920</v>
      </c>
      <c r="G414" s="188" t="s">
        <v>359</v>
      </c>
      <c r="H414" s="189">
        <v>1051.5999999999999</v>
      </c>
      <c r="I414" s="176"/>
      <c r="J414" s="190">
        <f>ROUND(I414*H414,2)</f>
        <v>0</v>
      </c>
      <c r="K414" s="178"/>
      <c r="L414" s="179"/>
      <c r="M414" s="180" t="s">
        <v>1</v>
      </c>
      <c r="N414" s="181" t="s">
        <v>43</v>
      </c>
      <c r="P414" s="146">
        <f>O414*H414</f>
        <v>0</v>
      </c>
      <c r="Q414" s="146">
        <v>2.8999999999999998E-3</v>
      </c>
      <c r="R414" s="146">
        <f>Q414*H414</f>
        <v>3.0496399999999997</v>
      </c>
      <c r="S414" s="146">
        <v>0</v>
      </c>
      <c r="T414" s="147">
        <f>S414*H414</f>
        <v>0</v>
      </c>
      <c r="AR414" s="148" t="s">
        <v>244</v>
      </c>
      <c r="AT414" s="148" t="s">
        <v>449</v>
      </c>
      <c r="AU414" s="148" t="s">
        <v>91</v>
      </c>
      <c r="AY414" s="15" t="s">
        <v>209</v>
      </c>
      <c r="BE414" s="149">
        <f>IF(N414="základní",J414,0)</f>
        <v>0</v>
      </c>
      <c r="BF414" s="149">
        <f>IF(N414="snížená",J414,0)</f>
        <v>0</v>
      </c>
      <c r="BG414" s="149">
        <f>IF(N414="zákl. přenesená",J414,0)</f>
        <v>0</v>
      </c>
      <c r="BH414" s="149">
        <f>IF(N414="sníž. přenesená",J414,0)</f>
        <v>0</v>
      </c>
      <c r="BI414" s="149">
        <f>IF(N414="nulová",J414,0)</f>
        <v>0</v>
      </c>
      <c r="BJ414" s="15" t="s">
        <v>85</v>
      </c>
      <c r="BK414" s="149">
        <f>ROUND(I414*H414,2)</f>
        <v>0</v>
      </c>
      <c r="BL414" s="15" t="s">
        <v>156</v>
      </c>
      <c r="BM414" s="148" t="s">
        <v>2921</v>
      </c>
    </row>
    <row r="415" spans="2:65" s="1" customFormat="1" ht="19.5" x14ac:dyDescent="0.2">
      <c r="B415" s="30"/>
      <c r="D415" s="150" t="s">
        <v>216</v>
      </c>
      <c r="F415" s="151" t="s">
        <v>2920</v>
      </c>
      <c r="I415" s="152"/>
      <c r="L415" s="30"/>
      <c r="M415" s="153"/>
      <c r="T415" s="54"/>
      <c r="AT415" s="15" t="s">
        <v>216</v>
      </c>
      <c r="AU415" s="15" t="s">
        <v>91</v>
      </c>
    </row>
    <row r="416" spans="2:65" s="1" customFormat="1" ht="21.75" customHeight="1" x14ac:dyDescent="0.2">
      <c r="B416" s="30"/>
      <c r="C416" s="191" t="s">
        <v>788</v>
      </c>
      <c r="D416" s="191" t="s">
        <v>210</v>
      </c>
      <c r="E416" s="192" t="s">
        <v>2922</v>
      </c>
      <c r="F416" s="193" t="s">
        <v>2923</v>
      </c>
      <c r="G416" s="194" t="s">
        <v>359</v>
      </c>
      <c r="H416" s="195">
        <v>1051.5999999999999</v>
      </c>
      <c r="I416" s="141"/>
      <c r="J416" s="196">
        <f>ROUND(I416*H416,2)</f>
        <v>0</v>
      </c>
      <c r="K416" s="143"/>
      <c r="L416" s="30"/>
      <c r="M416" s="144" t="s">
        <v>1</v>
      </c>
      <c r="N416" s="145" t="s">
        <v>43</v>
      </c>
      <c r="P416" s="146">
        <f>O416*H416</f>
        <v>0</v>
      </c>
      <c r="Q416" s="146">
        <v>0</v>
      </c>
      <c r="R416" s="146">
        <f>Q416*H416</f>
        <v>0</v>
      </c>
      <c r="S416" s="146">
        <v>0</v>
      </c>
      <c r="T416" s="147">
        <f>S416*H416</f>
        <v>0</v>
      </c>
      <c r="AR416" s="148" t="s">
        <v>156</v>
      </c>
      <c r="AT416" s="148" t="s">
        <v>210</v>
      </c>
      <c r="AU416" s="148" t="s">
        <v>91</v>
      </c>
      <c r="AY416" s="15" t="s">
        <v>209</v>
      </c>
      <c r="BE416" s="149">
        <f>IF(N416="základní",J416,0)</f>
        <v>0</v>
      </c>
      <c r="BF416" s="149">
        <f>IF(N416="snížená",J416,0)</f>
        <v>0</v>
      </c>
      <c r="BG416" s="149">
        <f>IF(N416="zákl. přenesená",J416,0)</f>
        <v>0</v>
      </c>
      <c r="BH416" s="149">
        <f>IF(N416="sníž. přenesená",J416,0)</f>
        <v>0</v>
      </c>
      <c r="BI416" s="149">
        <f>IF(N416="nulová",J416,0)</f>
        <v>0</v>
      </c>
      <c r="BJ416" s="15" t="s">
        <v>85</v>
      </c>
      <c r="BK416" s="149">
        <f>ROUND(I416*H416,2)</f>
        <v>0</v>
      </c>
      <c r="BL416" s="15" t="s">
        <v>156</v>
      </c>
      <c r="BM416" s="148" t="s">
        <v>2924</v>
      </c>
    </row>
    <row r="417" spans="2:65" s="1" customFormat="1" x14ac:dyDescent="0.2">
      <c r="B417" s="30"/>
      <c r="D417" s="150" t="s">
        <v>216</v>
      </c>
      <c r="F417" s="151" t="s">
        <v>2925</v>
      </c>
      <c r="I417" s="152"/>
      <c r="L417" s="30"/>
      <c r="M417" s="153"/>
      <c r="T417" s="54"/>
      <c r="AT417" s="15" t="s">
        <v>216</v>
      </c>
      <c r="AU417" s="15" t="s">
        <v>91</v>
      </c>
    </row>
    <row r="418" spans="2:65" s="1" customFormat="1" ht="16.5" customHeight="1" x14ac:dyDescent="0.2">
      <c r="B418" s="30"/>
      <c r="C418" s="185" t="s">
        <v>792</v>
      </c>
      <c r="D418" s="185" t="s">
        <v>449</v>
      </c>
      <c r="E418" s="186" t="s">
        <v>2160</v>
      </c>
      <c r="F418" s="187" t="s">
        <v>2161</v>
      </c>
      <c r="G418" s="188" t="s">
        <v>359</v>
      </c>
      <c r="H418" s="189">
        <v>1051.5999999999999</v>
      </c>
      <c r="I418" s="176"/>
      <c r="J418" s="190">
        <f>ROUND(I418*H418,2)</f>
        <v>0</v>
      </c>
      <c r="K418" s="178"/>
      <c r="L418" s="179"/>
      <c r="M418" s="180" t="s">
        <v>1</v>
      </c>
      <c r="N418" s="181" t="s">
        <v>43</v>
      </c>
      <c r="P418" s="146">
        <f>O418*H418</f>
        <v>0</v>
      </c>
      <c r="Q418" s="146">
        <v>1.2E-4</v>
      </c>
      <c r="R418" s="146">
        <f>Q418*H418</f>
        <v>0.126192</v>
      </c>
      <c r="S418" s="146">
        <v>0</v>
      </c>
      <c r="T418" s="147">
        <f>S418*H418</f>
        <v>0</v>
      </c>
      <c r="AR418" s="148" t="s">
        <v>244</v>
      </c>
      <c r="AT418" s="148" t="s">
        <v>449</v>
      </c>
      <c r="AU418" s="148" t="s">
        <v>91</v>
      </c>
      <c r="AY418" s="15" t="s">
        <v>209</v>
      </c>
      <c r="BE418" s="149">
        <f>IF(N418="základní",J418,0)</f>
        <v>0</v>
      </c>
      <c r="BF418" s="149">
        <f>IF(N418="snížená",J418,0)</f>
        <v>0</v>
      </c>
      <c r="BG418" s="149">
        <f>IF(N418="zákl. přenesená",J418,0)</f>
        <v>0</v>
      </c>
      <c r="BH418" s="149">
        <f>IF(N418="sníž. přenesená",J418,0)</f>
        <v>0</v>
      </c>
      <c r="BI418" s="149">
        <f>IF(N418="nulová",J418,0)</f>
        <v>0</v>
      </c>
      <c r="BJ418" s="15" t="s">
        <v>85</v>
      </c>
      <c r="BK418" s="149">
        <f>ROUND(I418*H418,2)</f>
        <v>0</v>
      </c>
      <c r="BL418" s="15" t="s">
        <v>156</v>
      </c>
      <c r="BM418" s="148" t="s">
        <v>2926</v>
      </c>
    </row>
    <row r="419" spans="2:65" s="1" customFormat="1" ht="19.5" x14ac:dyDescent="0.2">
      <c r="B419" s="30"/>
      <c r="D419" s="150" t="s">
        <v>216</v>
      </c>
      <c r="F419" s="151" t="s">
        <v>2163</v>
      </c>
      <c r="I419" s="152"/>
      <c r="L419" s="30"/>
      <c r="M419" s="153"/>
      <c r="T419" s="54"/>
      <c r="AT419" s="15" t="s">
        <v>216</v>
      </c>
      <c r="AU419" s="15" t="s">
        <v>91</v>
      </c>
    </row>
    <row r="420" spans="2:65" s="1" customFormat="1" ht="24.2" customHeight="1" x14ac:dyDescent="0.2">
      <c r="B420" s="30"/>
      <c r="C420" s="171" t="s">
        <v>796</v>
      </c>
      <c r="D420" s="171" t="s">
        <v>449</v>
      </c>
      <c r="E420" s="172" t="s">
        <v>2927</v>
      </c>
      <c r="F420" s="173" t="s">
        <v>2928</v>
      </c>
      <c r="G420" s="174" t="s">
        <v>359</v>
      </c>
      <c r="H420" s="175">
        <v>27.4</v>
      </c>
      <c r="I420" s="176"/>
      <c r="J420" s="177">
        <f>ROUND(I420*H420,2)</f>
        <v>0</v>
      </c>
      <c r="K420" s="178"/>
      <c r="L420" s="179"/>
      <c r="M420" s="180" t="s">
        <v>1</v>
      </c>
      <c r="N420" s="181" t="s">
        <v>43</v>
      </c>
      <c r="P420" s="146">
        <f>O420*H420</f>
        <v>0</v>
      </c>
      <c r="Q420" s="146">
        <v>7.1199999999999996E-3</v>
      </c>
      <c r="R420" s="146">
        <f>Q420*H420</f>
        <v>0.19508799999999998</v>
      </c>
      <c r="S420" s="146">
        <v>0</v>
      </c>
      <c r="T420" s="147">
        <f>S420*H420</f>
        <v>0</v>
      </c>
      <c r="AR420" s="148" t="s">
        <v>244</v>
      </c>
      <c r="AT420" s="148" t="s">
        <v>449</v>
      </c>
      <c r="AU420" s="148" t="s">
        <v>91</v>
      </c>
      <c r="AY420" s="15" t="s">
        <v>209</v>
      </c>
      <c r="BE420" s="149">
        <f>IF(N420="základní",J420,0)</f>
        <v>0</v>
      </c>
      <c r="BF420" s="149">
        <f>IF(N420="snížená",J420,0)</f>
        <v>0</v>
      </c>
      <c r="BG420" s="149">
        <f>IF(N420="zákl. přenesená",J420,0)</f>
        <v>0</v>
      </c>
      <c r="BH420" s="149">
        <f>IF(N420="sníž. přenesená",J420,0)</f>
        <v>0</v>
      </c>
      <c r="BI420" s="149">
        <f>IF(N420="nulová",J420,0)</f>
        <v>0</v>
      </c>
      <c r="BJ420" s="15" t="s">
        <v>85</v>
      </c>
      <c r="BK420" s="149">
        <f>ROUND(I420*H420,2)</f>
        <v>0</v>
      </c>
      <c r="BL420" s="15" t="s">
        <v>156</v>
      </c>
      <c r="BM420" s="148" t="s">
        <v>2929</v>
      </c>
    </row>
    <row r="421" spans="2:65" s="1" customFormat="1" ht="19.5" x14ac:dyDescent="0.2">
      <c r="B421" s="30"/>
      <c r="D421" s="150" t="s">
        <v>216</v>
      </c>
      <c r="F421" s="151" t="s">
        <v>2928</v>
      </c>
      <c r="I421" s="152"/>
      <c r="L421" s="30"/>
      <c r="M421" s="153"/>
      <c r="T421" s="54"/>
      <c r="AT421" s="15" t="s">
        <v>216</v>
      </c>
      <c r="AU421" s="15" t="s">
        <v>91</v>
      </c>
    </row>
    <row r="422" spans="2:65" s="12" customFormat="1" x14ac:dyDescent="0.2">
      <c r="B422" s="154"/>
      <c r="D422" s="150" t="s">
        <v>292</v>
      </c>
      <c r="E422" s="155" t="s">
        <v>1</v>
      </c>
      <c r="F422" s="156" t="s">
        <v>2930</v>
      </c>
      <c r="H422" s="157">
        <v>27.4</v>
      </c>
      <c r="I422" s="158"/>
      <c r="L422" s="154"/>
      <c r="M422" s="159"/>
      <c r="T422" s="160"/>
      <c r="AT422" s="155" t="s">
        <v>292</v>
      </c>
      <c r="AU422" s="155" t="s">
        <v>91</v>
      </c>
      <c r="AV422" s="12" t="s">
        <v>91</v>
      </c>
      <c r="AW422" s="12" t="s">
        <v>36</v>
      </c>
      <c r="AX422" s="12" t="s">
        <v>85</v>
      </c>
      <c r="AY422" s="155" t="s">
        <v>209</v>
      </c>
    </row>
    <row r="423" spans="2:65" s="1" customFormat="1" ht="16.5" customHeight="1" x14ac:dyDescent="0.2">
      <c r="B423" s="30"/>
      <c r="C423" s="171" t="s">
        <v>787</v>
      </c>
      <c r="D423" s="171" t="s">
        <v>449</v>
      </c>
      <c r="E423" s="172" t="s">
        <v>2931</v>
      </c>
      <c r="F423" s="173" t="s">
        <v>2932</v>
      </c>
      <c r="G423" s="174" t="s">
        <v>456</v>
      </c>
      <c r="H423" s="175">
        <v>15</v>
      </c>
      <c r="I423" s="176"/>
      <c r="J423" s="177">
        <f>ROUND(I423*H423,2)</f>
        <v>0</v>
      </c>
      <c r="K423" s="178"/>
      <c r="L423" s="179"/>
      <c r="M423" s="180" t="s">
        <v>1</v>
      </c>
      <c r="N423" s="181" t="s">
        <v>43</v>
      </c>
      <c r="P423" s="146">
        <f>O423*H423</f>
        <v>0</v>
      </c>
      <c r="Q423" s="146">
        <v>8.0000000000000007E-5</v>
      </c>
      <c r="R423" s="146">
        <f>Q423*H423</f>
        <v>1.2000000000000001E-3</v>
      </c>
      <c r="S423" s="146">
        <v>0</v>
      </c>
      <c r="T423" s="147">
        <f>S423*H423</f>
        <v>0</v>
      </c>
      <c r="AR423" s="148" t="s">
        <v>244</v>
      </c>
      <c r="AT423" s="148" t="s">
        <v>449</v>
      </c>
      <c r="AU423" s="148" t="s">
        <v>91</v>
      </c>
      <c r="AY423" s="15" t="s">
        <v>209</v>
      </c>
      <c r="BE423" s="149">
        <f>IF(N423="základní",J423,0)</f>
        <v>0</v>
      </c>
      <c r="BF423" s="149">
        <f>IF(N423="snížená",J423,0)</f>
        <v>0</v>
      </c>
      <c r="BG423" s="149">
        <f>IF(N423="zákl. přenesená",J423,0)</f>
        <v>0</v>
      </c>
      <c r="BH423" s="149">
        <f>IF(N423="sníž. přenesená",J423,0)</f>
        <v>0</v>
      </c>
      <c r="BI423" s="149">
        <f>IF(N423="nulová",J423,0)</f>
        <v>0</v>
      </c>
      <c r="BJ423" s="15" t="s">
        <v>85</v>
      </c>
      <c r="BK423" s="149">
        <f>ROUND(I423*H423,2)</f>
        <v>0</v>
      </c>
      <c r="BL423" s="15" t="s">
        <v>156</v>
      </c>
      <c r="BM423" s="148" t="s">
        <v>2933</v>
      </c>
    </row>
    <row r="424" spans="2:65" s="1" customFormat="1" x14ac:dyDescent="0.2">
      <c r="B424" s="30"/>
      <c r="D424" s="150" t="s">
        <v>216</v>
      </c>
      <c r="F424" s="151" t="s">
        <v>2932</v>
      </c>
      <c r="I424" s="152"/>
      <c r="L424" s="30"/>
      <c r="M424" s="153"/>
      <c r="T424" s="54"/>
      <c r="AT424" s="15" t="s">
        <v>216</v>
      </c>
      <c r="AU424" s="15" t="s">
        <v>91</v>
      </c>
    </row>
    <row r="425" spans="2:65" s="12" customFormat="1" x14ac:dyDescent="0.2">
      <c r="B425" s="154"/>
      <c r="D425" s="150" t="s">
        <v>292</v>
      </c>
      <c r="E425" s="155" t="s">
        <v>1</v>
      </c>
      <c r="F425" s="156" t="s">
        <v>280</v>
      </c>
      <c r="H425" s="157">
        <v>15</v>
      </c>
      <c r="I425" s="158"/>
      <c r="L425" s="154"/>
      <c r="M425" s="159"/>
      <c r="T425" s="160"/>
      <c r="AT425" s="155" t="s">
        <v>292</v>
      </c>
      <c r="AU425" s="155" t="s">
        <v>91</v>
      </c>
      <c r="AV425" s="12" t="s">
        <v>91</v>
      </c>
      <c r="AW425" s="12" t="s">
        <v>36</v>
      </c>
      <c r="AX425" s="12" t="s">
        <v>85</v>
      </c>
      <c r="AY425" s="155" t="s">
        <v>209</v>
      </c>
    </row>
    <row r="426" spans="2:65" s="1" customFormat="1" ht="24.2" customHeight="1" x14ac:dyDescent="0.2">
      <c r="B426" s="30"/>
      <c r="C426" s="171" t="s">
        <v>803</v>
      </c>
      <c r="D426" s="171" t="s">
        <v>449</v>
      </c>
      <c r="E426" s="172" t="s">
        <v>2934</v>
      </c>
      <c r="F426" s="173" t="s">
        <v>2935</v>
      </c>
      <c r="G426" s="174" t="s">
        <v>456</v>
      </c>
      <c r="H426" s="175">
        <v>8</v>
      </c>
      <c r="I426" s="176"/>
      <c r="J426" s="177">
        <f>ROUND(I426*H426,2)</f>
        <v>0</v>
      </c>
      <c r="K426" s="178"/>
      <c r="L426" s="179"/>
      <c r="M426" s="180" t="s">
        <v>1</v>
      </c>
      <c r="N426" s="181" t="s">
        <v>43</v>
      </c>
      <c r="P426" s="146">
        <f>O426*H426</f>
        <v>0</v>
      </c>
      <c r="Q426" s="146">
        <v>7.6000000000000004E-4</v>
      </c>
      <c r="R426" s="146">
        <f>Q426*H426</f>
        <v>6.0800000000000003E-3</v>
      </c>
      <c r="S426" s="146">
        <v>0</v>
      </c>
      <c r="T426" s="147">
        <f>S426*H426</f>
        <v>0</v>
      </c>
      <c r="AR426" s="148" t="s">
        <v>244</v>
      </c>
      <c r="AT426" s="148" t="s">
        <v>449</v>
      </c>
      <c r="AU426" s="148" t="s">
        <v>91</v>
      </c>
      <c r="AY426" s="15" t="s">
        <v>209</v>
      </c>
      <c r="BE426" s="149">
        <f>IF(N426="základní",J426,0)</f>
        <v>0</v>
      </c>
      <c r="BF426" s="149">
        <f>IF(N426="snížená",J426,0)</f>
        <v>0</v>
      </c>
      <c r="BG426" s="149">
        <f>IF(N426="zákl. přenesená",J426,0)</f>
        <v>0</v>
      </c>
      <c r="BH426" s="149">
        <f>IF(N426="sníž. přenesená",J426,0)</f>
        <v>0</v>
      </c>
      <c r="BI426" s="149">
        <f>IF(N426="nulová",J426,0)</f>
        <v>0</v>
      </c>
      <c r="BJ426" s="15" t="s">
        <v>85</v>
      </c>
      <c r="BK426" s="149">
        <f>ROUND(I426*H426,2)</f>
        <v>0</v>
      </c>
      <c r="BL426" s="15" t="s">
        <v>156</v>
      </c>
      <c r="BM426" s="148" t="s">
        <v>2936</v>
      </c>
    </row>
    <row r="427" spans="2:65" s="1" customFormat="1" x14ac:dyDescent="0.2">
      <c r="B427" s="30"/>
      <c r="D427" s="150" t="s">
        <v>216</v>
      </c>
      <c r="F427" s="151" t="s">
        <v>2935</v>
      </c>
      <c r="I427" s="152"/>
      <c r="L427" s="30"/>
      <c r="M427" s="153"/>
      <c r="T427" s="54"/>
      <c r="AT427" s="15" t="s">
        <v>216</v>
      </c>
      <c r="AU427" s="15" t="s">
        <v>91</v>
      </c>
    </row>
    <row r="428" spans="2:65" s="12" customFormat="1" x14ac:dyDescent="0.2">
      <c r="B428" s="154"/>
      <c r="D428" s="150" t="s">
        <v>292</v>
      </c>
      <c r="E428" s="155" t="s">
        <v>1</v>
      </c>
      <c r="F428" s="156" t="s">
        <v>244</v>
      </c>
      <c r="H428" s="157">
        <v>8</v>
      </c>
      <c r="I428" s="158"/>
      <c r="L428" s="154"/>
      <c r="M428" s="159"/>
      <c r="T428" s="160"/>
      <c r="AT428" s="155" t="s">
        <v>292</v>
      </c>
      <c r="AU428" s="155" t="s">
        <v>91</v>
      </c>
      <c r="AV428" s="12" t="s">
        <v>91</v>
      </c>
      <c r="AW428" s="12" t="s">
        <v>36</v>
      </c>
      <c r="AX428" s="12" t="s">
        <v>85</v>
      </c>
      <c r="AY428" s="155" t="s">
        <v>209</v>
      </c>
    </row>
    <row r="429" spans="2:65" s="1" customFormat="1" ht="24.2" customHeight="1" x14ac:dyDescent="0.2">
      <c r="B429" s="30"/>
      <c r="C429" s="136" t="s">
        <v>807</v>
      </c>
      <c r="D429" s="136" t="s">
        <v>210</v>
      </c>
      <c r="E429" s="137" t="s">
        <v>2141</v>
      </c>
      <c r="F429" s="138" t="s">
        <v>2142</v>
      </c>
      <c r="G429" s="139" t="s">
        <v>456</v>
      </c>
      <c r="H429" s="140">
        <v>6</v>
      </c>
      <c r="I429" s="141"/>
      <c r="J429" s="142">
        <f>ROUND(I429*H429,2)</f>
        <v>0</v>
      </c>
      <c r="K429" s="143"/>
      <c r="L429" s="30"/>
      <c r="M429" s="144" t="s">
        <v>1</v>
      </c>
      <c r="N429" s="145" t="s">
        <v>43</v>
      </c>
      <c r="P429" s="146">
        <f>O429*H429</f>
        <v>0</v>
      </c>
      <c r="Q429" s="146">
        <v>1.67E-3</v>
      </c>
      <c r="R429" s="146">
        <f>Q429*H429</f>
        <v>1.0020000000000001E-2</v>
      </c>
      <c r="S429" s="146">
        <v>0</v>
      </c>
      <c r="T429" s="147">
        <f>S429*H429</f>
        <v>0</v>
      </c>
      <c r="AR429" s="148" t="s">
        <v>156</v>
      </c>
      <c r="AT429" s="148" t="s">
        <v>210</v>
      </c>
      <c r="AU429" s="148" t="s">
        <v>91</v>
      </c>
      <c r="AY429" s="15" t="s">
        <v>209</v>
      </c>
      <c r="BE429" s="149">
        <f>IF(N429="základní",J429,0)</f>
        <v>0</v>
      </c>
      <c r="BF429" s="149">
        <f>IF(N429="snížená",J429,0)</f>
        <v>0</v>
      </c>
      <c r="BG429" s="149">
        <f>IF(N429="zákl. přenesená",J429,0)</f>
        <v>0</v>
      </c>
      <c r="BH429" s="149">
        <f>IF(N429="sníž. přenesená",J429,0)</f>
        <v>0</v>
      </c>
      <c r="BI429" s="149">
        <f>IF(N429="nulová",J429,0)</f>
        <v>0</v>
      </c>
      <c r="BJ429" s="15" t="s">
        <v>85</v>
      </c>
      <c r="BK429" s="149">
        <f>ROUND(I429*H429,2)</f>
        <v>0</v>
      </c>
      <c r="BL429" s="15" t="s">
        <v>156</v>
      </c>
      <c r="BM429" s="148" t="s">
        <v>2937</v>
      </c>
    </row>
    <row r="430" spans="2:65" s="1" customFormat="1" ht="19.5" x14ac:dyDescent="0.2">
      <c r="B430" s="30"/>
      <c r="D430" s="150" t="s">
        <v>216</v>
      </c>
      <c r="F430" s="151" t="s">
        <v>2142</v>
      </c>
      <c r="I430" s="152"/>
      <c r="L430" s="30"/>
      <c r="M430" s="153"/>
      <c r="T430" s="54"/>
      <c r="AT430" s="15" t="s">
        <v>216</v>
      </c>
      <c r="AU430" s="15" t="s">
        <v>91</v>
      </c>
    </row>
    <row r="431" spans="2:65" s="12" customFormat="1" x14ac:dyDescent="0.2">
      <c r="B431" s="154"/>
      <c r="D431" s="150" t="s">
        <v>292</v>
      </c>
      <c r="E431" s="155" t="s">
        <v>1</v>
      </c>
      <c r="F431" s="156" t="s">
        <v>1984</v>
      </c>
      <c r="H431" s="157">
        <v>6</v>
      </c>
      <c r="I431" s="158"/>
      <c r="L431" s="154"/>
      <c r="M431" s="159"/>
      <c r="T431" s="160"/>
      <c r="AT431" s="155" t="s">
        <v>292</v>
      </c>
      <c r="AU431" s="155" t="s">
        <v>91</v>
      </c>
      <c r="AV431" s="12" t="s">
        <v>91</v>
      </c>
      <c r="AW431" s="12" t="s">
        <v>36</v>
      </c>
      <c r="AX431" s="12" t="s">
        <v>85</v>
      </c>
      <c r="AY431" s="155" t="s">
        <v>209</v>
      </c>
    </row>
    <row r="432" spans="2:65" s="1" customFormat="1" ht="24.2" customHeight="1" x14ac:dyDescent="0.2">
      <c r="B432" s="30"/>
      <c r="C432" s="171" t="s">
        <v>811</v>
      </c>
      <c r="D432" s="171" t="s">
        <v>449</v>
      </c>
      <c r="E432" s="172" t="s">
        <v>2375</v>
      </c>
      <c r="F432" s="173" t="s">
        <v>2376</v>
      </c>
      <c r="G432" s="174" t="s">
        <v>456</v>
      </c>
      <c r="H432" s="175">
        <v>4</v>
      </c>
      <c r="I432" s="176"/>
      <c r="J432" s="177">
        <f>ROUND(I432*H432,2)</f>
        <v>0</v>
      </c>
      <c r="K432" s="178"/>
      <c r="L432" s="179"/>
      <c r="M432" s="180" t="s">
        <v>1</v>
      </c>
      <c r="N432" s="181" t="s">
        <v>43</v>
      </c>
      <c r="P432" s="146">
        <f>O432*H432</f>
        <v>0</v>
      </c>
      <c r="Q432" s="146">
        <v>1.34E-2</v>
      </c>
      <c r="R432" s="146">
        <f>Q432*H432</f>
        <v>5.3600000000000002E-2</v>
      </c>
      <c r="S432" s="146">
        <v>0</v>
      </c>
      <c r="T432" s="147">
        <f>S432*H432</f>
        <v>0</v>
      </c>
      <c r="AR432" s="148" t="s">
        <v>244</v>
      </c>
      <c r="AT432" s="148" t="s">
        <v>449</v>
      </c>
      <c r="AU432" s="148" t="s">
        <v>91</v>
      </c>
      <c r="AY432" s="15" t="s">
        <v>209</v>
      </c>
      <c r="BE432" s="149">
        <f>IF(N432="základní",J432,0)</f>
        <v>0</v>
      </c>
      <c r="BF432" s="149">
        <f>IF(N432="snížená",J432,0)</f>
        <v>0</v>
      </c>
      <c r="BG432" s="149">
        <f>IF(N432="zákl. přenesená",J432,0)</f>
        <v>0</v>
      </c>
      <c r="BH432" s="149">
        <f>IF(N432="sníž. přenesená",J432,0)</f>
        <v>0</v>
      </c>
      <c r="BI432" s="149">
        <f>IF(N432="nulová",J432,0)</f>
        <v>0</v>
      </c>
      <c r="BJ432" s="15" t="s">
        <v>85</v>
      </c>
      <c r="BK432" s="149">
        <f>ROUND(I432*H432,2)</f>
        <v>0</v>
      </c>
      <c r="BL432" s="15" t="s">
        <v>156</v>
      </c>
      <c r="BM432" s="148" t="s">
        <v>2938</v>
      </c>
    </row>
    <row r="433" spans="2:65" s="1" customFormat="1" x14ac:dyDescent="0.2">
      <c r="B433" s="30"/>
      <c r="D433" s="150" t="s">
        <v>216</v>
      </c>
      <c r="F433" s="151" t="s">
        <v>2376</v>
      </c>
      <c r="I433" s="152"/>
      <c r="L433" s="30"/>
      <c r="M433" s="153"/>
      <c r="T433" s="54"/>
      <c r="AT433" s="15" t="s">
        <v>216</v>
      </c>
      <c r="AU433" s="15" t="s">
        <v>91</v>
      </c>
    </row>
    <row r="434" spans="2:65" s="12" customFormat="1" x14ac:dyDescent="0.2">
      <c r="B434" s="154"/>
      <c r="D434" s="150" t="s">
        <v>292</v>
      </c>
      <c r="E434" s="155" t="s">
        <v>1</v>
      </c>
      <c r="F434" s="156" t="s">
        <v>156</v>
      </c>
      <c r="H434" s="157">
        <v>4</v>
      </c>
      <c r="I434" s="158"/>
      <c r="L434" s="154"/>
      <c r="M434" s="159"/>
      <c r="T434" s="160"/>
      <c r="AT434" s="155" t="s">
        <v>292</v>
      </c>
      <c r="AU434" s="155" t="s">
        <v>91</v>
      </c>
      <c r="AV434" s="12" t="s">
        <v>91</v>
      </c>
      <c r="AW434" s="12" t="s">
        <v>36</v>
      </c>
      <c r="AX434" s="12" t="s">
        <v>85</v>
      </c>
      <c r="AY434" s="155" t="s">
        <v>209</v>
      </c>
    </row>
    <row r="435" spans="2:65" s="1" customFormat="1" ht="24.2" customHeight="1" x14ac:dyDescent="0.2">
      <c r="B435" s="30"/>
      <c r="C435" s="171" t="s">
        <v>815</v>
      </c>
      <c r="D435" s="171" t="s">
        <v>449</v>
      </c>
      <c r="E435" s="172" t="s">
        <v>2939</v>
      </c>
      <c r="F435" s="173" t="s">
        <v>2940</v>
      </c>
      <c r="G435" s="174" t="s">
        <v>456</v>
      </c>
      <c r="H435" s="175">
        <v>2</v>
      </c>
      <c r="I435" s="176"/>
      <c r="J435" s="177">
        <f>ROUND(I435*H435,2)</f>
        <v>0</v>
      </c>
      <c r="K435" s="178"/>
      <c r="L435" s="179"/>
      <c r="M435" s="180" t="s">
        <v>1</v>
      </c>
      <c r="N435" s="181" t="s">
        <v>43</v>
      </c>
      <c r="P435" s="146">
        <f>O435*H435</f>
        <v>0</v>
      </c>
      <c r="Q435" s="146">
        <v>9.5999999999999992E-3</v>
      </c>
      <c r="R435" s="146">
        <f>Q435*H435</f>
        <v>1.9199999999999998E-2</v>
      </c>
      <c r="S435" s="146">
        <v>0</v>
      </c>
      <c r="T435" s="147">
        <f>S435*H435</f>
        <v>0</v>
      </c>
      <c r="AR435" s="148" t="s">
        <v>244</v>
      </c>
      <c r="AT435" s="148" t="s">
        <v>449</v>
      </c>
      <c r="AU435" s="148" t="s">
        <v>91</v>
      </c>
      <c r="AY435" s="15" t="s">
        <v>209</v>
      </c>
      <c r="BE435" s="149">
        <f>IF(N435="základní",J435,0)</f>
        <v>0</v>
      </c>
      <c r="BF435" s="149">
        <f>IF(N435="snížená",J435,0)</f>
        <v>0</v>
      </c>
      <c r="BG435" s="149">
        <f>IF(N435="zákl. přenesená",J435,0)</f>
        <v>0</v>
      </c>
      <c r="BH435" s="149">
        <f>IF(N435="sníž. přenesená",J435,0)</f>
        <v>0</v>
      </c>
      <c r="BI435" s="149">
        <f>IF(N435="nulová",J435,0)</f>
        <v>0</v>
      </c>
      <c r="BJ435" s="15" t="s">
        <v>85</v>
      </c>
      <c r="BK435" s="149">
        <f>ROUND(I435*H435,2)</f>
        <v>0</v>
      </c>
      <c r="BL435" s="15" t="s">
        <v>156</v>
      </c>
      <c r="BM435" s="148" t="s">
        <v>2941</v>
      </c>
    </row>
    <row r="436" spans="2:65" s="1" customFormat="1" x14ac:dyDescent="0.2">
      <c r="B436" s="30"/>
      <c r="D436" s="150" t="s">
        <v>216</v>
      </c>
      <c r="F436" s="151" t="s">
        <v>2940</v>
      </c>
      <c r="I436" s="152"/>
      <c r="L436" s="30"/>
      <c r="M436" s="153"/>
      <c r="T436" s="54"/>
      <c r="AT436" s="15" t="s">
        <v>216</v>
      </c>
      <c r="AU436" s="15" t="s">
        <v>91</v>
      </c>
    </row>
    <row r="437" spans="2:65" s="1" customFormat="1" ht="24.2" customHeight="1" x14ac:dyDescent="0.2">
      <c r="B437" s="30"/>
      <c r="C437" s="136" t="s">
        <v>819</v>
      </c>
      <c r="D437" s="136" t="s">
        <v>210</v>
      </c>
      <c r="E437" s="137" t="s">
        <v>2942</v>
      </c>
      <c r="F437" s="138" t="s">
        <v>2943</v>
      </c>
      <c r="G437" s="139" t="s">
        <v>456</v>
      </c>
      <c r="H437" s="140">
        <v>5</v>
      </c>
      <c r="I437" s="141"/>
      <c r="J437" s="142">
        <f>ROUND(I437*H437,2)</f>
        <v>0</v>
      </c>
      <c r="K437" s="143"/>
      <c r="L437" s="30"/>
      <c r="M437" s="144" t="s">
        <v>1</v>
      </c>
      <c r="N437" s="145" t="s">
        <v>43</v>
      </c>
      <c r="P437" s="146">
        <f>O437*H437</f>
        <v>0</v>
      </c>
      <c r="Q437" s="146">
        <v>1.7099999999999999E-3</v>
      </c>
      <c r="R437" s="146">
        <f>Q437*H437</f>
        <v>8.5500000000000003E-3</v>
      </c>
      <c r="S437" s="146">
        <v>0</v>
      </c>
      <c r="T437" s="147">
        <f>S437*H437</f>
        <v>0</v>
      </c>
      <c r="AR437" s="148" t="s">
        <v>156</v>
      </c>
      <c r="AT437" s="148" t="s">
        <v>210</v>
      </c>
      <c r="AU437" s="148" t="s">
        <v>91</v>
      </c>
      <c r="AY437" s="15" t="s">
        <v>209</v>
      </c>
      <c r="BE437" s="149">
        <f>IF(N437="základní",J437,0)</f>
        <v>0</v>
      </c>
      <c r="BF437" s="149">
        <f>IF(N437="snížená",J437,0)</f>
        <v>0</v>
      </c>
      <c r="BG437" s="149">
        <f>IF(N437="zákl. přenesená",J437,0)</f>
        <v>0</v>
      </c>
      <c r="BH437" s="149">
        <f>IF(N437="sníž. přenesená",J437,0)</f>
        <v>0</v>
      </c>
      <c r="BI437" s="149">
        <f>IF(N437="nulová",J437,0)</f>
        <v>0</v>
      </c>
      <c r="BJ437" s="15" t="s">
        <v>85</v>
      </c>
      <c r="BK437" s="149">
        <f>ROUND(I437*H437,2)</f>
        <v>0</v>
      </c>
      <c r="BL437" s="15" t="s">
        <v>156</v>
      </c>
      <c r="BM437" s="148" t="s">
        <v>2944</v>
      </c>
    </row>
    <row r="438" spans="2:65" s="1" customFormat="1" ht="29.25" x14ac:dyDescent="0.2">
      <c r="B438" s="30"/>
      <c r="D438" s="150" t="s">
        <v>216</v>
      </c>
      <c r="F438" s="151" t="s">
        <v>2945</v>
      </c>
      <c r="I438" s="152"/>
      <c r="L438" s="30"/>
      <c r="M438" s="153"/>
      <c r="T438" s="54"/>
      <c r="AT438" s="15" t="s">
        <v>216</v>
      </c>
      <c r="AU438" s="15" t="s">
        <v>91</v>
      </c>
    </row>
    <row r="439" spans="2:65" s="12" customFormat="1" x14ac:dyDescent="0.2">
      <c r="B439" s="154"/>
      <c r="D439" s="150" t="s">
        <v>292</v>
      </c>
      <c r="E439" s="155" t="s">
        <v>1</v>
      </c>
      <c r="F439" s="156" t="s">
        <v>208</v>
      </c>
      <c r="H439" s="157">
        <v>5</v>
      </c>
      <c r="I439" s="158"/>
      <c r="L439" s="154"/>
      <c r="M439" s="159"/>
      <c r="T439" s="160"/>
      <c r="AT439" s="155" t="s">
        <v>292</v>
      </c>
      <c r="AU439" s="155" t="s">
        <v>91</v>
      </c>
      <c r="AV439" s="12" t="s">
        <v>91</v>
      </c>
      <c r="AW439" s="12" t="s">
        <v>36</v>
      </c>
      <c r="AX439" s="12" t="s">
        <v>85</v>
      </c>
      <c r="AY439" s="155" t="s">
        <v>209</v>
      </c>
    </row>
    <row r="440" spans="2:65" s="1" customFormat="1" ht="33" customHeight="1" x14ac:dyDescent="0.2">
      <c r="B440" s="30"/>
      <c r="C440" s="171" t="s">
        <v>823</v>
      </c>
      <c r="D440" s="171" t="s">
        <v>449</v>
      </c>
      <c r="E440" s="172" t="s">
        <v>2946</v>
      </c>
      <c r="F440" s="173" t="s">
        <v>2947</v>
      </c>
      <c r="G440" s="174" t="s">
        <v>456</v>
      </c>
      <c r="H440" s="175">
        <v>5</v>
      </c>
      <c r="I440" s="176"/>
      <c r="J440" s="177">
        <f>ROUND(I440*H440,2)</f>
        <v>0</v>
      </c>
      <c r="K440" s="178"/>
      <c r="L440" s="179"/>
      <c r="M440" s="180" t="s">
        <v>1</v>
      </c>
      <c r="N440" s="181" t="s">
        <v>43</v>
      </c>
      <c r="P440" s="146">
        <f>O440*H440</f>
        <v>0</v>
      </c>
      <c r="Q440" s="146">
        <v>1.78E-2</v>
      </c>
      <c r="R440" s="146">
        <f>Q440*H440</f>
        <v>8.8999999999999996E-2</v>
      </c>
      <c r="S440" s="146">
        <v>0</v>
      </c>
      <c r="T440" s="147">
        <f>S440*H440</f>
        <v>0</v>
      </c>
      <c r="AR440" s="148" t="s">
        <v>244</v>
      </c>
      <c r="AT440" s="148" t="s">
        <v>449</v>
      </c>
      <c r="AU440" s="148" t="s">
        <v>91</v>
      </c>
      <c r="AY440" s="15" t="s">
        <v>209</v>
      </c>
      <c r="BE440" s="149">
        <f>IF(N440="základní",J440,0)</f>
        <v>0</v>
      </c>
      <c r="BF440" s="149">
        <f>IF(N440="snížená",J440,0)</f>
        <v>0</v>
      </c>
      <c r="BG440" s="149">
        <f>IF(N440="zákl. přenesená",J440,0)</f>
        <v>0</v>
      </c>
      <c r="BH440" s="149">
        <f>IF(N440="sníž. přenesená",J440,0)</f>
        <v>0</v>
      </c>
      <c r="BI440" s="149">
        <f>IF(N440="nulová",J440,0)</f>
        <v>0</v>
      </c>
      <c r="BJ440" s="15" t="s">
        <v>85</v>
      </c>
      <c r="BK440" s="149">
        <f>ROUND(I440*H440,2)</f>
        <v>0</v>
      </c>
      <c r="BL440" s="15" t="s">
        <v>156</v>
      </c>
      <c r="BM440" s="148" t="s">
        <v>2948</v>
      </c>
    </row>
    <row r="441" spans="2:65" s="1" customFormat="1" ht="19.5" x14ac:dyDescent="0.2">
      <c r="B441" s="30"/>
      <c r="D441" s="150" t="s">
        <v>216</v>
      </c>
      <c r="F441" s="151" t="s">
        <v>2947</v>
      </c>
      <c r="I441" s="152"/>
      <c r="L441" s="30"/>
      <c r="M441" s="153"/>
      <c r="T441" s="54"/>
      <c r="AT441" s="15" t="s">
        <v>216</v>
      </c>
      <c r="AU441" s="15" t="s">
        <v>91</v>
      </c>
    </row>
    <row r="442" spans="2:65" s="12" customFormat="1" x14ac:dyDescent="0.2">
      <c r="B442" s="154"/>
      <c r="D442" s="150" t="s">
        <v>292</v>
      </c>
      <c r="E442" s="155" t="s">
        <v>1</v>
      </c>
      <c r="F442" s="156" t="s">
        <v>208</v>
      </c>
      <c r="H442" s="157">
        <v>5</v>
      </c>
      <c r="I442" s="158"/>
      <c r="L442" s="154"/>
      <c r="M442" s="159"/>
      <c r="T442" s="160"/>
      <c r="AT442" s="155" t="s">
        <v>292</v>
      </c>
      <c r="AU442" s="155" t="s">
        <v>91</v>
      </c>
      <c r="AV442" s="12" t="s">
        <v>91</v>
      </c>
      <c r="AW442" s="12" t="s">
        <v>36</v>
      </c>
      <c r="AX442" s="12" t="s">
        <v>85</v>
      </c>
      <c r="AY442" s="155" t="s">
        <v>209</v>
      </c>
    </row>
    <row r="443" spans="2:65" s="1" customFormat="1" ht="24.2" customHeight="1" x14ac:dyDescent="0.2">
      <c r="B443" s="30"/>
      <c r="C443" s="171" t="s">
        <v>827</v>
      </c>
      <c r="D443" s="171" t="s">
        <v>449</v>
      </c>
      <c r="E443" s="172" t="s">
        <v>2147</v>
      </c>
      <c r="F443" s="173" t="s">
        <v>2949</v>
      </c>
      <c r="G443" s="174" t="s">
        <v>247</v>
      </c>
      <c r="H443" s="175">
        <v>1</v>
      </c>
      <c r="I443" s="176"/>
      <c r="J443" s="177">
        <f>ROUND(I443*H443,2)</f>
        <v>0</v>
      </c>
      <c r="K443" s="178"/>
      <c r="L443" s="179"/>
      <c r="M443" s="180" t="s">
        <v>1</v>
      </c>
      <c r="N443" s="181" t="s">
        <v>43</v>
      </c>
      <c r="P443" s="146">
        <f>O443*H443</f>
        <v>0</v>
      </c>
      <c r="Q443" s="146">
        <v>4.2500000000000003E-3</v>
      </c>
      <c r="R443" s="146">
        <f>Q443*H443</f>
        <v>4.2500000000000003E-3</v>
      </c>
      <c r="S443" s="146">
        <v>0</v>
      </c>
      <c r="T443" s="147">
        <f>S443*H443</f>
        <v>0</v>
      </c>
      <c r="AR443" s="148" t="s">
        <v>244</v>
      </c>
      <c r="AT443" s="148" t="s">
        <v>449</v>
      </c>
      <c r="AU443" s="148" t="s">
        <v>91</v>
      </c>
      <c r="AY443" s="15" t="s">
        <v>209</v>
      </c>
      <c r="BE443" s="149">
        <f>IF(N443="základní",J443,0)</f>
        <v>0</v>
      </c>
      <c r="BF443" s="149">
        <f>IF(N443="snížená",J443,0)</f>
        <v>0</v>
      </c>
      <c r="BG443" s="149">
        <f>IF(N443="zákl. přenesená",J443,0)</f>
        <v>0</v>
      </c>
      <c r="BH443" s="149">
        <f>IF(N443="sníž. přenesená",J443,0)</f>
        <v>0</v>
      </c>
      <c r="BI443" s="149">
        <f>IF(N443="nulová",J443,0)</f>
        <v>0</v>
      </c>
      <c r="BJ443" s="15" t="s">
        <v>85</v>
      </c>
      <c r="BK443" s="149">
        <f>ROUND(I443*H443,2)</f>
        <v>0</v>
      </c>
      <c r="BL443" s="15" t="s">
        <v>156</v>
      </c>
      <c r="BM443" s="148" t="s">
        <v>2950</v>
      </c>
    </row>
    <row r="444" spans="2:65" s="1" customFormat="1" x14ac:dyDescent="0.2">
      <c r="B444" s="30"/>
      <c r="D444" s="150" t="s">
        <v>216</v>
      </c>
      <c r="F444" s="151" t="s">
        <v>2951</v>
      </c>
      <c r="I444" s="152"/>
      <c r="L444" s="30"/>
      <c r="M444" s="153"/>
      <c r="T444" s="54"/>
      <c r="AT444" s="15" t="s">
        <v>216</v>
      </c>
      <c r="AU444" s="15" t="s">
        <v>91</v>
      </c>
    </row>
    <row r="445" spans="2:65" s="12" customFormat="1" x14ac:dyDescent="0.2">
      <c r="B445" s="154"/>
      <c r="D445" s="150" t="s">
        <v>292</v>
      </c>
      <c r="E445" s="155" t="s">
        <v>1</v>
      </c>
      <c r="F445" s="156" t="s">
        <v>85</v>
      </c>
      <c r="H445" s="157">
        <v>1</v>
      </c>
      <c r="I445" s="158"/>
      <c r="L445" s="154"/>
      <c r="M445" s="159"/>
      <c r="T445" s="160"/>
      <c r="AT445" s="155" t="s">
        <v>292</v>
      </c>
      <c r="AU445" s="155" t="s">
        <v>91</v>
      </c>
      <c r="AV445" s="12" t="s">
        <v>91</v>
      </c>
      <c r="AW445" s="12" t="s">
        <v>36</v>
      </c>
      <c r="AX445" s="12" t="s">
        <v>85</v>
      </c>
      <c r="AY445" s="155" t="s">
        <v>209</v>
      </c>
    </row>
    <row r="446" spans="2:65" s="1" customFormat="1" ht="24.2" customHeight="1" x14ac:dyDescent="0.2">
      <c r="B446" s="30"/>
      <c r="C446" s="136" t="s">
        <v>831</v>
      </c>
      <c r="D446" s="136" t="s">
        <v>210</v>
      </c>
      <c r="E446" s="137" t="s">
        <v>2952</v>
      </c>
      <c r="F446" s="138" t="s">
        <v>2953</v>
      </c>
      <c r="G446" s="139" t="s">
        <v>456</v>
      </c>
      <c r="H446" s="140">
        <v>219</v>
      </c>
      <c r="I446" s="141"/>
      <c r="J446" s="142">
        <f>ROUND(I446*H446,2)</f>
        <v>0</v>
      </c>
      <c r="K446" s="143"/>
      <c r="L446" s="30"/>
      <c r="M446" s="144" t="s">
        <v>1</v>
      </c>
      <c r="N446" s="145" t="s">
        <v>43</v>
      </c>
      <c r="P446" s="146">
        <f>O446*H446</f>
        <v>0</v>
      </c>
      <c r="Q446" s="146">
        <v>0</v>
      </c>
      <c r="R446" s="146">
        <f>Q446*H446</f>
        <v>0</v>
      </c>
      <c r="S446" s="146">
        <v>0</v>
      </c>
      <c r="T446" s="147">
        <f>S446*H446</f>
        <v>0</v>
      </c>
      <c r="AR446" s="148" t="s">
        <v>156</v>
      </c>
      <c r="AT446" s="148" t="s">
        <v>210</v>
      </c>
      <c r="AU446" s="148" t="s">
        <v>91</v>
      </c>
      <c r="AY446" s="15" t="s">
        <v>209</v>
      </c>
      <c r="BE446" s="149">
        <f>IF(N446="základní",J446,0)</f>
        <v>0</v>
      </c>
      <c r="BF446" s="149">
        <f>IF(N446="snížená",J446,0)</f>
        <v>0</v>
      </c>
      <c r="BG446" s="149">
        <f>IF(N446="zákl. přenesená",J446,0)</f>
        <v>0</v>
      </c>
      <c r="BH446" s="149">
        <f>IF(N446="sníž. přenesená",J446,0)</f>
        <v>0</v>
      </c>
      <c r="BI446" s="149">
        <f>IF(N446="nulová",J446,0)</f>
        <v>0</v>
      </c>
      <c r="BJ446" s="15" t="s">
        <v>85</v>
      </c>
      <c r="BK446" s="149">
        <f>ROUND(I446*H446,2)</f>
        <v>0</v>
      </c>
      <c r="BL446" s="15" t="s">
        <v>156</v>
      </c>
      <c r="BM446" s="148" t="s">
        <v>2954</v>
      </c>
    </row>
    <row r="447" spans="2:65" s="1" customFormat="1" ht="29.25" x14ac:dyDescent="0.2">
      <c r="B447" s="30"/>
      <c r="D447" s="150" t="s">
        <v>216</v>
      </c>
      <c r="F447" s="151" t="s">
        <v>2955</v>
      </c>
      <c r="I447" s="152"/>
      <c r="L447" s="30"/>
      <c r="M447" s="153"/>
      <c r="T447" s="54"/>
      <c r="AT447" s="15" t="s">
        <v>216</v>
      </c>
      <c r="AU447" s="15" t="s">
        <v>91</v>
      </c>
    </row>
    <row r="448" spans="2:65" s="12" customFormat="1" x14ac:dyDescent="0.2">
      <c r="B448" s="154"/>
      <c r="D448" s="150" t="s">
        <v>292</v>
      </c>
      <c r="E448" s="155" t="s">
        <v>1</v>
      </c>
      <c r="F448" s="156" t="s">
        <v>2956</v>
      </c>
      <c r="H448" s="157">
        <v>219</v>
      </c>
      <c r="I448" s="158"/>
      <c r="L448" s="154"/>
      <c r="M448" s="159"/>
      <c r="T448" s="160"/>
      <c r="AT448" s="155" t="s">
        <v>292</v>
      </c>
      <c r="AU448" s="155" t="s">
        <v>91</v>
      </c>
      <c r="AV448" s="12" t="s">
        <v>91</v>
      </c>
      <c r="AW448" s="12" t="s">
        <v>36</v>
      </c>
      <c r="AX448" s="12" t="s">
        <v>85</v>
      </c>
      <c r="AY448" s="155" t="s">
        <v>209</v>
      </c>
    </row>
    <row r="449" spans="2:65" s="1" customFormat="1" ht="16.5" customHeight="1" x14ac:dyDescent="0.2">
      <c r="B449" s="30"/>
      <c r="C449" s="171" t="s">
        <v>836</v>
      </c>
      <c r="D449" s="171" t="s">
        <v>449</v>
      </c>
      <c r="E449" s="172" t="s">
        <v>2957</v>
      </c>
      <c r="F449" s="173" t="s">
        <v>2958</v>
      </c>
      <c r="G449" s="174" t="s">
        <v>456</v>
      </c>
      <c r="H449" s="175">
        <v>219</v>
      </c>
      <c r="I449" s="176"/>
      <c r="J449" s="177">
        <f>ROUND(I449*H449,2)</f>
        <v>0</v>
      </c>
      <c r="K449" s="178"/>
      <c r="L449" s="179"/>
      <c r="M449" s="180" t="s">
        <v>1</v>
      </c>
      <c r="N449" s="181" t="s">
        <v>43</v>
      </c>
      <c r="P449" s="146">
        <f>O449*H449</f>
        <v>0</v>
      </c>
      <c r="Q449" s="146">
        <v>7.2000000000000005E-4</v>
      </c>
      <c r="R449" s="146">
        <f>Q449*H449</f>
        <v>0.15768000000000001</v>
      </c>
      <c r="S449" s="146">
        <v>0</v>
      </c>
      <c r="T449" s="147">
        <f>S449*H449</f>
        <v>0</v>
      </c>
      <c r="AR449" s="148" t="s">
        <v>244</v>
      </c>
      <c r="AT449" s="148" t="s">
        <v>449</v>
      </c>
      <c r="AU449" s="148" t="s">
        <v>91</v>
      </c>
      <c r="AY449" s="15" t="s">
        <v>209</v>
      </c>
      <c r="BE449" s="149">
        <f>IF(N449="základní",J449,0)</f>
        <v>0</v>
      </c>
      <c r="BF449" s="149">
        <f>IF(N449="snížená",J449,0)</f>
        <v>0</v>
      </c>
      <c r="BG449" s="149">
        <f>IF(N449="zákl. přenesená",J449,0)</f>
        <v>0</v>
      </c>
      <c r="BH449" s="149">
        <f>IF(N449="sníž. přenesená",J449,0)</f>
        <v>0</v>
      </c>
      <c r="BI449" s="149">
        <f>IF(N449="nulová",J449,0)</f>
        <v>0</v>
      </c>
      <c r="BJ449" s="15" t="s">
        <v>85</v>
      </c>
      <c r="BK449" s="149">
        <f>ROUND(I449*H449,2)</f>
        <v>0</v>
      </c>
      <c r="BL449" s="15" t="s">
        <v>156</v>
      </c>
      <c r="BM449" s="148" t="s">
        <v>2959</v>
      </c>
    </row>
    <row r="450" spans="2:65" s="1" customFormat="1" x14ac:dyDescent="0.2">
      <c r="B450" s="30"/>
      <c r="D450" s="150" t="s">
        <v>216</v>
      </c>
      <c r="F450" s="151" t="s">
        <v>2958</v>
      </c>
      <c r="I450" s="152"/>
      <c r="L450" s="30"/>
      <c r="M450" s="153"/>
      <c r="T450" s="54"/>
      <c r="AT450" s="15" t="s">
        <v>216</v>
      </c>
      <c r="AU450" s="15" t="s">
        <v>91</v>
      </c>
    </row>
    <row r="451" spans="2:65" s="1" customFormat="1" ht="16.5" customHeight="1" x14ac:dyDescent="0.2">
      <c r="B451" s="30"/>
      <c r="C451" s="171" t="s">
        <v>840</v>
      </c>
      <c r="D451" s="171" t="s">
        <v>449</v>
      </c>
      <c r="E451" s="172" t="s">
        <v>2572</v>
      </c>
      <c r="F451" s="173" t="s">
        <v>2573</v>
      </c>
      <c r="G451" s="174" t="s">
        <v>456</v>
      </c>
      <c r="H451" s="175">
        <v>1</v>
      </c>
      <c r="I451" s="176"/>
      <c r="J451" s="177">
        <f>ROUND(I451*H451,2)</f>
        <v>0</v>
      </c>
      <c r="K451" s="178"/>
      <c r="L451" s="179"/>
      <c r="M451" s="180" t="s">
        <v>1</v>
      </c>
      <c r="N451" s="181" t="s">
        <v>43</v>
      </c>
      <c r="P451" s="146">
        <f>O451*H451</f>
        <v>0</v>
      </c>
      <c r="Q451" s="146">
        <v>4.0000000000000002E-4</v>
      </c>
      <c r="R451" s="146">
        <f>Q451*H451</f>
        <v>4.0000000000000002E-4</v>
      </c>
      <c r="S451" s="146">
        <v>0</v>
      </c>
      <c r="T451" s="147">
        <f>S451*H451</f>
        <v>0</v>
      </c>
      <c r="AR451" s="148" t="s">
        <v>244</v>
      </c>
      <c r="AT451" s="148" t="s">
        <v>449</v>
      </c>
      <c r="AU451" s="148" t="s">
        <v>91</v>
      </c>
      <c r="AY451" s="15" t="s">
        <v>209</v>
      </c>
      <c r="BE451" s="149">
        <f>IF(N451="základní",J451,0)</f>
        <v>0</v>
      </c>
      <c r="BF451" s="149">
        <f>IF(N451="snížená",J451,0)</f>
        <v>0</v>
      </c>
      <c r="BG451" s="149">
        <f>IF(N451="zákl. přenesená",J451,0)</f>
        <v>0</v>
      </c>
      <c r="BH451" s="149">
        <f>IF(N451="sníž. přenesená",J451,0)</f>
        <v>0</v>
      </c>
      <c r="BI451" s="149">
        <f>IF(N451="nulová",J451,0)</f>
        <v>0</v>
      </c>
      <c r="BJ451" s="15" t="s">
        <v>85</v>
      </c>
      <c r="BK451" s="149">
        <f>ROUND(I451*H451,2)</f>
        <v>0</v>
      </c>
      <c r="BL451" s="15" t="s">
        <v>156</v>
      </c>
      <c r="BM451" s="148" t="s">
        <v>2960</v>
      </c>
    </row>
    <row r="452" spans="2:65" s="1" customFormat="1" x14ac:dyDescent="0.2">
      <c r="B452" s="30"/>
      <c r="D452" s="150" t="s">
        <v>216</v>
      </c>
      <c r="F452" s="151" t="s">
        <v>2573</v>
      </c>
      <c r="I452" s="152"/>
      <c r="L452" s="30"/>
      <c r="M452" s="153"/>
      <c r="T452" s="54"/>
      <c r="AT452" s="15" t="s">
        <v>216</v>
      </c>
      <c r="AU452" s="15" t="s">
        <v>91</v>
      </c>
    </row>
    <row r="453" spans="2:65" s="1" customFormat="1" ht="16.5" customHeight="1" x14ac:dyDescent="0.2">
      <c r="B453" s="30"/>
      <c r="C453" s="171" t="s">
        <v>846</v>
      </c>
      <c r="D453" s="171" t="s">
        <v>449</v>
      </c>
      <c r="E453" s="172" t="s">
        <v>2575</v>
      </c>
      <c r="F453" s="173" t="s">
        <v>2576</v>
      </c>
      <c r="G453" s="174" t="s">
        <v>456</v>
      </c>
      <c r="H453" s="175">
        <v>1</v>
      </c>
      <c r="I453" s="176"/>
      <c r="J453" s="177">
        <f>ROUND(I453*H453,2)</f>
        <v>0</v>
      </c>
      <c r="K453" s="178"/>
      <c r="L453" s="179"/>
      <c r="M453" s="180" t="s">
        <v>1</v>
      </c>
      <c r="N453" s="181" t="s">
        <v>43</v>
      </c>
      <c r="P453" s="146">
        <f>O453*H453</f>
        <v>0</v>
      </c>
      <c r="Q453" s="146">
        <v>4.0000000000000002E-4</v>
      </c>
      <c r="R453" s="146">
        <f>Q453*H453</f>
        <v>4.0000000000000002E-4</v>
      </c>
      <c r="S453" s="146">
        <v>0</v>
      </c>
      <c r="T453" s="147">
        <f>S453*H453</f>
        <v>0</v>
      </c>
      <c r="AR453" s="148" t="s">
        <v>244</v>
      </c>
      <c r="AT453" s="148" t="s">
        <v>449</v>
      </c>
      <c r="AU453" s="148" t="s">
        <v>91</v>
      </c>
      <c r="AY453" s="15" t="s">
        <v>209</v>
      </c>
      <c r="BE453" s="149">
        <f>IF(N453="základní",J453,0)</f>
        <v>0</v>
      </c>
      <c r="BF453" s="149">
        <f>IF(N453="snížená",J453,0)</f>
        <v>0</v>
      </c>
      <c r="BG453" s="149">
        <f>IF(N453="zákl. přenesená",J453,0)</f>
        <v>0</v>
      </c>
      <c r="BH453" s="149">
        <f>IF(N453="sníž. přenesená",J453,0)</f>
        <v>0</v>
      </c>
      <c r="BI453" s="149">
        <f>IF(N453="nulová",J453,0)</f>
        <v>0</v>
      </c>
      <c r="BJ453" s="15" t="s">
        <v>85</v>
      </c>
      <c r="BK453" s="149">
        <f>ROUND(I453*H453,2)</f>
        <v>0</v>
      </c>
      <c r="BL453" s="15" t="s">
        <v>156</v>
      </c>
      <c r="BM453" s="148" t="s">
        <v>2961</v>
      </c>
    </row>
    <row r="454" spans="2:65" s="1" customFormat="1" x14ac:dyDescent="0.2">
      <c r="B454" s="30"/>
      <c r="D454" s="150" t="s">
        <v>216</v>
      </c>
      <c r="F454" s="151" t="s">
        <v>2576</v>
      </c>
      <c r="I454" s="152"/>
      <c r="L454" s="30"/>
      <c r="M454" s="153"/>
      <c r="T454" s="54"/>
      <c r="AT454" s="15" t="s">
        <v>216</v>
      </c>
      <c r="AU454" s="15" t="s">
        <v>91</v>
      </c>
    </row>
    <row r="455" spans="2:65" s="1" customFormat="1" ht="24.2" customHeight="1" x14ac:dyDescent="0.2">
      <c r="B455" s="30"/>
      <c r="C455" s="171" t="s">
        <v>850</v>
      </c>
      <c r="D455" s="171" t="s">
        <v>449</v>
      </c>
      <c r="E455" s="172" t="s">
        <v>2962</v>
      </c>
      <c r="F455" s="173" t="s">
        <v>2963</v>
      </c>
      <c r="G455" s="174" t="s">
        <v>456</v>
      </c>
      <c r="H455" s="175">
        <v>4</v>
      </c>
      <c r="I455" s="176"/>
      <c r="J455" s="177">
        <f>ROUND(I455*H455,2)</f>
        <v>0</v>
      </c>
      <c r="K455" s="178"/>
      <c r="L455" s="179"/>
      <c r="M455" s="180" t="s">
        <v>1</v>
      </c>
      <c r="N455" s="181" t="s">
        <v>43</v>
      </c>
      <c r="P455" s="146">
        <f>O455*H455</f>
        <v>0</v>
      </c>
      <c r="Q455" s="146">
        <v>1.4E-3</v>
      </c>
      <c r="R455" s="146">
        <f>Q455*H455</f>
        <v>5.5999999999999999E-3</v>
      </c>
      <c r="S455" s="146">
        <v>0</v>
      </c>
      <c r="T455" s="147">
        <f>S455*H455</f>
        <v>0</v>
      </c>
      <c r="AR455" s="148" t="s">
        <v>244</v>
      </c>
      <c r="AT455" s="148" t="s">
        <v>449</v>
      </c>
      <c r="AU455" s="148" t="s">
        <v>91</v>
      </c>
      <c r="AY455" s="15" t="s">
        <v>209</v>
      </c>
      <c r="BE455" s="149">
        <f>IF(N455="základní",J455,0)</f>
        <v>0</v>
      </c>
      <c r="BF455" s="149">
        <f>IF(N455="snížená",J455,0)</f>
        <v>0</v>
      </c>
      <c r="BG455" s="149">
        <f>IF(N455="zákl. přenesená",J455,0)</f>
        <v>0</v>
      </c>
      <c r="BH455" s="149">
        <f>IF(N455="sníž. přenesená",J455,0)</f>
        <v>0</v>
      </c>
      <c r="BI455" s="149">
        <f>IF(N455="nulová",J455,0)</f>
        <v>0</v>
      </c>
      <c r="BJ455" s="15" t="s">
        <v>85</v>
      </c>
      <c r="BK455" s="149">
        <f>ROUND(I455*H455,2)</f>
        <v>0</v>
      </c>
      <c r="BL455" s="15" t="s">
        <v>156</v>
      </c>
      <c r="BM455" s="148" t="s">
        <v>2964</v>
      </c>
    </row>
    <row r="456" spans="2:65" s="1" customFormat="1" x14ac:dyDescent="0.2">
      <c r="B456" s="30"/>
      <c r="D456" s="150" t="s">
        <v>216</v>
      </c>
      <c r="F456" s="151" t="s">
        <v>2963</v>
      </c>
      <c r="I456" s="152"/>
      <c r="L456" s="30"/>
      <c r="M456" s="153"/>
      <c r="T456" s="54"/>
      <c r="AT456" s="15" t="s">
        <v>216</v>
      </c>
      <c r="AU456" s="15" t="s">
        <v>91</v>
      </c>
    </row>
    <row r="457" spans="2:65" s="1" customFormat="1" ht="24.2" customHeight="1" x14ac:dyDescent="0.2">
      <c r="B457" s="30"/>
      <c r="C457" s="171" t="s">
        <v>855</v>
      </c>
      <c r="D457" s="171" t="s">
        <v>449</v>
      </c>
      <c r="E457" s="172" t="s">
        <v>2965</v>
      </c>
      <c r="F457" s="173" t="s">
        <v>2966</v>
      </c>
      <c r="G457" s="174" t="s">
        <v>456</v>
      </c>
      <c r="H457" s="175">
        <v>5</v>
      </c>
      <c r="I457" s="176"/>
      <c r="J457" s="177">
        <f>ROUND(I457*H457,2)</f>
        <v>0</v>
      </c>
      <c r="K457" s="178"/>
      <c r="L457" s="179"/>
      <c r="M457" s="180" t="s">
        <v>1</v>
      </c>
      <c r="N457" s="181" t="s">
        <v>43</v>
      </c>
      <c r="P457" s="146">
        <f>O457*H457</f>
        <v>0</v>
      </c>
      <c r="Q457" s="146">
        <v>1.1999999999999999E-3</v>
      </c>
      <c r="R457" s="146">
        <f>Q457*H457</f>
        <v>5.9999999999999993E-3</v>
      </c>
      <c r="S457" s="146">
        <v>0</v>
      </c>
      <c r="T457" s="147">
        <f>S457*H457</f>
        <v>0</v>
      </c>
      <c r="AR457" s="148" t="s">
        <v>244</v>
      </c>
      <c r="AT457" s="148" t="s">
        <v>449</v>
      </c>
      <c r="AU457" s="148" t="s">
        <v>91</v>
      </c>
      <c r="AY457" s="15" t="s">
        <v>209</v>
      </c>
      <c r="BE457" s="149">
        <f>IF(N457="základní",J457,0)</f>
        <v>0</v>
      </c>
      <c r="BF457" s="149">
        <f>IF(N457="snížená",J457,0)</f>
        <v>0</v>
      </c>
      <c r="BG457" s="149">
        <f>IF(N457="zákl. přenesená",J457,0)</f>
        <v>0</v>
      </c>
      <c r="BH457" s="149">
        <f>IF(N457="sníž. přenesená",J457,0)</f>
        <v>0</v>
      </c>
      <c r="BI457" s="149">
        <f>IF(N457="nulová",J457,0)</f>
        <v>0</v>
      </c>
      <c r="BJ457" s="15" t="s">
        <v>85</v>
      </c>
      <c r="BK457" s="149">
        <f>ROUND(I457*H457,2)</f>
        <v>0</v>
      </c>
      <c r="BL457" s="15" t="s">
        <v>156</v>
      </c>
      <c r="BM457" s="148" t="s">
        <v>2967</v>
      </c>
    </row>
    <row r="458" spans="2:65" s="1" customFormat="1" x14ac:dyDescent="0.2">
      <c r="B458" s="30"/>
      <c r="D458" s="150" t="s">
        <v>216</v>
      </c>
      <c r="F458" s="151" t="s">
        <v>2966</v>
      </c>
      <c r="I458" s="152"/>
      <c r="L458" s="30"/>
      <c r="M458" s="153"/>
      <c r="T458" s="54"/>
      <c r="AT458" s="15" t="s">
        <v>216</v>
      </c>
      <c r="AU458" s="15" t="s">
        <v>91</v>
      </c>
    </row>
    <row r="459" spans="2:65" s="1" customFormat="1" ht="24.2" customHeight="1" x14ac:dyDescent="0.2">
      <c r="B459" s="30"/>
      <c r="C459" s="171" t="s">
        <v>860</v>
      </c>
      <c r="D459" s="171" t="s">
        <v>449</v>
      </c>
      <c r="E459" s="172" t="s">
        <v>2968</v>
      </c>
      <c r="F459" s="173" t="s">
        <v>2969</v>
      </c>
      <c r="G459" s="174" t="s">
        <v>456</v>
      </c>
      <c r="H459" s="175">
        <v>14</v>
      </c>
      <c r="I459" s="176"/>
      <c r="J459" s="177">
        <f>ROUND(I459*H459,2)</f>
        <v>0</v>
      </c>
      <c r="K459" s="178"/>
      <c r="L459" s="179"/>
      <c r="M459" s="180" t="s">
        <v>1</v>
      </c>
      <c r="N459" s="181" t="s">
        <v>43</v>
      </c>
      <c r="P459" s="146">
        <f>O459*H459</f>
        <v>0</v>
      </c>
      <c r="Q459" s="146">
        <v>1.1999999999999999E-3</v>
      </c>
      <c r="R459" s="146">
        <f>Q459*H459</f>
        <v>1.6799999999999999E-2</v>
      </c>
      <c r="S459" s="146">
        <v>0</v>
      </c>
      <c r="T459" s="147">
        <f>S459*H459</f>
        <v>0</v>
      </c>
      <c r="AR459" s="148" t="s">
        <v>244</v>
      </c>
      <c r="AT459" s="148" t="s">
        <v>449</v>
      </c>
      <c r="AU459" s="148" t="s">
        <v>91</v>
      </c>
      <c r="AY459" s="15" t="s">
        <v>209</v>
      </c>
      <c r="BE459" s="149">
        <f>IF(N459="základní",J459,0)</f>
        <v>0</v>
      </c>
      <c r="BF459" s="149">
        <f>IF(N459="snížená",J459,0)</f>
        <v>0</v>
      </c>
      <c r="BG459" s="149">
        <f>IF(N459="zákl. přenesená",J459,0)</f>
        <v>0</v>
      </c>
      <c r="BH459" s="149">
        <f>IF(N459="sníž. přenesená",J459,0)</f>
        <v>0</v>
      </c>
      <c r="BI459" s="149">
        <f>IF(N459="nulová",J459,0)</f>
        <v>0</v>
      </c>
      <c r="BJ459" s="15" t="s">
        <v>85</v>
      </c>
      <c r="BK459" s="149">
        <f>ROUND(I459*H459,2)</f>
        <v>0</v>
      </c>
      <c r="BL459" s="15" t="s">
        <v>156</v>
      </c>
      <c r="BM459" s="148" t="s">
        <v>2970</v>
      </c>
    </row>
    <row r="460" spans="2:65" s="1" customFormat="1" x14ac:dyDescent="0.2">
      <c r="B460" s="30"/>
      <c r="D460" s="150" t="s">
        <v>216</v>
      </c>
      <c r="F460" s="151" t="s">
        <v>2969</v>
      </c>
      <c r="I460" s="152"/>
      <c r="L460" s="30"/>
      <c r="M460" s="153"/>
      <c r="T460" s="54"/>
      <c r="AT460" s="15" t="s">
        <v>216</v>
      </c>
      <c r="AU460" s="15" t="s">
        <v>91</v>
      </c>
    </row>
    <row r="461" spans="2:65" s="1" customFormat="1" ht="24.2" customHeight="1" x14ac:dyDescent="0.2">
      <c r="B461" s="30"/>
      <c r="C461" s="171" t="s">
        <v>379</v>
      </c>
      <c r="D461" s="171" t="s">
        <v>449</v>
      </c>
      <c r="E461" s="172" t="s">
        <v>2971</v>
      </c>
      <c r="F461" s="173" t="s">
        <v>2972</v>
      </c>
      <c r="G461" s="174" t="s">
        <v>456</v>
      </c>
      <c r="H461" s="175">
        <v>3</v>
      </c>
      <c r="I461" s="176"/>
      <c r="J461" s="177">
        <f>ROUND(I461*H461,2)</f>
        <v>0</v>
      </c>
      <c r="K461" s="178"/>
      <c r="L461" s="179"/>
      <c r="M461" s="180" t="s">
        <v>1</v>
      </c>
      <c r="N461" s="181" t="s">
        <v>43</v>
      </c>
      <c r="P461" s="146">
        <f>O461*H461</f>
        <v>0</v>
      </c>
      <c r="Q461" s="146">
        <v>1.5E-3</v>
      </c>
      <c r="R461" s="146">
        <f>Q461*H461</f>
        <v>4.5000000000000005E-3</v>
      </c>
      <c r="S461" s="146">
        <v>0</v>
      </c>
      <c r="T461" s="147">
        <f>S461*H461</f>
        <v>0</v>
      </c>
      <c r="AR461" s="148" t="s">
        <v>244</v>
      </c>
      <c r="AT461" s="148" t="s">
        <v>449</v>
      </c>
      <c r="AU461" s="148" t="s">
        <v>91</v>
      </c>
      <c r="AY461" s="15" t="s">
        <v>209</v>
      </c>
      <c r="BE461" s="149">
        <f>IF(N461="základní",J461,0)</f>
        <v>0</v>
      </c>
      <c r="BF461" s="149">
        <f>IF(N461="snížená",J461,0)</f>
        <v>0</v>
      </c>
      <c r="BG461" s="149">
        <f>IF(N461="zákl. přenesená",J461,0)</f>
        <v>0</v>
      </c>
      <c r="BH461" s="149">
        <f>IF(N461="sníž. přenesená",J461,0)</f>
        <v>0</v>
      </c>
      <c r="BI461" s="149">
        <f>IF(N461="nulová",J461,0)</f>
        <v>0</v>
      </c>
      <c r="BJ461" s="15" t="s">
        <v>85</v>
      </c>
      <c r="BK461" s="149">
        <f>ROUND(I461*H461,2)</f>
        <v>0</v>
      </c>
      <c r="BL461" s="15" t="s">
        <v>156</v>
      </c>
      <c r="BM461" s="148" t="s">
        <v>2973</v>
      </c>
    </row>
    <row r="462" spans="2:65" s="1" customFormat="1" x14ac:dyDescent="0.2">
      <c r="B462" s="30"/>
      <c r="D462" s="150" t="s">
        <v>216</v>
      </c>
      <c r="F462" s="151" t="s">
        <v>2972</v>
      </c>
      <c r="I462" s="152"/>
      <c r="L462" s="30"/>
      <c r="M462" s="153"/>
      <c r="T462" s="54"/>
      <c r="AT462" s="15" t="s">
        <v>216</v>
      </c>
      <c r="AU462" s="15" t="s">
        <v>91</v>
      </c>
    </row>
    <row r="463" spans="2:65" s="12" customFormat="1" x14ac:dyDescent="0.2">
      <c r="B463" s="154"/>
      <c r="D463" s="150" t="s">
        <v>292</v>
      </c>
      <c r="E463" s="155" t="s">
        <v>1</v>
      </c>
      <c r="F463" s="156" t="s">
        <v>148</v>
      </c>
      <c r="H463" s="157">
        <v>3</v>
      </c>
      <c r="I463" s="158"/>
      <c r="L463" s="154"/>
      <c r="M463" s="159"/>
      <c r="T463" s="160"/>
      <c r="AT463" s="155" t="s">
        <v>292</v>
      </c>
      <c r="AU463" s="155" t="s">
        <v>91</v>
      </c>
      <c r="AV463" s="12" t="s">
        <v>91</v>
      </c>
      <c r="AW463" s="12" t="s">
        <v>36</v>
      </c>
      <c r="AX463" s="12" t="s">
        <v>85</v>
      </c>
      <c r="AY463" s="155" t="s">
        <v>209</v>
      </c>
    </row>
    <row r="464" spans="2:65" s="1" customFormat="1" ht="16.5" customHeight="1" x14ac:dyDescent="0.2">
      <c r="B464" s="30"/>
      <c r="C464" s="171" t="s">
        <v>872</v>
      </c>
      <c r="D464" s="171" t="s">
        <v>449</v>
      </c>
      <c r="E464" s="172" t="s">
        <v>2974</v>
      </c>
      <c r="F464" s="173" t="s">
        <v>2975</v>
      </c>
      <c r="G464" s="174" t="s">
        <v>456</v>
      </c>
      <c r="H464" s="175">
        <v>8</v>
      </c>
      <c r="I464" s="176"/>
      <c r="J464" s="177">
        <f>ROUND(I464*H464,2)</f>
        <v>0</v>
      </c>
      <c r="K464" s="178"/>
      <c r="L464" s="179"/>
      <c r="M464" s="180" t="s">
        <v>1</v>
      </c>
      <c r="N464" s="181" t="s">
        <v>43</v>
      </c>
      <c r="P464" s="146">
        <f>O464*H464</f>
        <v>0</v>
      </c>
      <c r="Q464" s="146">
        <v>5.6999999999999998E-4</v>
      </c>
      <c r="R464" s="146">
        <f>Q464*H464</f>
        <v>4.5599999999999998E-3</v>
      </c>
      <c r="S464" s="146">
        <v>0</v>
      </c>
      <c r="T464" s="147">
        <f>S464*H464</f>
        <v>0</v>
      </c>
      <c r="AR464" s="148" t="s">
        <v>244</v>
      </c>
      <c r="AT464" s="148" t="s">
        <v>449</v>
      </c>
      <c r="AU464" s="148" t="s">
        <v>91</v>
      </c>
      <c r="AY464" s="15" t="s">
        <v>209</v>
      </c>
      <c r="BE464" s="149">
        <f>IF(N464="základní",J464,0)</f>
        <v>0</v>
      </c>
      <c r="BF464" s="149">
        <f>IF(N464="snížená",J464,0)</f>
        <v>0</v>
      </c>
      <c r="BG464" s="149">
        <f>IF(N464="zákl. přenesená",J464,0)</f>
        <v>0</v>
      </c>
      <c r="BH464" s="149">
        <f>IF(N464="sníž. přenesená",J464,0)</f>
        <v>0</v>
      </c>
      <c r="BI464" s="149">
        <f>IF(N464="nulová",J464,0)</f>
        <v>0</v>
      </c>
      <c r="BJ464" s="15" t="s">
        <v>85</v>
      </c>
      <c r="BK464" s="149">
        <f>ROUND(I464*H464,2)</f>
        <v>0</v>
      </c>
      <c r="BL464" s="15" t="s">
        <v>156</v>
      </c>
      <c r="BM464" s="148" t="s">
        <v>2976</v>
      </c>
    </row>
    <row r="465" spans="2:65" s="1" customFormat="1" x14ac:dyDescent="0.2">
      <c r="B465" s="30"/>
      <c r="D465" s="150" t="s">
        <v>216</v>
      </c>
      <c r="F465" s="151" t="s">
        <v>2975</v>
      </c>
      <c r="I465" s="152"/>
      <c r="L465" s="30"/>
      <c r="M465" s="153"/>
      <c r="T465" s="54"/>
      <c r="AT465" s="15" t="s">
        <v>216</v>
      </c>
      <c r="AU465" s="15" t="s">
        <v>91</v>
      </c>
    </row>
    <row r="466" spans="2:65" s="1" customFormat="1" ht="16.5" customHeight="1" x14ac:dyDescent="0.2">
      <c r="B466" s="30"/>
      <c r="C466" s="171" t="s">
        <v>877</v>
      </c>
      <c r="D466" s="171" t="s">
        <v>449</v>
      </c>
      <c r="E466" s="172" t="s">
        <v>2977</v>
      </c>
      <c r="F466" s="173" t="s">
        <v>2978</v>
      </c>
      <c r="G466" s="174" t="s">
        <v>456</v>
      </c>
      <c r="H466" s="175">
        <v>8</v>
      </c>
      <c r="I466" s="176"/>
      <c r="J466" s="177">
        <f>ROUND(I466*H466,2)</f>
        <v>0</v>
      </c>
      <c r="K466" s="178"/>
      <c r="L466" s="179"/>
      <c r="M466" s="180" t="s">
        <v>1</v>
      </c>
      <c r="N466" s="181" t="s">
        <v>43</v>
      </c>
      <c r="P466" s="146">
        <f>O466*H466</f>
        <v>0</v>
      </c>
      <c r="Q466" s="146">
        <v>1.41E-3</v>
      </c>
      <c r="R466" s="146">
        <f>Q466*H466</f>
        <v>1.128E-2</v>
      </c>
      <c r="S466" s="146">
        <v>0</v>
      </c>
      <c r="T466" s="147">
        <f>S466*H466</f>
        <v>0</v>
      </c>
      <c r="AR466" s="148" t="s">
        <v>244</v>
      </c>
      <c r="AT466" s="148" t="s">
        <v>449</v>
      </c>
      <c r="AU466" s="148" t="s">
        <v>91</v>
      </c>
      <c r="AY466" s="15" t="s">
        <v>209</v>
      </c>
      <c r="BE466" s="149">
        <f>IF(N466="základní",J466,0)</f>
        <v>0</v>
      </c>
      <c r="BF466" s="149">
        <f>IF(N466="snížená",J466,0)</f>
        <v>0</v>
      </c>
      <c r="BG466" s="149">
        <f>IF(N466="zákl. přenesená",J466,0)</f>
        <v>0</v>
      </c>
      <c r="BH466" s="149">
        <f>IF(N466="sníž. přenesená",J466,0)</f>
        <v>0</v>
      </c>
      <c r="BI466" s="149">
        <f>IF(N466="nulová",J466,0)</f>
        <v>0</v>
      </c>
      <c r="BJ466" s="15" t="s">
        <v>85</v>
      </c>
      <c r="BK466" s="149">
        <f>ROUND(I466*H466,2)</f>
        <v>0</v>
      </c>
      <c r="BL466" s="15" t="s">
        <v>156</v>
      </c>
      <c r="BM466" s="148" t="s">
        <v>2979</v>
      </c>
    </row>
    <row r="467" spans="2:65" s="1" customFormat="1" x14ac:dyDescent="0.2">
      <c r="B467" s="30"/>
      <c r="D467" s="150" t="s">
        <v>216</v>
      </c>
      <c r="F467" s="151" t="s">
        <v>2978</v>
      </c>
      <c r="I467" s="152"/>
      <c r="L467" s="30"/>
      <c r="M467" s="153"/>
      <c r="T467" s="54"/>
      <c r="AT467" s="15" t="s">
        <v>216</v>
      </c>
      <c r="AU467" s="15" t="s">
        <v>91</v>
      </c>
    </row>
    <row r="468" spans="2:65" s="1" customFormat="1" ht="21.75" customHeight="1" x14ac:dyDescent="0.2">
      <c r="B468" s="30"/>
      <c r="C468" s="171" t="s">
        <v>882</v>
      </c>
      <c r="D468" s="171" t="s">
        <v>449</v>
      </c>
      <c r="E468" s="172" t="s">
        <v>2980</v>
      </c>
      <c r="F468" s="173" t="s">
        <v>2981</v>
      </c>
      <c r="G468" s="174" t="s">
        <v>456</v>
      </c>
      <c r="H468" s="175">
        <v>8</v>
      </c>
      <c r="I468" s="176"/>
      <c r="J468" s="177">
        <f>ROUND(I468*H468,2)</f>
        <v>0</v>
      </c>
      <c r="K468" s="178"/>
      <c r="L468" s="179"/>
      <c r="M468" s="180" t="s">
        <v>1</v>
      </c>
      <c r="N468" s="181" t="s">
        <v>43</v>
      </c>
      <c r="P468" s="146">
        <f>O468*H468</f>
        <v>0</v>
      </c>
      <c r="Q468" s="146">
        <v>1.2999999999999999E-4</v>
      </c>
      <c r="R468" s="146">
        <f>Q468*H468</f>
        <v>1.0399999999999999E-3</v>
      </c>
      <c r="S468" s="146">
        <v>0</v>
      </c>
      <c r="T468" s="147">
        <f>S468*H468</f>
        <v>0</v>
      </c>
      <c r="AR468" s="148" t="s">
        <v>244</v>
      </c>
      <c r="AT468" s="148" t="s">
        <v>449</v>
      </c>
      <c r="AU468" s="148" t="s">
        <v>91</v>
      </c>
      <c r="AY468" s="15" t="s">
        <v>209</v>
      </c>
      <c r="BE468" s="149">
        <f>IF(N468="základní",J468,0)</f>
        <v>0</v>
      </c>
      <c r="BF468" s="149">
        <f>IF(N468="snížená",J468,0)</f>
        <v>0</v>
      </c>
      <c r="BG468" s="149">
        <f>IF(N468="zákl. přenesená",J468,0)</f>
        <v>0</v>
      </c>
      <c r="BH468" s="149">
        <f>IF(N468="sníž. přenesená",J468,0)</f>
        <v>0</v>
      </c>
      <c r="BI468" s="149">
        <f>IF(N468="nulová",J468,0)</f>
        <v>0</v>
      </c>
      <c r="BJ468" s="15" t="s">
        <v>85</v>
      </c>
      <c r="BK468" s="149">
        <f>ROUND(I468*H468,2)</f>
        <v>0</v>
      </c>
      <c r="BL468" s="15" t="s">
        <v>156</v>
      </c>
      <c r="BM468" s="148" t="s">
        <v>2982</v>
      </c>
    </row>
    <row r="469" spans="2:65" s="1" customFormat="1" x14ac:dyDescent="0.2">
      <c r="B469" s="30"/>
      <c r="D469" s="150" t="s">
        <v>216</v>
      </c>
      <c r="F469" s="151" t="s">
        <v>2981</v>
      </c>
      <c r="I469" s="152"/>
      <c r="L469" s="30"/>
      <c r="M469" s="153"/>
      <c r="T469" s="54"/>
      <c r="AT469" s="15" t="s">
        <v>216</v>
      </c>
      <c r="AU469" s="15" t="s">
        <v>91</v>
      </c>
    </row>
    <row r="470" spans="2:65" s="1" customFormat="1" ht="21.75" customHeight="1" x14ac:dyDescent="0.2">
      <c r="B470" s="30"/>
      <c r="C470" s="136" t="s">
        <v>887</v>
      </c>
      <c r="D470" s="136" t="s">
        <v>210</v>
      </c>
      <c r="E470" s="137" t="s">
        <v>2399</v>
      </c>
      <c r="F470" s="138" t="s">
        <v>2400</v>
      </c>
      <c r="G470" s="139" t="s">
        <v>456</v>
      </c>
      <c r="H470" s="140">
        <v>5</v>
      </c>
      <c r="I470" s="141"/>
      <c r="J470" s="142">
        <f>ROUND(I470*H470,2)</f>
        <v>0</v>
      </c>
      <c r="K470" s="143"/>
      <c r="L470" s="30"/>
      <c r="M470" s="144" t="s">
        <v>1</v>
      </c>
      <c r="N470" s="145" t="s">
        <v>43</v>
      </c>
      <c r="P470" s="146">
        <f>O470*H470</f>
        <v>0</v>
      </c>
      <c r="Q470" s="146">
        <v>8.5999999999999998E-4</v>
      </c>
      <c r="R470" s="146">
        <f>Q470*H470</f>
        <v>4.3E-3</v>
      </c>
      <c r="S470" s="146">
        <v>0</v>
      </c>
      <c r="T470" s="147">
        <f>S470*H470</f>
        <v>0</v>
      </c>
      <c r="AR470" s="148" t="s">
        <v>156</v>
      </c>
      <c r="AT470" s="148" t="s">
        <v>210</v>
      </c>
      <c r="AU470" s="148" t="s">
        <v>91</v>
      </c>
      <c r="AY470" s="15" t="s">
        <v>209</v>
      </c>
      <c r="BE470" s="149">
        <f>IF(N470="základní",J470,0)</f>
        <v>0</v>
      </c>
      <c r="BF470" s="149">
        <f>IF(N470="snížená",J470,0)</f>
        <v>0</v>
      </c>
      <c r="BG470" s="149">
        <f>IF(N470="zákl. přenesená",J470,0)</f>
        <v>0</v>
      </c>
      <c r="BH470" s="149">
        <f>IF(N470="sníž. přenesená",J470,0)</f>
        <v>0</v>
      </c>
      <c r="BI470" s="149">
        <f>IF(N470="nulová",J470,0)</f>
        <v>0</v>
      </c>
      <c r="BJ470" s="15" t="s">
        <v>85</v>
      </c>
      <c r="BK470" s="149">
        <f>ROUND(I470*H470,2)</f>
        <v>0</v>
      </c>
      <c r="BL470" s="15" t="s">
        <v>156</v>
      </c>
      <c r="BM470" s="148" t="s">
        <v>2983</v>
      </c>
    </row>
    <row r="471" spans="2:65" s="1" customFormat="1" ht="29.25" x14ac:dyDescent="0.2">
      <c r="B471" s="30"/>
      <c r="D471" s="150" t="s">
        <v>216</v>
      </c>
      <c r="F471" s="151" t="s">
        <v>2402</v>
      </c>
      <c r="I471" s="152"/>
      <c r="L471" s="30"/>
      <c r="M471" s="153"/>
      <c r="T471" s="54"/>
      <c r="AT471" s="15" t="s">
        <v>216</v>
      </c>
      <c r="AU471" s="15" t="s">
        <v>91</v>
      </c>
    </row>
    <row r="472" spans="2:65" s="12" customFormat="1" x14ac:dyDescent="0.2">
      <c r="B472" s="154"/>
      <c r="D472" s="150" t="s">
        <v>292</v>
      </c>
      <c r="E472" s="155" t="s">
        <v>1</v>
      </c>
      <c r="F472" s="156" t="s">
        <v>208</v>
      </c>
      <c r="H472" s="157">
        <v>5</v>
      </c>
      <c r="I472" s="158"/>
      <c r="L472" s="154"/>
      <c r="M472" s="159"/>
      <c r="T472" s="160"/>
      <c r="AT472" s="155" t="s">
        <v>292</v>
      </c>
      <c r="AU472" s="155" t="s">
        <v>91</v>
      </c>
      <c r="AV472" s="12" t="s">
        <v>91</v>
      </c>
      <c r="AW472" s="12" t="s">
        <v>36</v>
      </c>
      <c r="AX472" s="12" t="s">
        <v>85</v>
      </c>
      <c r="AY472" s="155" t="s">
        <v>209</v>
      </c>
    </row>
    <row r="473" spans="2:65" s="1" customFormat="1" ht="24.2" customHeight="1" x14ac:dyDescent="0.2">
      <c r="B473" s="30"/>
      <c r="C473" s="171" t="s">
        <v>894</v>
      </c>
      <c r="D473" s="171" t="s">
        <v>449</v>
      </c>
      <c r="E473" s="172" t="s">
        <v>2403</v>
      </c>
      <c r="F473" s="173" t="s">
        <v>2404</v>
      </c>
      <c r="G473" s="174" t="s">
        <v>456</v>
      </c>
      <c r="H473" s="175">
        <v>5</v>
      </c>
      <c r="I473" s="176"/>
      <c r="J473" s="177">
        <f>ROUND(I473*H473,2)</f>
        <v>0</v>
      </c>
      <c r="K473" s="178"/>
      <c r="L473" s="179"/>
      <c r="M473" s="180" t="s">
        <v>1</v>
      </c>
      <c r="N473" s="181" t="s">
        <v>43</v>
      </c>
      <c r="P473" s="146">
        <f>O473*H473</f>
        <v>0</v>
      </c>
      <c r="Q473" s="146">
        <v>1.7999999999999999E-2</v>
      </c>
      <c r="R473" s="146">
        <f>Q473*H473</f>
        <v>0.09</v>
      </c>
      <c r="S473" s="146">
        <v>0</v>
      </c>
      <c r="T473" s="147">
        <f>S473*H473</f>
        <v>0</v>
      </c>
      <c r="AR473" s="148" t="s">
        <v>244</v>
      </c>
      <c r="AT473" s="148" t="s">
        <v>449</v>
      </c>
      <c r="AU473" s="148" t="s">
        <v>91</v>
      </c>
      <c r="AY473" s="15" t="s">
        <v>209</v>
      </c>
      <c r="BE473" s="149">
        <f>IF(N473="základní",J473,0)</f>
        <v>0</v>
      </c>
      <c r="BF473" s="149">
        <f>IF(N473="snížená",J473,0)</f>
        <v>0</v>
      </c>
      <c r="BG473" s="149">
        <f>IF(N473="zákl. přenesená",J473,0)</f>
        <v>0</v>
      </c>
      <c r="BH473" s="149">
        <f>IF(N473="sníž. přenesená",J473,0)</f>
        <v>0</v>
      </c>
      <c r="BI473" s="149">
        <f>IF(N473="nulová",J473,0)</f>
        <v>0</v>
      </c>
      <c r="BJ473" s="15" t="s">
        <v>85</v>
      </c>
      <c r="BK473" s="149">
        <f>ROUND(I473*H473,2)</f>
        <v>0</v>
      </c>
      <c r="BL473" s="15" t="s">
        <v>156</v>
      </c>
      <c r="BM473" s="148" t="s">
        <v>2984</v>
      </c>
    </row>
    <row r="474" spans="2:65" s="1" customFormat="1" ht="19.5" x14ac:dyDescent="0.2">
      <c r="B474" s="30"/>
      <c r="D474" s="150" t="s">
        <v>216</v>
      </c>
      <c r="F474" s="151" t="s">
        <v>2404</v>
      </c>
      <c r="I474" s="152"/>
      <c r="L474" s="30"/>
      <c r="M474" s="153"/>
      <c r="T474" s="54"/>
      <c r="AT474" s="15" t="s">
        <v>216</v>
      </c>
      <c r="AU474" s="15" t="s">
        <v>91</v>
      </c>
    </row>
    <row r="475" spans="2:65" s="12" customFormat="1" x14ac:dyDescent="0.2">
      <c r="B475" s="154"/>
      <c r="D475" s="150" t="s">
        <v>292</v>
      </c>
      <c r="E475" s="155" t="s">
        <v>1</v>
      </c>
      <c r="F475" s="156" t="s">
        <v>208</v>
      </c>
      <c r="H475" s="157">
        <v>5</v>
      </c>
      <c r="I475" s="158"/>
      <c r="L475" s="154"/>
      <c r="M475" s="159"/>
      <c r="T475" s="160"/>
      <c r="AT475" s="155" t="s">
        <v>292</v>
      </c>
      <c r="AU475" s="155" t="s">
        <v>91</v>
      </c>
      <c r="AV475" s="12" t="s">
        <v>91</v>
      </c>
      <c r="AW475" s="12" t="s">
        <v>36</v>
      </c>
      <c r="AX475" s="12" t="s">
        <v>85</v>
      </c>
      <c r="AY475" s="155" t="s">
        <v>209</v>
      </c>
    </row>
    <row r="476" spans="2:65" s="1" customFormat="1" ht="24.2" customHeight="1" x14ac:dyDescent="0.2">
      <c r="B476" s="30"/>
      <c r="C476" s="171" t="s">
        <v>899</v>
      </c>
      <c r="D476" s="171" t="s">
        <v>449</v>
      </c>
      <c r="E476" s="172" t="s">
        <v>2214</v>
      </c>
      <c r="F476" s="173" t="s">
        <v>2215</v>
      </c>
      <c r="G476" s="174" t="s">
        <v>456</v>
      </c>
      <c r="H476" s="175">
        <v>2</v>
      </c>
      <c r="I476" s="176"/>
      <c r="J476" s="177">
        <f>ROUND(I476*H476,2)</f>
        <v>0</v>
      </c>
      <c r="K476" s="178"/>
      <c r="L476" s="179"/>
      <c r="M476" s="180" t="s">
        <v>1</v>
      </c>
      <c r="N476" s="181" t="s">
        <v>43</v>
      </c>
      <c r="P476" s="146">
        <f>O476*H476</f>
        <v>0</v>
      </c>
      <c r="Q476" s="146">
        <v>6.4999999999999997E-4</v>
      </c>
      <c r="R476" s="146">
        <f>Q476*H476</f>
        <v>1.2999999999999999E-3</v>
      </c>
      <c r="S476" s="146">
        <v>0</v>
      </c>
      <c r="T476" s="147">
        <f>S476*H476</f>
        <v>0</v>
      </c>
      <c r="AR476" s="148" t="s">
        <v>244</v>
      </c>
      <c r="AT476" s="148" t="s">
        <v>449</v>
      </c>
      <c r="AU476" s="148" t="s">
        <v>91</v>
      </c>
      <c r="AY476" s="15" t="s">
        <v>209</v>
      </c>
      <c r="BE476" s="149">
        <f>IF(N476="základní",J476,0)</f>
        <v>0</v>
      </c>
      <c r="BF476" s="149">
        <f>IF(N476="snížená",J476,0)</f>
        <v>0</v>
      </c>
      <c r="BG476" s="149">
        <f>IF(N476="zákl. přenesená",J476,0)</f>
        <v>0</v>
      </c>
      <c r="BH476" s="149">
        <f>IF(N476="sníž. přenesená",J476,0)</f>
        <v>0</v>
      </c>
      <c r="BI476" s="149">
        <f>IF(N476="nulová",J476,0)</f>
        <v>0</v>
      </c>
      <c r="BJ476" s="15" t="s">
        <v>85</v>
      </c>
      <c r="BK476" s="149">
        <f>ROUND(I476*H476,2)</f>
        <v>0</v>
      </c>
      <c r="BL476" s="15" t="s">
        <v>156</v>
      </c>
      <c r="BM476" s="148" t="s">
        <v>2985</v>
      </c>
    </row>
    <row r="477" spans="2:65" s="1" customFormat="1" x14ac:dyDescent="0.2">
      <c r="B477" s="30"/>
      <c r="D477" s="150" t="s">
        <v>216</v>
      </c>
      <c r="F477" s="151" t="s">
        <v>2215</v>
      </c>
      <c r="I477" s="152"/>
      <c r="L477" s="30"/>
      <c r="M477" s="153"/>
      <c r="T477" s="54"/>
      <c r="AT477" s="15" t="s">
        <v>216</v>
      </c>
      <c r="AU477" s="15" t="s">
        <v>91</v>
      </c>
    </row>
    <row r="478" spans="2:65" s="12" customFormat="1" x14ac:dyDescent="0.2">
      <c r="B478" s="154"/>
      <c r="D478" s="150" t="s">
        <v>292</v>
      </c>
      <c r="E478" s="155" t="s">
        <v>1</v>
      </c>
      <c r="F478" s="156" t="s">
        <v>91</v>
      </c>
      <c r="H478" s="157">
        <v>2</v>
      </c>
      <c r="I478" s="158"/>
      <c r="L478" s="154"/>
      <c r="M478" s="159"/>
      <c r="T478" s="160"/>
      <c r="AT478" s="155" t="s">
        <v>292</v>
      </c>
      <c r="AU478" s="155" t="s">
        <v>91</v>
      </c>
      <c r="AV478" s="12" t="s">
        <v>91</v>
      </c>
      <c r="AW478" s="12" t="s">
        <v>36</v>
      </c>
      <c r="AX478" s="12" t="s">
        <v>85</v>
      </c>
      <c r="AY478" s="155" t="s">
        <v>209</v>
      </c>
    </row>
    <row r="479" spans="2:65" s="1" customFormat="1" ht="24.2" customHeight="1" x14ac:dyDescent="0.2">
      <c r="B479" s="30"/>
      <c r="C479" s="171" t="s">
        <v>906</v>
      </c>
      <c r="D479" s="171" t="s">
        <v>449</v>
      </c>
      <c r="E479" s="172" t="s">
        <v>2217</v>
      </c>
      <c r="F479" s="173" t="s">
        <v>2218</v>
      </c>
      <c r="G479" s="174" t="s">
        <v>2219</v>
      </c>
      <c r="H479" s="175">
        <v>2</v>
      </c>
      <c r="I479" s="176"/>
      <c r="J479" s="177">
        <f>ROUND(I479*H479,2)</f>
        <v>0</v>
      </c>
      <c r="K479" s="178"/>
      <c r="L479" s="179"/>
      <c r="M479" s="180" t="s">
        <v>1</v>
      </c>
      <c r="N479" s="181" t="s">
        <v>43</v>
      </c>
      <c r="P479" s="146">
        <f>O479*H479</f>
        <v>0</v>
      </c>
      <c r="Q479" s="146">
        <v>1.0500000000000001E-2</v>
      </c>
      <c r="R479" s="146">
        <f>Q479*H479</f>
        <v>2.1000000000000001E-2</v>
      </c>
      <c r="S479" s="146">
        <v>0</v>
      </c>
      <c r="T479" s="147">
        <f>S479*H479</f>
        <v>0</v>
      </c>
      <c r="AR479" s="148" t="s">
        <v>244</v>
      </c>
      <c r="AT479" s="148" t="s">
        <v>449</v>
      </c>
      <c r="AU479" s="148" t="s">
        <v>91</v>
      </c>
      <c r="AY479" s="15" t="s">
        <v>209</v>
      </c>
      <c r="BE479" s="149">
        <f>IF(N479="základní",J479,0)</f>
        <v>0</v>
      </c>
      <c r="BF479" s="149">
        <f>IF(N479="snížená",J479,0)</f>
        <v>0</v>
      </c>
      <c r="BG479" s="149">
        <f>IF(N479="zákl. přenesená",J479,0)</f>
        <v>0</v>
      </c>
      <c r="BH479" s="149">
        <f>IF(N479="sníž. přenesená",J479,0)</f>
        <v>0</v>
      </c>
      <c r="BI479" s="149">
        <f>IF(N479="nulová",J479,0)</f>
        <v>0</v>
      </c>
      <c r="BJ479" s="15" t="s">
        <v>85</v>
      </c>
      <c r="BK479" s="149">
        <f>ROUND(I479*H479,2)</f>
        <v>0</v>
      </c>
      <c r="BL479" s="15" t="s">
        <v>156</v>
      </c>
      <c r="BM479" s="148" t="s">
        <v>2986</v>
      </c>
    </row>
    <row r="480" spans="2:65" s="1" customFormat="1" x14ac:dyDescent="0.2">
      <c r="B480" s="30"/>
      <c r="D480" s="150" t="s">
        <v>216</v>
      </c>
      <c r="F480" s="151" t="s">
        <v>2218</v>
      </c>
      <c r="I480" s="152"/>
      <c r="L480" s="30"/>
      <c r="M480" s="153"/>
      <c r="T480" s="54"/>
      <c r="AT480" s="15" t="s">
        <v>216</v>
      </c>
      <c r="AU480" s="15" t="s">
        <v>91</v>
      </c>
    </row>
    <row r="481" spans="2:65" s="12" customFormat="1" x14ac:dyDescent="0.2">
      <c r="B481" s="154"/>
      <c r="D481" s="150" t="s">
        <v>292</v>
      </c>
      <c r="E481" s="155" t="s">
        <v>1</v>
      </c>
      <c r="F481" s="156" t="s">
        <v>91</v>
      </c>
      <c r="H481" s="157">
        <v>2</v>
      </c>
      <c r="I481" s="158"/>
      <c r="L481" s="154"/>
      <c r="M481" s="159"/>
      <c r="T481" s="160"/>
      <c r="AT481" s="155" t="s">
        <v>292</v>
      </c>
      <c r="AU481" s="155" t="s">
        <v>91</v>
      </c>
      <c r="AV481" s="12" t="s">
        <v>91</v>
      </c>
      <c r="AW481" s="12" t="s">
        <v>36</v>
      </c>
      <c r="AX481" s="12" t="s">
        <v>85</v>
      </c>
      <c r="AY481" s="155" t="s">
        <v>209</v>
      </c>
    </row>
    <row r="482" spans="2:65" s="1" customFormat="1" ht="16.5" customHeight="1" x14ac:dyDescent="0.2">
      <c r="B482" s="30"/>
      <c r="C482" s="136" t="s">
        <v>911</v>
      </c>
      <c r="D482" s="136" t="s">
        <v>210</v>
      </c>
      <c r="E482" s="137" t="s">
        <v>2224</v>
      </c>
      <c r="F482" s="138" t="s">
        <v>2225</v>
      </c>
      <c r="G482" s="139" t="s">
        <v>456</v>
      </c>
      <c r="H482" s="140">
        <v>2</v>
      </c>
      <c r="I482" s="141"/>
      <c r="J482" s="142">
        <f>ROUND(I482*H482,2)</f>
        <v>0</v>
      </c>
      <c r="K482" s="143"/>
      <c r="L482" s="30"/>
      <c r="M482" s="144" t="s">
        <v>1</v>
      </c>
      <c r="N482" s="145" t="s">
        <v>43</v>
      </c>
      <c r="P482" s="146">
        <f>O482*H482</f>
        <v>0</v>
      </c>
      <c r="Q482" s="146">
        <v>1.3600000000000001E-3</v>
      </c>
      <c r="R482" s="146">
        <f>Q482*H482</f>
        <v>2.7200000000000002E-3</v>
      </c>
      <c r="S482" s="146">
        <v>0</v>
      </c>
      <c r="T482" s="147">
        <f>S482*H482</f>
        <v>0</v>
      </c>
      <c r="AR482" s="148" t="s">
        <v>156</v>
      </c>
      <c r="AT482" s="148" t="s">
        <v>210</v>
      </c>
      <c r="AU482" s="148" t="s">
        <v>91</v>
      </c>
      <c r="AY482" s="15" t="s">
        <v>209</v>
      </c>
      <c r="BE482" s="149">
        <f>IF(N482="základní",J482,0)</f>
        <v>0</v>
      </c>
      <c r="BF482" s="149">
        <f>IF(N482="snížená",J482,0)</f>
        <v>0</v>
      </c>
      <c r="BG482" s="149">
        <f>IF(N482="zákl. přenesená",J482,0)</f>
        <v>0</v>
      </c>
      <c r="BH482" s="149">
        <f>IF(N482="sníž. přenesená",J482,0)</f>
        <v>0</v>
      </c>
      <c r="BI482" s="149">
        <f>IF(N482="nulová",J482,0)</f>
        <v>0</v>
      </c>
      <c r="BJ482" s="15" t="s">
        <v>85</v>
      </c>
      <c r="BK482" s="149">
        <f>ROUND(I482*H482,2)</f>
        <v>0</v>
      </c>
      <c r="BL482" s="15" t="s">
        <v>156</v>
      </c>
      <c r="BM482" s="148" t="s">
        <v>2987</v>
      </c>
    </row>
    <row r="483" spans="2:65" s="1" customFormat="1" ht="19.5" x14ac:dyDescent="0.2">
      <c r="B483" s="30"/>
      <c r="D483" s="150" t="s">
        <v>216</v>
      </c>
      <c r="F483" s="151" t="s">
        <v>2227</v>
      </c>
      <c r="I483" s="152"/>
      <c r="L483" s="30"/>
      <c r="M483" s="153"/>
      <c r="T483" s="54"/>
      <c r="AT483" s="15" t="s">
        <v>216</v>
      </c>
      <c r="AU483" s="15" t="s">
        <v>91</v>
      </c>
    </row>
    <row r="484" spans="2:65" s="12" customFormat="1" x14ac:dyDescent="0.2">
      <c r="B484" s="154"/>
      <c r="D484" s="150" t="s">
        <v>292</v>
      </c>
      <c r="E484" s="155" t="s">
        <v>1</v>
      </c>
      <c r="F484" s="156" t="s">
        <v>91</v>
      </c>
      <c r="H484" s="157">
        <v>2</v>
      </c>
      <c r="I484" s="158"/>
      <c r="L484" s="154"/>
      <c r="M484" s="159"/>
      <c r="T484" s="160"/>
      <c r="AT484" s="155" t="s">
        <v>292</v>
      </c>
      <c r="AU484" s="155" t="s">
        <v>91</v>
      </c>
      <c r="AV484" s="12" t="s">
        <v>91</v>
      </c>
      <c r="AW484" s="12" t="s">
        <v>36</v>
      </c>
      <c r="AX484" s="12" t="s">
        <v>85</v>
      </c>
      <c r="AY484" s="155" t="s">
        <v>209</v>
      </c>
    </row>
    <row r="485" spans="2:65" s="1" customFormat="1" ht="24.2" customHeight="1" x14ac:dyDescent="0.2">
      <c r="B485" s="30"/>
      <c r="C485" s="171" t="s">
        <v>916</v>
      </c>
      <c r="D485" s="171" t="s">
        <v>449</v>
      </c>
      <c r="E485" s="172" t="s">
        <v>2417</v>
      </c>
      <c r="F485" s="173" t="s">
        <v>2418</v>
      </c>
      <c r="G485" s="174" t="s">
        <v>456</v>
      </c>
      <c r="H485" s="175">
        <v>2</v>
      </c>
      <c r="I485" s="176"/>
      <c r="J485" s="177">
        <f>ROUND(I485*H485,2)</f>
        <v>0</v>
      </c>
      <c r="K485" s="178"/>
      <c r="L485" s="179"/>
      <c r="M485" s="180" t="s">
        <v>1</v>
      </c>
      <c r="N485" s="181" t="s">
        <v>43</v>
      </c>
      <c r="P485" s="146">
        <f>O485*H485</f>
        <v>0</v>
      </c>
      <c r="Q485" s="146">
        <v>1.7899999999999999E-2</v>
      </c>
      <c r="R485" s="146">
        <f>Q485*H485</f>
        <v>3.5799999999999998E-2</v>
      </c>
      <c r="S485" s="146">
        <v>0</v>
      </c>
      <c r="T485" s="147">
        <f>S485*H485</f>
        <v>0</v>
      </c>
      <c r="AR485" s="148" t="s">
        <v>244</v>
      </c>
      <c r="AT485" s="148" t="s">
        <v>449</v>
      </c>
      <c r="AU485" s="148" t="s">
        <v>91</v>
      </c>
      <c r="AY485" s="15" t="s">
        <v>209</v>
      </c>
      <c r="BE485" s="149">
        <f>IF(N485="základní",J485,0)</f>
        <v>0</v>
      </c>
      <c r="BF485" s="149">
        <f>IF(N485="snížená",J485,0)</f>
        <v>0</v>
      </c>
      <c r="BG485" s="149">
        <f>IF(N485="zákl. přenesená",J485,0)</f>
        <v>0</v>
      </c>
      <c r="BH485" s="149">
        <f>IF(N485="sníž. přenesená",J485,0)</f>
        <v>0</v>
      </c>
      <c r="BI485" s="149">
        <f>IF(N485="nulová",J485,0)</f>
        <v>0</v>
      </c>
      <c r="BJ485" s="15" t="s">
        <v>85</v>
      </c>
      <c r="BK485" s="149">
        <f>ROUND(I485*H485,2)</f>
        <v>0</v>
      </c>
      <c r="BL485" s="15" t="s">
        <v>156</v>
      </c>
      <c r="BM485" s="148" t="s">
        <v>2988</v>
      </c>
    </row>
    <row r="486" spans="2:65" s="1" customFormat="1" x14ac:dyDescent="0.2">
      <c r="B486" s="30"/>
      <c r="D486" s="150" t="s">
        <v>216</v>
      </c>
      <c r="F486" s="151" t="s">
        <v>2418</v>
      </c>
      <c r="I486" s="152"/>
      <c r="L486" s="30"/>
      <c r="M486" s="153"/>
      <c r="T486" s="54"/>
      <c r="AT486" s="15" t="s">
        <v>216</v>
      </c>
      <c r="AU486" s="15" t="s">
        <v>91</v>
      </c>
    </row>
    <row r="487" spans="2:65" s="12" customFormat="1" x14ac:dyDescent="0.2">
      <c r="B487" s="154"/>
      <c r="D487" s="150" t="s">
        <v>292</v>
      </c>
      <c r="E487" s="155" t="s">
        <v>1</v>
      </c>
      <c r="F487" s="156" t="s">
        <v>91</v>
      </c>
      <c r="H487" s="157">
        <v>2</v>
      </c>
      <c r="I487" s="158"/>
      <c r="L487" s="154"/>
      <c r="M487" s="159"/>
      <c r="T487" s="160"/>
      <c r="AT487" s="155" t="s">
        <v>292</v>
      </c>
      <c r="AU487" s="155" t="s">
        <v>91</v>
      </c>
      <c r="AV487" s="12" t="s">
        <v>91</v>
      </c>
      <c r="AW487" s="12" t="s">
        <v>36</v>
      </c>
      <c r="AX487" s="12" t="s">
        <v>85</v>
      </c>
      <c r="AY487" s="155" t="s">
        <v>209</v>
      </c>
    </row>
    <row r="488" spans="2:65" s="1" customFormat="1" ht="21.75" customHeight="1" x14ac:dyDescent="0.2">
      <c r="B488" s="30"/>
      <c r="C488" s="136" t="s">
        <v>922</v>
      </c>
      <c r="D488" s="136" t="s">
        <v>210</v>
      </c>
      <c r="E488" s="137" t="s">
        <v>2989</v>
      </c>
      <c r="F488" s="138" t="s">
        <v>2990</v>
      </c>
      <c r="G488" s="139" t="s">
        <v>456</v>
      </c>
      <c r="H488" s="140">
        <v>3</v>
      </c>
      <c r="I488" s="141"/>
      <c r="J488" s="142">
        <f>ROUND(I488*H488,2)</f>
        <v>0</v>
      </c>
      <c r="K488" s="143"/>
      <c r="L488" s="30"/>
      <c r="M488" s="144" t="s">
        <v>1</v>
      </c>
      <c r="N488" s="145" t="s">
        <v>43</v>
      </c>
      <c r="P488" s="146">
        <f>O488*H488</f>
        <v>0</v>
      </c>
      <c r="Q488" s="146">
        <v>1.6299999999999999E-3</v>
      </c>
      <c r="R488" s="146">
        <f>Q488*H488</f>
        <v>4.8900000000000002E-3</v>
      </c>
      <c r="S488" s="146">
        <v>0</v>
      </c>
      <c r="T488" s="147">
        <f>S488*H488</f>
        <v>0</v>
      </c>
      <c r="AR488" s="148" t="s">
        <v>156</v>
      </c>
      <c r="AT488" s="148" t="s">
        <v>210</v>
      </c>
      <c r="AU488" s="148" t="s">
        <v>91</v>
      </c>
      <c r="AY488" s="15" t="s">
        <v>209</v>
      </c>
      <c r="BE488" s="149">
        <f>IF(N488="základní",J488,0)</f>
        <v>0</v>
      </c>
      <c r="BF488" s="149">
        <f>IF(N488="snížená",J488,0)</f>
        <v>0</v>
      </c>
      <c r="BG488" s="149">
        <f>IF(N488="zákl. přenesená",J488,0)</f>
        <v>0</v>
      </c>
      <c r="BH488" s="149">
        <f>IF(N488="sníž. přenesená",J488,0)</f>
        <v>0</v>
      </c>
      <c r="BI488" s="149">
        <f>IF(N488="nulová",J488,0)</f>
        <v>0</v>
      </c>
      <c r="BJ488" s="15" t="s">
        <v>85</v>
      </c>
      <c r="BK488" s="149">
        <f>ROUND(I488*H488,2)</f>
        <v>0</v>
      </c>
      <c r="BL488" s="15" t="s">
        <v>156</v>
      </c>
      <c r="BM488" s="148" t="s">
        <v>2991</v>
      </c>
    </row>
    <row r="489" spans="2:65" s="1" customFormat="1" ht="29.25" x14ac:dyDescent="0.2">
      <c r="B489" s="30"/>
      <c r="D489" s="150" t="s">
        <v>216</v>
      </c>
      <c r="F489" s="151" t="s">
        <v>2992</v>
      </c>
      <c r="I489" s="152"/>
      <c r="L489" s="30"/>
      <c r="M489" s="153"/>
      <c r="T489" s="54"/>
      <c r="AT489" s="15" t="s">
        <v>216</v>
      </c>
      <c r="AU489" s="15" t="s">
        <v>91</v>
      </c>
    </row>
    <row r="490" spans="2:65" s="12" customFormat="1" x14ac:dyDescent="0.2">
      <c r="B490" s="154"/>
      <c r="D490" s="150" t="s">
        <v>292</v>
      </c>
      <c r="E490" s="155" t="s">
        <v>1</v>
      </c>
      <c r="F490" s="156" t="s">
        <v>148</v>
      </c>
      <c r="H490" s="157">
        <v>3</v>
      </c>
      <c r="I490" s="158"/>
      <c r="L490" s="154"/>
      <c r="M490" s="159"/>
      <c r="T490" s="160"/>
      <c r="AT490" s="155" t="s">
        <v>292</v>
      </c>
      <c r="AU490" s="155" t="s">
        <v>91</v>
      </c>
      <c r="AV490" s="12" t="s">
        <v>91</v>
      </c>
      <c r="AW490" s="12" t="s">
        <v>36</v>
      </c>
      <c r="AX490" s="12" t="s">
        <v>85</v>
      </c>
      <c r="AY490" s="155" t="s">
        <v>209</v>
      </c>
    </row>
    <row r="491" spans="2:65" s="1" customFormat="1" ht="24.2" customHeight="1" x14ac:dyDescent="0.2">
      <c r="B491" s="30"/>
      <c r="C491" s="171" t="s">
        <v>930</v>
      </c>
      <c r="D491" s="171" t="s">
        <v>449</v>
      </c>
      <c r="E491" s="172" t="s">
        <v>2993</v>
      </c>
      <c r="F491" s="173" t="s">
        <v>2994</v>
      </c>
      <c r="G491" s="174" t="s">
        <v>456</v>
      </c>
      <c r="H491" s="175">
        <v>3</v>
      </c>
      <c r="I491" s="176"/>
      <c r="J491" s="177">
        <f>ROUND(I491*H491,2)</f>
        <v>0</v>
      </c>
      <c r="K491" s="178"/>
      <c r="L491" s="179"/>
      <c r="M491" s="180" t="s">
        <v>1</v>
      </c>
      <c r="N491" s="181" t="s">
        <v>43</v>
      </c>
      <c r="P491" s="146">
        <f>O491*H491</f>
        <v>0</v>
      </c>
      <c r="Q491" s="146">
        <v>2.4500000000000001E-2</v>
      </c>
      <c r="R491" s="146">
        <f>Q491*H491</f>
        <v>7.350000000000001E-2</v>
      </c>
      <c r="S491" s="146">
        <v>0</v>
      </c>
      <c r="T491" s="147">
        <f>S491*H491</f>
        <v>0</v>
      </c>
      <c r="AR491" s="148" t="s">
        <v>244</v>
      </c>
      <c r="AT491" s="148" t="s">
        <v>449</v>
      </c>
      <c r="AU491" s="148" t="s">
        <v>91</v>
      </c>
      <c r="AY491" s="15" t="s">
        <v>209</v>
      </c>
      <c r="BE491" s="149">
        <f>IF(N491="základní",J491,0)</f>
        <v>0</v>
      </c>
      <c r="BF491" s="149">
        <f>IF(N491="snížená",J491,0)</f>
        <v>0</v>
      </c>
      <c r="BG491" s="149">
        <f>IF(N491="zákl. přenesená",J491,0)</f>
        <v>0</v>
      </c>
      <c r="BH491" s="149">
        <f>IF(N491="sníž. přenesená",J491,0)</f>
        <v>0</v>
      </c>
      <c r="BI491" s="149">
        <f>IF(N491="nulová",J491,0)</f>
        <v>0</v>
      </c>
      <c r="BJ491" s="15" t="s">
        <v>85</v>
      </c>
      <c r="BK491" s="149">
        <f>ROUND(I491*H491,2)</f>
        <v>0</v>
      </c>
      <c r="BL491" s="15" t="s">
        <v>156</v>
      </c>
      <c r="BM491" s="148" t="s">
        <v>2995</v>
      </c>
    </row>
    <row r="492" spans="2:65" s="1" customFormat="1" x14ac:dyDescent="0.2">
      <c r="B492" s="30"/>
      <c r="D492" s="150" t="s">
        <v>216</v>
      </c>
      <c r="F492" s="151" t="s">
        <v>2994</v>
      </c>
      <c r="I492" s="152"/>
      <c r="L492" s="30"/>
      <c r="M492" s="153"/>
      <c r="T492" s="54"/>
      <c r="AT492" s="15" t="s">
        <v>216</v>
      </c>
      <c r="AU492" s="15" t="s">
        <v>91</v>
      </c>
    </row>
    <row r="493" spans="2:65" s="12" customFormat="1" x14ac:dyDescent="0.2">
      <c r="B493" s="154"/>
      <c r="D493" s="150" t="s">
        <v>292</v>
      </c>
      <c r="E493" s="155" t="s">
        <v>1</v>
      </c>
      <c r="F493" s="156" t="s">
        <v>148</v>
      </c>
      <c r="H493" s="157">
        <v>3</v>
      </c>
      <c r="I493" s="158"/>
      <c r="L493" s="154"/>
      <c r="M493" s="159"/>
      <c r="T493" s="160"/>
      <c r="AT493" s="155" t="s">
        <v>292</v>
      </c>
      <c r="AU493" s="155" t="s">
        <v>91</v>
      </c>
      <c r="AV493" s="12" t="s">
        <v>91</v>
      </c>
      <c r="AW493" s="12" t="s">
        <v>36</v>
      </c>
      <c r="AX493" s="12" t="s">
        <v>85</v>
      </c>
      <c r="AY493" s="155" t="s">
        <v>209</v>
      </c>
    </row>
    <row r="494" spans="2:65" s="1" customFormat="1" ht="24.2" customHeight="1" x14ac:dyDescent="0.2">
      <c r="B494" s="30"/>
      <c r="C494" s="136" t="s">
        <v>935</v>
      </c>
      <c r="D494" s="136" t="s">
        <v>210</v>
      </c>
      <c r="E494" s="137" t="s">
        <v>2197</v>
      </c>
      <c r="F494" s="138" t="s">
        <v>2198</v>
      </c>
      <c r="G494" s="139" t="s">
        <v>456</v>
      </c>
      <c r="H494" s="140">
        <v>2</v>
      </c>
      <c r="I494" s="141"/>
      <c r="J494" s="142">
        <f>ROUND(I494*H494,2)</f>
        <v>0</v>
      </c>
      <c r="K494" s="143"/>
      <c r="L494" s="30"/>
      <c r="M494" s="144" t="s">
        <v>1</v>
      </c>
      <c r="N494" s="145" t="s">
        <v>43</v>
      </c>
      <c r="P494" s="146">
        <f>O494*H494</f>
        <v>0</v>
      </c>
      <c r="Q494" s="146">
        <v>0.45937</v>
      </c>
      <c r="R494" s="146">
        <f>Q494*H494</f>
        <v>0.91874</v>
      </c>
      <c r="S494" s="146">
        <v>0</v>
      </c>
      <c r="T494" s="147">
        <f>S494*H494</f>
        <v>0</v>
      </c>
      <c r="AR494" s="148" t="s">
        <v>156</v>
      </c>
      <c r="AT494" s="148" t="s">
        <v>210</v>
      </c>
      <c r="AU494" s="148" t="s">
        <v>91</v>
      </c>
      <c r="AY494" s="15" t="s">
        <v>209</v>
      </c>
      <c r="BE494" s="149">
        <f>IF(N494="základní",J494,0)</f>
        <v>0</v>
      </c>
      <c r="BF494" s="149">
        <f>IF(N494="snížená",J494,0)</f>
        <v>0</v>
      </c>
      <c r="BG494" s="149">
        <f>IF(N494="zákl. přenesená",J494,0)</f>
        <v>0</v>
      </c>
      <c r="BH494" s="149">
        <f>IF(N494="sníž. přenesená",J494,0)</f>
        <v>0</v>
      </c>
      <c r="BI494" s="149">
        <f>IF(N494="nulová",J494,0)</f>
        <v>0</v>
      </c>
      <c r="BJ494" s="15" t="s">
        <v>85</v>
      </c>
      <c r="BK494" s="149">
        <f>ROUND(I494*H494,2)</f>
        <v>0</v>
      </c>
      <c r="BL494" s="15" t="s">
        <v>156</v>
      </c>
      <c r="BM494" s="148" t="s">
        <v>2996</v>
      </c>
    </row>
    <row r="495" spans="2:65" s="1" customFormat="1" ht="19.5" x14ac:dyDescent="0.2">
      <c r="B495" s="30"/>
      <c r="D495" s="150" t="s">
        <v>216</v>
      </c>
      <c r="F495" s="151" t="s">
        <v>2200</v>
      </c>
      <c r="I495" s="152"/>
      <c r="L495" s="30"/>
      <c r="M495" s="153"/>
      <c r="T495" s="54"/>
      <c r="AT495" s="15" t="s">
        <v>216</v>
      </c>
      <c r="AU495" s="15" t="s">
        <v>91</v>
      </c>
    </row>
    <row r="496" spans="2:65" s="12" customFormat="1" x14ac:dyDescent="0.2">
      <c r="B496" s="154"/>
      <c r="D496" s="150" t="s">
        <v>292</v>
      </c>
      <c r="E496" s="155" t="s">
        <v>1</v>
      </c>
      <c r="F496" s="156" t="s">
        <v>91</v>
      </c>
      <c r="H496" s="157">
        <v>2</v>
      </c>
      <c r="I496" s="158"/>
      <c r="L496" s="154"/>
      <c r="M496" s="159"/>
      <c r="T496" s="160"/>
      <c r="AT496" s="155" t="s">
        <v>292</v>
      </c>
      <c r="AU496" s="155" t="s">
        <v>91</v>
      </c>
      <c r="AV496" s="12" t="s">
        <v>91</v>
      </c>
      <c r="AW496" s="12" t="s">
        <v>36</v>
      </c>
      <c r="AX496" s="12" t="s">
        <v>85</v>
      </c>
      <c r="AY496" s="155" t="s">
        <v>209</v>
      </c>
    </row>
    <row r="497" spans="2:65" s="1" customFormat="1" ht="16.5" customHeight="1" x14ac:dyDescent="0.2">
      <c r="B497" s="30"/>
      <c r="C497" s="136" t="s">
        <v>940</v>
      </c>
      <c r="D497" s="136" t="s">
        <v>210</v>
      </c>
      <c r="E497" s="137" t="s">
        <v>2231</v>
      </c>
      <c r="F497" s="138" t="s">
        <v>2232</v>
      </c>
      <c r="G497" s="139" t="s">
        <v>456</v>
      </c>
      <c r="H497" s="140">
        <v>2</v>
      </c>
      <c r="I497" s="141"/>
      <c r="J497" s="142">
        <f>ROUND(I497*H497,2)</f>
        <v>0</v>
      </c>
      <c r="K497" s="143"/>
      <c r="L497" s="30"/>
      <c r="M497" s="144" t="s">
        <v>1</v>
      </c>
      <c r="N497" s="145" t="s">
        <v>43</v>
      </c>
      <c r="P497" s="146">
        <f>O497*H497</f>
        <v>0</v>
      </c>
      <c r="Q497" s="146">
        <v>0.04</v>
      </c>
      <c r="R497" s="146">
        <f>Q497*H497</f>
        <v>0.08</v>
      </c>
      <c r="S497" s="146">
        <v>0</v>
      </c>
      <c r="T497" s="147">
        <f>S497*H497</f>
        <v>0</v>
      </c>
      <c r="AR497" s="148" t="s">
        <v>156</v>
      </c>
      <c r="AT497" s="148" t="s">
        <v>210</v>
      </c>
      <c r="AU497" s="148" t="s">
        <v>91</v>
      </c>
      <c r="AY497" s="15" t="s">
        <v>209</v>
      </c>
      <c r="BE497" s="149">
        <f>IF(N497="základní",J497,0)</f>
        <v>0</v>
      </c>
      <c r="BF497" s="149">
        <f>IF(N497="snížená",J497,0)</f>
        <v>0</v>
      </c>
      <c r="BG497" s="149">
        <f>IF(N497="zákl. přenesená",J497,0)</f>
        <v>0</v>
      </c>
      <c r="BH497" s="149">
        <f>IF(N497="sníž. přenesená",J497,0)</f>
        <v>0</v>
      </c>
      <c r="BI497" s="149">
        <f>IF(N497="nulová",J497,0)</f>
        <v>0</v>
      </c>
      <c r="BJ497" s="15" t="s">
        <v>85</v>
      </c>
      <c r="BK497" s="149">
        <f>ROUND(I497*H497,2)</f>
        <v>0</v>
      </c>
      <c r="BL497" s="15" t="s">
        <v>156</v>
      </c>
      <c r="BM497" s="148" t="s">
        <v>2997</v>
      </c>
    </row>
    <row r="498" spans="2:65" s="1" customFormat="1" x14ac:dyDescent="0.2">
      <c r="B498" s="30"/>
      <c r="D498" s="150" t="s">
        <v>216</v>
      </c>
      <c r="F498" s="151" t="s">
        <v>2232</v>
      </c>
      <c r="I498" s="152"/>
      <c r="L498" s="30"/>
      <c r="M498" s="153"/>
      <c r="T498" s="54"/>
      <c r="AT498" s="15" t="s">
        <v>216</v>
      </c>
      <c r="AU498" s="15" t="s">
        <v>91</v>
      </c>
    </row>
    <row r="499" spans="2:65" s="12" customFormat="1" x14ac:dyDescent="0.2">
      <c r="B499" s="154"/>
      <c r="D499" s="150" t="s">
        <v>292</v>
      </c>
      <c r="E499" s="155" t="s">
        <v>1</v>
      </c>
      <c r="F499" s="156" t="s">
        <v>91</v>
      </c>
      <c r="H499" s="157">
        <v>2</v>
      </c>
      <c r="I499" s="158"/>
      <c r="L499" s="154"/>
      <c r="M499" s="159"/>
      <c r="T499" s="160"/>
      <c r="AT499" s="155" t="s">
        <v>292</v>
      </c>
      <c r="AU499" s="155" t="s">
        <v>91</v>
      </c>
      <c r="AV499" s="12" t="s">
        <v>91</v>
      </c>
      <c r="AW499" s="12" t="s">
        <v>36</v>
      </c>
      <c r="AX499" s="12" t="s">
        <v>85</v>
      </c>
      <c r="AY499" s="155" t="s">
        <v>209</v>
      </c>
    </row>
    <row r="500" spans="2:65" s="1" customFormat="1" ht="16.5" customHeight="1" x14ac:dyDescent="0.2">
      <c r="B500" s="30"/>
      <c r="C500" s="171" t="s">
        <v>950</v>
      </c>
      <c r="D500" s="171" t="s">
        <v>449</v>
      </c>
      <c r="E500" s="172" t="s">
        <v>2234</v>
      </c>
      <c r="F500" s="173" t="s">
        <v>2235</v>
      </c>
      <c r="G500" s="174" t="s">
        <v>456</v>
      </c>
      <c r="H500" s="175">
        <v>2</v>
      </c>
      <c r="I500" s="176"/>
      <c r="J500" s="177">
        <f>ROUND(I500*H500,2)</f>
        <v>0</v>
      </c>
      <c r="K500" s="178"/>
      <c r="L500" s="179"/>
      <c r="M500" s="180" t="s">
        <v>1</v>
      </c>
      <c r="N500" s="181" t="s">
        <v>43</v>
      </c>
      <c r="P500" s="146">
        <f>O500*H500</f>
        <v>0</v>
      </c>
      <c r="Q500" s="146">
        <v>1.3299999999999999E-2</v>
      </c>
      <c r="R500" s="146">
        <f>Q500*H500</f>
        <v>2.6599999999999999E-2</v>
      </c>
      <c r="S500" s="146">
        <v>0</v>
      </c>
      <c r="T500" s="147">
        <f>S500*H500</f>
        <v>0</v>
      </c>
      <c r="AR500" s="148" t="s">
        <v>244</v>
      </c>
      <c r="AT500" s="148" t="s">
        <v>449</v>
      </c>
      <c r="AU500" s="148" t="s">
        <v>91</v>
      </c>
      <c r="AY500" s="15" t="s">
        <v>209</v>
      </c>
      <c r="BE500" s="149">
        <f>IF(N500="základní",J500,0)</f>
        <v>0</v>
      </c>
      <c r="BF500" s="149">
        <f>IF(N500="snížená",J500,0)</f>
        <v>0</v>
      </c>
      <c r="BG500" s="149">
        <f>IF(N500="zákl. přenesená",J500,0)</f>
        <v>0</v>
      </c>
      <c r="BH500" s="149">
        <f>IF(N500="sníž. přenesená",J500,0)</f>
        <v>0</v>
      </c>
      <c r="BI500" s="149">
        <f>IF(N500="nulová",J500,0)</f>
        <v>0</v>
      </c>
      <c r="BJ500" s="15" t="s">
        <v>85</v>
      </c>
      <c r="BK500" s="149">
        <f>ROUND(I500*H500,2)</f>
        <v>0</v>
      </c>
      <c r="BL500" s="15" t="s">
        <v>156</v>
      </c>
      <c r="BM500" s="148" t="s">
        <v>2998</v>
      </c>
    </row>
    <row r="501" spans="2:65" s="1" customFormat="1" x14ac:dyDescent="0.2">
      <c r="B501" s="30"/>
      <c r="D501" s="150" t="s">
        <v>216</v>
      </c>
      <c r="F501" s="151" t="s">
        <v>2235</v>
      </c>
      <c r="I501" s="152"/>
      <c r="L501" s="30"/>
      <c r="M501" s="153"/>
      <c r="T501" s="54"/>
      <c r="AT501" s="15" t="s">
        <v>216</v>
      </c>
      <c r="AU501" s="15" t="s">
        <v>91</v>
      </c>
    </row>
    <row r="502" spans="2:65" s="12" customFormat="1" x14ac:dyDescent="0.2">
      <c r="B502" s="154"/>
      <c r="D502" s="150" t="s">
        <v>292</v>
      </c>
      <c r="E502" s="155" t="s">
        <v>1</v>
      </c>
      <c r="F502" s="156" t="s">
        <v>91</v>
      </c>
      <c r="H502" s="157">
        <v>2</v>
      </c>
      <c r="I502" s="158"/>
      <c r="L502" s="154"/>
      <c r="M502" s="159"/>
      <c r="T502" s="160"/>
      <c r="AT502" s="155" t="s">
        <v>292</v>
      </c>
      <c r="AU502" s="155" t="s">
        <v>91</v>
      </c>
      <c r="AV502" s="12" t="s">
        <v>91</v>
      </c>
      <c r="AW502" s="12" t="s">
        <v>36</v>
      </c>
      <c r="AX502" s="12" t="s">
        <v>85</v>
      </c>
      <c r="AY502" s="155" t="s">
        <v>209</v>
      </c>
    </row>
    <row r="503" spans="2:65" s="1" customFormat="1" ht="16.5" customHeight="1" x14ac:dyDescent="0.2">
      <c r="B503" s="30"/>
      <c r="C503" s="136" t="s">
        <v>957</v>
      </c>
      <c r="D503" s="136" t="s">
        <v>210</v>
      </c>
      <c r="E503" s="137" t="s">
        <v>2237</v>
      </c>
      <c r="F503" s="138" t="s">
        <v>2238</v>
      </c>
      <c r="G503" s="139" t="s">
        <v>456</v>
      </c>
      <c r="H503" s="140">
        <v>2</v>
      </c>
      <c r="I503" s="141"/>
      <c r="J503" s="142">
        <f>ROUND(I503*H503,2)</f>
        <v>0</v>
      </c>
      <c r="K503" s="143"/>
      <c r="L503" s="30"/>
      <c r="M503" s="144" t="s">
        <v>1</v>
      </c>
      <c r="N503" s="145" t="s">
        <v>43</v>
      </c>
      <c r="P503" s="146">
        <f>O503*H503</f>
        <v>0</v>
      </c>
      <c r="Q503" s="146">
        <v>0.05</v>
      </c>
      <c r="R503" s="146">
        <f>Q503*H503</f>
        <v>0.1</v>
      </c>
      <c r="S503" s="146">
        <v>0</v>
      </c>
      <c r="T503" s="147">
        <f>S503*H503</f>
        <v>0</v>
      </c>
      <c r="AR503" s="148" t="s">
        <v>156</v>
      </c>
      <c r="AT503" s="148" t="s">
        <v>210</v>
      </c>
      <c r="AU503" s="148" t="s">
        <v>91</v>
      </c>
      <c r="AY503" s="15" t="s">
        <v>209</v>
      </c>
      <c r="BE503" s="149">
        <f>IF(N503="základní",J503,0)</f>
        <v>0</v>
      </c>
      <c r="BF503" s="149">
        <f>IF(N503="snížená",J503,0)</f>
        <v>0</v>
      </c>
      <c r="BG503" s="149">
        <f>IF(N503="zákl. přenesená",J503,0)</f>
        <v>0</v>
      </c>
      <c r="BH503" s="149">
        <f>IF(N503="sníž. přenesená",J503,0)</f>
        <v>0</v>
      </c>
      <c r="BI503" s="149">
        <f>IF(N503="nulová",J503,0)</f>
        <v>0</v>
      </c>
      <c r="BJ503" s="15" t="s">
        <v>85</v>
      </c>
      <c r="BK503" s="149">
        <f>ROUND(I503*H503,2)</f>
        <v>0</v>
      </c>
      <c r="BL503" s="15" t="s">
        <v>156</v>
      </c>
      <c r="BM503" s="148" t="s">
        <v>2999</v>
      </c>
    </row>
    <row r="504" spans="2:65" s="1" customFormat="1" x14ac:dyDescent="0.2">
      <c r="B504" s="30"/>
      <c r="D504" s="150" t="s">
        <v>216</v>
      </c>
      <c r="F504" s="151" t="s">
        <v>2238</v>
      </c>
      <c r="I504" s="152"/>
      <c r="L504" s="30"/>
      <c r="M504" s="153"/>
      <c r="T504" s="54"/>
      <c r="AT504" s="15" t="s">
        <v>216</v>
      </c>
      <c r="AU504" s="15" t="s">
        <v>91</v>
      </c>
    </row>
    <row r="505" spans="2:65" s="12" customFormat="1" x14ac:dyDescent="0.2">
      <c r="B505" s="154"/>
      <c r="D505" s="150" t="s">
        <v>292</v>
      </c>
      <c r="E505" s="155" t="s">
        <v>1</v>
      </c>
      <c r="F505" s="156" t="s">
        <v>91</v>
      </c>
      <c r="H505" s="157">
        <v>2</v>
      </c>
      <c r="I505" s="158"/>
      <c r="L505" s="154"/>
      <c r="M505" s="159"/>
      <c r="T505" s="160"/>
      <c r="AT505" s="155" t="s">
        <v>292</v>
      </c>
      <c r="AU505" s="155" t="s">
        <v>91</v>
      </c>
      <c r="AV505" s="12" t="s">
        <v>91</v>
      </c>
      <c r="AW505" s="12" t="s">
        <v>36</v>
      </c>
      <c r="AX505" s="12" t="s">
        <v>85</v>
      </c>
      <c r="AY505" s="155" t="s">
        <v>209</v>
      </c>
    </row>
    <row r="506" spans="2:65" s="1" customFormat="1" ht="16.5" customHeight="1" x14ac:dyDescent="0.2">
      <c r="B506" s="30"/>
      <c r="C506" s="171" t="s">
        <v>3000</v>
      </c>
      <c r="D506" s="171" t="s">
        <v>449</v>
      </c>
      <c r="E506" s="172" t="s">
        <v>2240</v>
      </c>
      <c r="F506" s="173" t="s">
        <v>2241</v>
      </c>
      <c r="G506" s="174" t="s">
        <v>456</v>
      </c>
      <c r="H506" s="175">
        <v>2</v>
      </c>
      <c r="I506" s="176"/>
      <c r="J506" s="177">
        <f>ROUND(I506*H506,2)</f>
        <v>0</v>
      </c>
      <c r="K506" s="178"/>
      <c r="L506" s="179"/>
      <c r="M506" s="180" t="s">
        <v>1</v>
      </c>
      <c r="N506" s="181" t="s">
        <v>43</v>
      </c>
      <c r="P506" s="146">
        <f>O506*H506</f>
        <v>0</v>
      </c>
      <c r="Q506" s="146">
        <v>2.9499999999999998E-2</v>
      </c>
      <c r="R506" s="146">
        <f>Q506*H506</f>
        <v>5.8999999999999997E-2</v>
      </c>
      <c r="S506" s="146">
        <v>0</v>
      </c>
      <c r="T506" s="147">
        <f>S506*H506</f>
        <v>0</v>
      </c>
      <c r="AR506" s="148" t="s">
        <v>244</v>
      </c>
      <c r="AT506" s="148" t="s">
        <v>449</v>
      </c>
      <c r="AU506" s="148" t="s">
        <v>91</v>
      </c>
      <c r="AY506" s="15" t="s">
        <v>209</v>
      </c>
      <c r="BE506" s="149">
        <f>IF(N506="základní",J506,0)</f>
        <v>0</v>
      </c>
      <c r="BF506" s="149">
        <f>IF(N506="snížená",J506,0)</f>
        <v>0</v>
      </c>
      <c r="BG506" s="149">
        <f>IF(N506="zákl. přenesená",J506,0)</f>
        <v>0</v>
      </c>
      <c r="BH506" s="149">
        <f>IF(N506="sníž. přenesená",J506,0)</f>
        <v>0</v>
      </c>
      <c r="BI506" s="149">
        <f>IF(N506="nulová",J506,0)</f>
        <v>0</v>
      </c>
      <c r="BJ506" s="15" t="s">
        <v>85</v>
      </c>
      <c r="BK506" s="149">
        <f>ROUND(I506*H506,2)</f>
        <v>0</v>
      </c>
      <c r="BL506" s="15" t="s">
        <v>156</v>
      </c>
      <c r="BM506" s="148" t="s">
        <v>3001</v>
      </c>
    </row>
    <row r="507" spans="2:65" s="1" customFormat="1" x14ac:dyDescent="0.2">
      <c r="B507" s="30"/>
      <c r="D507" s="150" t="s">
        <v>216</v>
      </c>
      <c r="F507" s="151" t="s">
        <v>2241</v>
      </c>
      <c r="I507" s="152"/>
      <c r="L507" s="30"/>
      <c r="M507" s="153"/>
      <c r="T507" s="54"/>
      <c r="AT507" s="15" t="s">
        <v>216</v>
      </c>
      <c r="AU507" s="15" t="s">
        <v>91</v>
      </c>
    </row>
    <row r="508" spans="2:65" s="1" customFormat="1" ht="33" customHeight="1" x14ac:dyDescent="0.2">
      <c r="B508" s="30"/>
      <c r="C508" s="136" t="s">
        <v>3002</v>
      </c>
      <c r="D508" s="136" t="s">
        <v>210</v>
      </c>
      <c r="E508" s="137" t="s">
        <v>2243</v>
      </c>
      <c r="F508" s="138" t="s">
        <v>2244</v>
      </c>
      <c r="G508" s="139" t="s">
        <v>456</v>
      </c>
      <c r="H508" s="140">
        <v>5</v>
      </c>
      <c r="I508" s="141"/>
      <c r="J508" s="142">
        <f>ROUND(I508*H508,2)</f>
        <v>0</v>
      </c>
      <c r="K508" s="143"/>
      <c r="L508" s="30"/>
      <c r="M508" s="144" t="s">
        <v>1</v>
      </c>
      <c r="N508" s="145" t="s">
        <v>43</v>
      </c>
      <c r="P508" s="146">
        <f>O508*H508</f>
        <v>0</v>
      </c>
      <c r="Q508" s="146">
        <v>0.31108000000000002</v>
      </c>
      <c r="R508" s="146">
        <f>Q508*H508</f>
        <v>1.5554000000000001</v>
      </c>
      <c r="S508" s="146">
        <v>0</v>
      </c>
      <c r="T508" s="147">
        <f>S508*H508</f>
        <v>0</v>
      </c>
      <c r="AR508" s="148" t="s">
        <v>156</v>
      </c>
      <c r="AT508" s="148" t="s">
        <v>210</v>
      </c>
      <c r="AU508" s="148" t="s">
        <v>91</v>
      </c>
      <c r="AY508" s="15" t="s">
        <v>209</v>
      </c>
      <c r="BE508" s="149">
        <f>IF(N508="základní",J508,0)</f>
        <v>0</v>
      </c>
      <c r="BF508" s="149">
        <f>IF(N508="snížená",J508,0)</f>
        <v>0</v>
      </c>
      <c r="BG508" s="149">
        <f>IF(N508="zákl. přenesená",J508,0)</f>
        <v>0</v>
      </c>
      <c r="BH508" s="149">
        <f>IF(N508="sníž. přenesená",J508,0)</f>
        <v>0</v>
      </c>
      <c r="BI508" s="149">
        <f>IF(N508="nulová",J508,0)</f>
        <v>0</v>
      </c>
      <c r="BJ508" s="15" t="s">
        <v>85</v>
      </c>
      <c r="BK508" s="149">
        <f>ROUND(I508*H508,2)</f>
        <v>0</v>
      </c>
      <c r="BL508" s="15" t="s">
        <v>156</v>
      </c>
      <c r="BM508" s="148" t="s">
        <v>3003</v>
      </c>
    </row>
    <row r="509" spans="2:65" s="1" customFormat="1" ht="19.5" x14ac:dyDescent="0.2">
      <c r="B509" s="30"/>
      <c r="D509" s="150" t="s">
        <v>216</v>
      </c>
      <c r="F509" s="151" t="s">
        <v>2246</v>
      </c>
      <c r="I509" s="152"/>
      <c r="L509" s="30"/>
      <c r="M509" s="153"/>
      <c r="T509" s="54"/>
      <c r="AT509" s="15" t="s">
        <v>216</v>
      </c>
      <c r="AU509" s="15" t="s">
        <v>91</v>
      </c>
    </row>
    <row r="510" spans="2:65" s="12" customFormat="1" x14ac:dyDescent="0.2">
      <c r="B510" s="154"/>
      <c r="D510" s="150" t="s">
        <v>292</v>
      </c>
      <c r="E510" s="155" t="s">
        <v>1</v>
      </c>
      <c r="F510" s="156" t="s">
        <v>3004</v>
      </c>
      <c r="H510" s="157">
        <v>5</v>
      </c>
      <c r="I510" s="158"/>
      <c r="L510" s="154"/>
      <c r="M510" s="159"/>
      <c r="T510" s="160"/>
      <c r="AT510" s="155" t="s">
        <v>292</v>
      </c>
      <c r="AU510" s="155" t="s">
        <v>91</v>
      </c>
      <c r="AV510" s="12" t="s">
        <v>91</v>
      </c>
      <c r="AW510" s="12" t="s">
        <v>36</v>
      </c>
      <c r="AX510" s="12" t="s">
        <v>85</v>
      </c>
      <c r="AY510" s="155" t="s">
        <v>209</v>
      </c>
    </row>
    <row r="511" spans="2:65" s="1" customFormat="1" ht="16.5" customHeight="1" x14ac:dyDescent="0.2">
      <c r="B511" s="30"/>
      <c r="C511" s="136" t="s">
        <v>3005</v>
      </c>
      <c r="D511" s="136" t="s">
        <v>210</v>
      </c>
      <c r="E511" s="137" t="s">
        <v>2248</v>
      </c>
      <c r="F511" s="138" t="s">
        <v>2249</v>
      </c>
      <c r="G511" s="139" t="s">
        <v>456</v>
      </c>
      <c r="H511" s="140">
        <v>4</v>
      </c>
      <c r="I511" s="141"/>
      <c r="J511" s="142">
        <f>ROUND(I511*H511,2)</f>
        <v>0</v>
      </c>
      <c r="K511" s="143"/>
      <c r="L511" s="30"/>
      <c r="M511" s="144" t="s">
        <v>1</v>
      </c>
      <c r="N511" s="145" t="s">
        <v>43</v>
      </c>
      <c r="P511" s="146">
        <f>O511*H511</f>
        <v>0</v>
      </c>
      <c r="Q511" s="146">
        <v>3.3E-4</v>
      </c>
      <c r="R511" s="146">
        <f>Q511*H511</f>
        <v>1.32E-3</v>
      </c>
      <c r="S511" s="146">
        <v>0</v>
      </c>
      <c r="T511" s="147">
        <f>S511*H511</f>
        <v>0</v>
      </c>
      <c r="AR511" s="148" t="s">
        <v>156</v>
      </c>
      <c r="AT511" s="148" t="s">
        <v>210</v>
      </c>
      <c r="AU511" s="148" t="s">
        <v>91</v>
      </c>
      <c r="AY511" s="15" t="s">
        <v>209</v>
      </c>
      <c r="BE511" s="149">
        <f>IF(N511="základní",J511,0)</f>
        <v>0</v>
      </c>
      <c r="BF511" s="149">
        <f>IF(N511="snížená",J511,0)</f>
        <v>0</v>
      </c>
      <c r="BG511" s="149">
        <f>IF(N511="zákl. přenesená",J511,0)</f>
        <v>0</v>
      </c>
      <c r="BH511" s="149">
        <f>IF(N511="sníž. přenesená",J511,0)</f>
        <v>0</v>
      </c>
      <c r="BI511" s="149">
        <f>IF(N511="nulová",J511,0)</f>
        <v>0</v>
      </c>
      <c r="BJ511" s="15" t="s">
        <v>85</v>
      </c>
      <c r="BK511" s="149">
        <f>ROUND(I511*H511,2)</f>
        <v>0</v>
      </c>
      <c r="BL511" s="15" t="s">
        <v>156</v>
      </c>
      <c r="BM511" s="148" t="s">
        <v>3006</v>
      </c>
    </row>
    <row r="512" spans="2:65" s="1" customFormat="1" x14ac:dyDescent="0.2">
      <c r="B512" s="30"/>
      <c r="D512" s="150" t="s">
        <v>216</v>
      </c>
      <c r="F512" s="151" t="s">
        <v>2251</v>
      </c>
      <c r="I512" s="152"/>
      <c r="L512" s="30"/>
      <c r="M512" s="153"/>
      <c r="T512" s="54"/>
      <c r="AT512" s="15" t="s">
        <v>216</v>
      </c>
      <c r="AU512" s="15" t="s">
        <v>91</v>
      </c>
    </row>
    <row r="513" spans="2:65" s="12" customFormat="1" x14ac:dyDescent="0.2">
      <c r="B513" s="154"/>
      <c r="D513" s="150" t="s">
        <v>292</v>
      </c>
      <c r="E513" s="155" t="s">
        <v>1</v>
      </c>
      <c r="F513" s="156" t="s">
        <v>3007</v>
      </c>
      <c r="H513" s="157">
        <v>4</v>
      </c>
      <c r="I513" s="158"/>
      <c r="L513" s="154"/>
      <c r="M513" s="159"/>
      <c r="T513" s="160"/>
      <c r="AT513" s="155" t="s">
        <v>292</v>
      </c>
      <c r="AU513" s="155" t="s">
        <v>91</v>
      </c>
      <c r="AV513" s="12" t="s">
        <v>91</v>
      </c>
      <c r="AW513" s="12" t="s">
        <v>36</v>
      </c>
      <c r="AX513" s="12" t="s">
        <v>85</v>
      </c>
      <c r="AY513" s="155" t="s">
        <v>209</v>
      </c>
    </row>
    <row r="514" spans="2:65" s="1" customFormat="1" ht="24.2" customHeight="1" x14ac:dyDescent="0.2">
      <c r="B514" s="30"/>
      <c r="C514" s="136" t="s">
        <v>3008</v>
      </c>
      <c r="D514" s="136" t="s">
        <v>210</v>
      </c>
      <c r="E514" s="137" t="s">
        <v>3009</v>
      </c>
      <c r="F514" s="138" t="s">
        <v>3010</v>
      </c>
      <c r="G514" s="139" t="s">
        <v>456</v>
      </c>
      <c r="H514" s="140">
        <v>2</v>
      </c>
      <c r="I514" s="141"/>
      <c r="J514" s="142">
        <f>ROUND(I514*H514,2)</f>
        <v>0</v>
      </c>
      <c r="K514" s="143"/>
      <c r="L514" s="30"/>
      <c r="M514" s="144" t="s">
        <v>1</v>
      </c>
      <c r="N514" s="145" t="s">
        <v>43</v>
      </c>
      <c r="P514" s="146">
        <f>O514*H514</f>
        <v>0</v>
      </c>
      <c r="Q514" s="146">
        <v>1.6000000000000001E-4</v>
      </c>
      <c r="R514" s="146">
        <f>Q514*H514</f>
        <v>3.2000000000000003E-4</v>
      </c>
      <c r="S514" s="146">
        <v>0</v>
      </c>
      <c r="T514" s="147">
        <f>S514*H514</f>
        <v>0</v>
      </c>
      <c r="AR514" s="148" t="s">
        <v>156</v>
      </c>
      <c r="AT514" s="148" t="s">
        <v>210</v>
      </c>
      <c r="AU514" s="148" t="s">
        <v>91</v>
      </c>
      <c r="AY514" s="15" t="s">
        <v>209</v>
      </c>
      <c r="BE514" s="149">
        <f>IF(N514="základní",J514,0)</f>
        <v>0</v>
      </c>
      <c r="BF514" s="149">
        <f>IF(N514="snížená",J514,0)</f>
        <v>0</v>
      </c>
      <c r="BG514" s="149">
        <f>IF(N514="zákl. přenesená",J514,0)</f>
        <v>0</v>
      </c>
      <c r="BH514" s="149">
        <f>IF(N514="sníž. přenesená",J514,0)</f>
        <v>0</v>
      </c>
      <c r="BI514" s="149">
        <f>IF(N514="nulová",J514,0)</f>
        <v>0</v>
      </c>
      <c r="BJ514" s="15" t="s">
        <v>85</v>
      </c>
      <c r="BK514" s="149">
        <f>ROUND(I514*H514,2)</f>
        <v>0</v>
      </c>
      <c r="BL514" s="15" t="s">
        <v>156</v>
      </c>
      <c r="BM514" s="148" t="s">
        <v>3011</v>
      </c>
    </row>
    <row r="515" spans="2:65" s="1" customFormat="1" ht="19.5" x14ac:dyDescent="0.2">
      <c r="B515" s="30"/>
      <c r="D515" s="150" t="s">
        <v>216</v>
      </c>
      <c r="F515" s="151" t="s">
        <v>3012</v>
      </c>
      <c r="I515" s="152"/>
      <c r="L515" s="30"/>
      <c r="M515" s="153"/>
      <c r="T515" s="54"/>
      <c r="AT515" s="15" t="s">
        <v>216</v>
      </c>
      <c r="AU515" s="15" t="s">
        <v>91</v>
      </c>
    </row>
    <row r="516" spans="2:65" s="11" customFormat="1" ht="22.9" customHeight="1" x14ac:dyDescent="0.2">
      <c r="B516" s="124"/>
      <c r="D516" s="125" t="s">
        <v>77</v>
      </c>
      <c r="E516" s="134" t="s">
        <v>249</v>
      </c>
      <c r="F516" s="134" t="s">
        <v>866</v>
      </c>
      <c r="I516" s="127"/>
      <c r="J516" s="135">
        <f>BK516</f>
        <v>0</v>
      </c>
      <c r="L516" s="124"/>
      <c r="M516" s="129"/>
      <c r="P516" s="130">
        <f>P517+SUM(P518:P529)</f>
        <v>0</v>
      </c>
      <c r="R516" s="130">
        <f>R517+SUM(R518:R529)</f>
        <v>0.15744</v>
      </c>
      <c r="T516" s="131">
        <f>T517+SUM(T518:T529)</f>
        <v>9.07</v>
      </c>
      <c r="AR516" s="125" t="s">
        <v>85</v>
      </c>
      <c r="AT516" s="132" t="s">
        <v>77</v>
      </c>
      <c r="AU516" s="132" t="s">
        <v>85</v>
      </c>
      <c r="AY516" s="125" t="s">
        <v>209</v>
      </c>
      <c r="BK516" s="133">
        <f>BK517+SUM(BK518:BK529)</f>
        <v>0</v>
      </c>
    </row>
    <row r="517" spans="2:65" s="1" customFormat="1" ht="24.2" customHeight="1" x14ac:dyDescent="0.2">
      <c r="B517" s="30"/>
      <c r="C517" s="136" t="s">
        <v>3013</v>
      </c>
      <c r="D517" s="136" t="s">
        <v>210</v>
      </c>
      <c r="E517" s="137" t="s">
        <v>867</v>
      </c>
      <c r="F517" s="138" t="s">
        <v>868</v>
      </c>
      <c r="G517" s="139" t="s">
        <v>359</v>
      </c>
      <c r="H517" s="140">
        <v>384</v>
      </c>
      <c r="I517" s="141"/>
      <c r="J517" s="142">
        <f>ROUND(I517*H517,2)</f>
        <v>0</v>
      </c>
      <c r="K517" s="143"/>
      <c r="L517" s="30"/>
      <c r="M517" s="144" t="s">
        <v>1</v>
      </c>
      <c r="N517" s="145" t="s">
        <v>43</v>
      </c>
      <c r="P517" s="146">
        <f>O517*H517</f>
        <v>0</v>
      </c>
      <c r="Q517" s="146">
        <v>4.0999999999999999E-4</v>
      </c>
      <c r="R517" s="146">
        <f>Q517*H517</f>
        <v>0.15744</v>
      </c>
      <c r="S517" s="146">
        <v>0</v>
      </c>
      <c r="T517" s="147">
        <f>S517*H517</f>
        <v>0</v>
      </c>
      <c r="AR517" s="148" t="s">
        <v>156</v>
      </c>
      <c r="AT517" s="148" t="s">
        <v>210</v>
      </c>
      <c r="AU517" s="148" t="s">
        <v>91</v>
      </c>
      <c r="AY517" s="15" t="s">
        <v>209</v>
      </c>
      <c r="BE517" s="149">
        <f>IF(N517="základní",J517,0)</f>
        <v>0</v>
      </c>
      <c r="BF517" s="149">
        <f>IF(N517="snížená",J517,0)</f>
        <v>0</v>
      </c>
      <c r="BG517" s="149">
        <f>IF(N517="zákl. přenesená",J517,0)</f>
        <v>0</v>
      </c>
      <c r="BH517" s="149">
        <f>IF(N517="sníž. přenesená",J517,0)</f>
        <v>0</v>
      </c>
      <c r="BI517" s="149">
        <f>IF(N517="nulová",J517,0)</f>
        <v>0</v>
      </c>
      <c r="BJ517" s="15" t="s">
        <v>85</v>
      </c>
      <c r="BK517" s="149">
        <f>ROUND(I517*H517,2)</f>
        <v>0</v>
      </c>
      <c r="BL517" s="15" t="s">
        <v>156</v>
      </c>
      <c r="BM517" s="148" t="s">
        <v>3014</v>
      </c>
    </row>
    <row r="518" spans="2:65" s="1" customFormat="1" ht="19.5" x14ac:dyDescent="0.2">
      <c r="B518" s="30"/>
      <c r="D518" s="150" t="s">
        <v>216</v>
      </c>
      <c r="F518" s="151" t="s">
        <v>870</v>
      </c>
      <c r="I518" s="152"/>
      <c r="L518" s="30"/>
      <c r="M518" s="153"/>
      <c r="T518" s="54"/>
      <c r="AT518" s="15" t="s">
        <v>216</v>
      </c>
      <c r="AU518" s="15" t="s">
        <v>91</v>
      </c>
    </row>
    <row r="519" spans="2:65" s="12" customFormat="1" x14ac:dyDescent="0.2">
      <c r="B519" s="154"/>
      <c r="D519" s="150" t="s">
        <v>292</v>
      </c>
      <c r="E519" s="155" t="s">
        <v>1</v>
      </c>
      <c r="F519" s="156" t="s">
        <v>3015</v>
      </c>
      <c r="H519" s="157">
        <v>384</v>
      </c>
      <c r="I519" s="158"/>
      <c r="L519" s="154"/>
      <c r="M519" s="159"/>
      <c r="T519" s="160"/>
      <c r="AT519" s="155" t="s">
        <v>292</v>
      </c>
      <c r="AU519" s="155" t="s">
        <v>91</v>
      </c>
      <c r="AV519" s="12" t="s">
        <v>91</v>
      </c>
      <c r="AW519" s="12" t="s">
        <v>36</v>
      </c>
      <c r="AX519" s="12" t="s">
        <v>85</v>
      </c>
      <c r="AY519" s="155" t="s">
        <v>209</v>
      </c>
    </row>
    <row r="520" spans="2:65" s="1" customFormat="1" ht="24.2" customHeight="1" x14ac:dyDescent="0.2">
      <c r="B520" s="30"/>
      <c r="C520" s="136" t="s">
        <v>3016</v>
      </c>
      <c r="D520" s="136" t="s">
        <v>210</v>
      </c>
      <c r="E520" s="137" t="s">
        <v>873</v>
      </c>
      <c r="F520" s="138" t="s">
        <v>874</v>
      </c>
      <c r="G520" s="139" t="s">
        <v>359</v>
      </c>
      <c r="H520" s="140">
        <v>384</v>
      </c>
      <c r="I520" s="141"/>
      <c r="J520" s="142">
        <f>ROUND(I520*H520,2)</f>
        <v>0</v>
      </c>
      <c r="K520" s="143"/>
      <c r="L520" s="30"/>
      <c r="M520" s="144" t="s">
        <v>1</v>
      </c>
      <c r="N520" s="145" t="s">
        <v>43</v>
      </c>
      <c r="P520" s="146">
        <f>O520*H520</f>
        <v>0</v>
      </c>
      <c r="Q520" s="146">
        <v>0</v>
      </c>
      <c r="R520" s="146">
        <f>Q520*H520</f>
        <v>0</v>
      </c>
      <c r="S520" s="146">
        <v>0</v>
      </c>
      <c r="T520" s="147">
        <f>S520*H520</f>
        <v>0</v>
      </c>
      <c r="AR520" s="148" t="s">
        <v>156</v>
      </c>
      <c r="AT520" s="148" t="s">
        <v>210</v>
      </c>
      <c r="AU520" s="148" t="s">
        <v>91</v>
      </c>
      <c r="AY520" s="15" t="s">
        <v>209</v>
      </c>
      <c r="BE520" s="149">
        <f>IF(N520="základní",J520,0)</f>
        <v>0</v>
      </c>
      <c r="BF520" s="149">
        <f>IF(N520="snížená",J520,0)</f>
        <v>0</v>
      </c>
      <c r="BG520" s="149">
        <f>IF(N520="zákl. přenesená",J520,0)</f>
        <v>0</v>
      </c>
      <c r="BH520" s="149">
        <f>IF(N520="sníž. přenesená",J520,0)</f>
        <v>0</v>
      </c>
      <c r="BI520" s="149">
        <f>IF(N520="nulová",J520,0)</f>
        <v>0</v>
      </c>
      <c r="BJ520" s="15" t="s">
        <v>85</v>
      </c>
      <c r="BK520" s="149">
        <f>ROUND(I520*H520,2)</f>
        <v>0</v>
      </c>
      <c r="BL520" s="15" t="s">
        <v>156</v>
      </c>
      <c r="BM520" s="148" t="s">
        <v>3017</v>
      </c>
    </row>
    <row r="521" spans="2:65" s="1" customFormat="1" ht="19.5" x14ac:dyDescent="0.2">
      <c r="B521" s="30"/>
      <c r="D521" s="150" t="s">
        <v>216</v>
      </c>
      <c r="F521" s="151" t="s">
        <v>876</v>
      </c>
      <c r="I521" s="152"/>
      <c r="L521" s="30"/>
      <c r="M521" s="153"/>
      <c r="T521" s="54"/>
      <c r="AT521" s="15" t="s">
        <v>216</v>
      </c>
      <c r="AU521" s="15" t="s">
        <v>91</v>
      </c>
    </row>
    <row r="522" spans="2:65" s="12" customFormat="1" x14ac:dyDescent="0.2">
      <c r="B522" s="154"/>
      <c r="D522" s="150" t="s">
        <v>292</v>
      </c>
      <c r="E522" s="155" t="s">
        <v>1</v>
      </c>
      <c r="F522" s="156" t="s">
        <v>3015</v>
      </c>
      <c r="H522" s="157">
        <v>384</v>
      </c>
      <c r="I522" s="158"/>
      <c r="L522" s="154"/>
      <c r="M522" s="159"/>
      <c r="T522" s="160"/>
      <c r="AT522" s="155" t="s">
        <v>292</v>
      </c>
      <c r="AU522" s="155" t="s">
        <v>91</v>
      </c>
      <c r="AV522" s="12" t="s">
        <v>91</v>
      </c>
      <c r="AW522" s="12" t="s">
        <v>36</v>
      </c>
      <c r="AX522" s="12" t="s">
        <v>85</v>
      </c>
      <c r="AY522" s="155" t="s">
        <v>209</v>
      </c>
    </row>
    <row r="523" spans="2:65" s="1" customFormat="1" ht="16.5" customHeight="1" x14ac:dyDescent="0.2">
      <c r="B523" s="30"/>
      <c r="C523" s="136" t="s">
        <v>3018</v>
      </c>
      <c r="D523" s="136" t="s">
        <v>210</v>
      </c>
      <c r="E523" s="137" t="s">
        <v>878</v>
      </c>
      <c r="F523" s="138" t="s">
        <v>879</v>
      </c>
      <c r="G523" s="139" t="s">
        <v>359</v>
      </c>
      <c r="H523" s="140">
        <v>108</v>
      </c>
      <c r="I523" s="141"/>
      <c r="J523" s="142">
        <f>ROUND(I523*H523,2)</f>
        <v>0</v>
      </c>
      <c r="K523" s="143"/>
      <c r="L523" s="30"/>
      <c r="M523" s="144" t="s">
        <v>1</v>
      </c>
      <c r="N523" s="145" t="s">
        <v>43</v>
      </c>
      <c r="P523" s="146">
        <f>O523*H523</f>
        <v>0</v>
      </c>
      <c r="Q523" s="146">
        <v>0</v>
      </c>
      <c r="R523" s="146">
        <f>Q523*H523</f>
        <v>0</v>
      </c>
      <c r="S523" s="146">
        <v>0</v>
      </c>
      <c r="T523" s="147">
        <f>S523*H523</f>
        <v>0</v>
      </c>
      <c r="AR523" s="148" t="s">
        <v>156</v>
      </c>
      <c r="AT523" s="148" t="s">
        <v>210</v>
      </c>
      <c r="AU523" s="148" t="s">
        <v>91</v>
      </c>
      <c r="AY523" s="15" t="s">
        <v>209</v>
      </c>
      <c r="BE523" s="149">
        <f>IF(N523="základní",J523,0)</f>
        <v>0</v>
      </c>
      <c r="BF523" s="149">
        <f>IF(N523="snížená",J523,0)</f>
        <v>0</v>
      </c>
      <c r="BG523" s="149">
        <f>IF(N523="zákl. přenesená",J523,0)</f>
        <v>0</v>
      </c>
      <c r="BH523" s="149">
        <f>IF(N523="sníž. přenesená",J523,0)</f>
        <v>0</v>
      </c>
      <c r="BI523" s="149">
        <f>IF(N523="nulová",J523,0)</f>
        <v>0</v>
      </c>
      <c r="BJ523" s="15" t="s">
        <v>85</v>
      </c>
      <c r="BK523" s="149">
        <f>ROUND(I523*H523,2)</f>
        <v>0</v>
      </c>
      <c r="BL523" s="15" t="s">
        <v>156</v>
      </c>
      <c r="BM523" s="148" t="s">
        <v>3019</v>
      </c>
    </row>
    <row r="524" spans="2:65" s="1" customFormat="1" ht="19.5" x14ac:dyDescent="0.2">
      <c r="B524" s="30"/>
      <c r="D524" s="150" t="s">
        <v>216</v>
      </c>
      <c r="F524" s="151" t="s">
        <v>881</v>
      </c>
      <c r="I524" s="152"/>
      <c r="L524" s="30"/>
      <c r="M524" s="153"/>
      <c r="T524" s="54"/>
      <c r="AT524" s="15" t="s">
        <v>216</v>
      </c>
      <c r="AU524" s="15" t="s">
        <v>91</v>
      </c>
    </row>
    <row r="525" spans="2:65" s="12" customFormat="1" x14ac:dyDescent="0.2">
      <c r="B525" s="154"/>
      <c r="D525" s="150" t="s">
        <v>292</v>
      </c>
      <c r="E525" s="155" t="s">
        <v>1</v>
      </c>
      <c r="F525" s="156" t="s">
        <v>2874</v>
      </c>
      <c r="H525" s="157">
        <v>108</v>
      </c>
      <c r="I525" s="158"/>
      <c r="L525" s="154"/>
      <c r="M525" s="159"/>
      <c r="T525" s="160"/>
      <c r="AT525" s="155" t="s">
        <v>292</v>
      </c>
      <c r="AU525" s="155" t="s">
        <v>91</v>
      </c>
      <c r="AV525" s="12" t="s">
        <v>91</v>
      </c>
      <c r="AW525" s="12" t="s">
        <v>36</v>
      </c>
      <c r="AX525" s="12" t="s">
        <v>85</v>
      </c>
      <c r="AY525" s="155" t="s">
        <v>209</v>
      </c>
    </row>
    <row r="526" spans="2:65" s="1" customFormat="1" ht="16.5" customHeight="1" x14ac:dyDescent="0.2">
      <c r="B526" s="30"/>
      <c r="C526" s="136" t="s">
        <v>3020</v>
      </c>
      <c r="D526" s="136" t="s">
        <v>210</v>
      </c>
      <c r="E526" s="137" t="s">
        <v>888</v>
      </c>
      <c r="F526" s="138" t="s">
        <v>889</v>
      </c>
      <c r="G526" s="139" t="s">
        <v>342</v>
      </c>
      <c r="H526" s="140">
        <v>907</v>
      </c>
      <c r="I526" s="141"/>
      <c r="J526" s="142">
        <f>ROUND(I526*H526,2)</f>
        <v>0</v>
      </c>
      <c r="K526" s="143"/>
      <c r="L526" s="30"/>
      <c r="M526" s="144" t="s">
        <v>1</v>
      </c>
      <c r="N526" s="145" t="s">
        <v>43</v>
      </c>
      <c r="P526" s="146">
        <f>O526*H526</f>
        <v>0</v>
      </c>
      <c r="Q526" s="146">
        <v>0</v>
      </c>
      <c r="R526" s="146">
        <f>Q526*H526</f>
        <v>0</v>
      </c>
      <c r="S526" s="146">
        <v>0.01</v>
      </c>
      <c r="T526" s="147">
        <f>S526*H526</f>
        <v>9.07</v>
      </c>
      <c r="AR526" s="148" t="s">
        <v>156</v>
      </c>
      <c r="AT526" s="148" t="s">
        <v>210</v>
      </c>
      <c r="AU526" s="148" t="s">
        <v>91</v>
      </c>
      <c r="AY526" s="15" t="s">
        <v>209</v>
      </c>
      <c r="BE526" s="149">
        <f>IF(N526="základní",J526,0)</f>
        <v>0</v>
      </c>
      <c r="BF526" s="149">
        <f>IF(N526="snížená",J526,0)</f>
        <v>0</v>
      </c>
      <c r="BG526" s="149">
        <f>IF(N526="zákl. přenesená",J526,0)</f>
        <v>0</v>
      </c>
      <c r="BH526" s="149">
        <f>IF(N526="sníž. přenesená",J526,0)</f>
        <v>0</v>
      </c>
      <c r="BI526" s="149">
        <f>IF(N526="nulová",J526,0)</f>
        <v>0</v>
      </c>
      <c r="BJ526" s="15" t="s">
        <v>85</v>
      </c>
      <c r="BK526" s="149">
        <f>ROUND(I526*H526,2)</f>
        <v>0</v>
      </c>
      <c r="BL526" s="15" t="s">
        <v>156</v>
      </c>
      <c r="BM526" s="148" t="s">
        <v>3021</v>
      </c>
    </row>
    <row r="527" spans="2:65" s="1" customFormat="1" ht="19.5" x14ac:dyDescent="0.2">
      <c r="B527" s="30"/>
      <c r="D527" s="150" t="s">
        <v>216</v>
      </c>
      <c r="F527" s="151" t="s">
        <v>891</v>
      </c>
      <c r="I527" s="152"/>
      <c r="L527" s="30"/>
      <c r="M527" s="153"/>
      <c r="T527" s="54"/>
      <c r="AT527" s="15" t="s">
        <v>216</v>
      </c>
      <c r="AU527" s="15" t="s">
        <v>91</v>
      </c>
    </row>
    <row r="528" spans="2:65" s="12" customFormat="1" ht="22.5" x14ac:dyDescent="0.2">
      <c r="B528" s="154"/>
      <c r="D528" s="150" t="s">
        <v>292</v>
      </c>
      <c r="E528" s="155" t="s">
        <v>1</v>
      </c>
      <c r="F528" s="156" t="s">
        <v>2870</v>
      </c>
      <c r="H528" s="157">
        <v>907</v>
      </c>
      <c r="I528" s="158"/>
      <c r="L528" s="154"/>
      <c r="M528" s="159"/>
      <c r="T528" s="160"/>
      <c r="AT528" s="155" t="s">
        <v>292</v>
      </c>
      <c r="AU528" s="155" t="s">
        <v>91</v>
      </c>
      <c r="AV528" s="12" t="s">
        <v>91</v>
      </c>
      <c r="AW528" s="12" t="s">
        <v>36</v>
      </c>
      <c r="AX528" s="12" t="s">
        <v>85</v>
      </c>
      <c r="AY528" s="155" t="s">
        <v>209</v>
      </c>
    </row>
    <row r="529" spans="2:65" s="11" customFormat="1" ht="20.85" customHeight="1" x14ac:dyDescent="0.2">
      <c r="B529" s="124"/>
      <c r="D529" s="125" t="s">
        <v>77</v>
      </c>
      <c r="E529" s="134" t="s">
        <v>860</v>
      </c>
      <c r="F529" s="134" t="s">
        <v>893</v>
      </c>
      <c r="I529" s="127"/>
      <c r="J529" s="135">
        <f>BK529</f>
        <v>0</v>
      </c>
      <c r="L529" s="124"/>
      <c r="M529" s="129"/>
      <c r="P529" s="130">
        <f>SUM(P530:P558)</f>
        <v>0</v>
      </c>
      <c r="R529" s="130">
        <f>SUM(R530:R558)</f>
        <v>0</v>
      </c>
      <c r="T529" s="131">
        <f>SUM(T530:T558)</f>
        <v>0</v>
      </c>
      <c r="AR529" s="125" t="s">
        <v>85</v>
      </c>
      <c r="AT529" s="132" t="s">
        <v>77</v>
      </c>
      <c r="AU529" s="132" t="s">
        <v>91</v>
      </c>
      <c r="AY529" s="125" t="s">
        <v>209</v>
      </c>
      <c r="BK529" s="133">
        <f>SUM(BK530:BK558)</f>
        <v>0</v>
      </c>
    </row>
    <row r="530" spans="2:65" s="1" customFormat="1" ht="21.75" customHeight="1" x14ac:dyDescent="0.2">
      <c r="B530" s="30"/>
      <c r="C530" s="136" t="s">
        <v>3022</v>
      </c>
      <c r="D530" s="136" t="s">
        <v>210</v>
      </c>
      <c r="E530" s="137" t="s">
        <v>895</v>
      </c>
      <c r="F530" s="138" t="s">
        <v>896</v>
      </c>
      <c r="G530" s="139" t="s">
        <v>359</v>
      </c>
      <c r="H530" s="140">
        <v>108</v>
      </c>
      <c r="I530" s="141"/>
      <c r="J530" s="142">
        <f>ROUND(I530*H530,2)</f>
        <v>0</v>
      </c>
      <c r="K530" s="143"/>
      <c r="L530" s="30"/>
      <c r="M530" s="144" t="s">
        <v>1</v>
      </c>
      <c r="N530" s="145" t="s">
        <v>43</v>
      </c>
      <c r="P530" s="146">
        <f>O530*H530</f>
        <v>0</v>
      </c>
      <c r="Q530" s="146">
        <v>0</v>
      </c>
      <c r="R530" s="146">
        <f>Q530*H530</f>
        <v>0</v>
      </c>
      <c r="S530" s="146">
        <v>0</v>
      </c>
      <c r="T530" s="147">
        <f>S530*H530</f>
        <v>0</v>
      </c>
      <c r="AR530" s="148" t="s">
        <v>156</v>
      </c>
      <c r="AT530" s="148" t="s">
        <v>210</v>
      </c>
      <c r="AU530" s="148" t="s">
        <v>148</v>
      </c>
      <c r="AY530" s="15" t="s">
        <v>209</v>
      </c>
      <c r="BE530" s="149">
        <f>IF(N530="základní",J530,0)</f>
        <v>0</v>
      </c>
      <c r="BF530" s="149">
        <f>IF(N530="snížená",J530,0)</f>
        <v>0</v>
      </c>
      <c r="BG530" s="149">
        <f>IF(N530="zákl. přenesená",J530,0)</f>
        <v>0</v>
      </c>
      <c r="BH530" s="149">
        <f>IF(N530="sníž. přenesená",J530,0)</f>
        <v>0</v>
      </c>
      <c r="BI530" s="149">
        <f>IF(N530="nulová",J530,0)</f>
        <v>0</v>
      </c>
      <c r="BJ530" s="15" t="s">
        <v>85</v>
      </c>
      <c r="BK530" s="149">
        <f>ROUND(I530*H530,2)</f>
        <v>0</v>
      </c>
      <c r="BL530" s="15" t="s">
        <v>156</v>
      </c>
      <c r="BM530" s="148" t="s">
        <v>3023</v>
      </c>
    </row>
    <row r="531" spans="2:65" s="1" customFormat="1" ht="19.5" x14ac:dyDescent="0.2">
      <c r="B531" s="30"/>
      <c r="D531" s="150" t="s">
        <v>216</v>
      </c>
      <c r="F531" s="151" t="s">
        <v>898</v>
      </c>
      <c r="I531" s="152"/>
      <c r="L531" s="30"/>
      <c r="M531" s="153"/>
      <c r="T531" s="54"/>
      <c r="AT531" s="15" t="s">
        <v>216</v>
      </c>
      <c r="AU531" s="15" t="s">
        <v>148</v>
      </c>
    </row>
    <row r="532" spans="2:65" s="12" customFormat="1" x14ac:dyDescent="0.2">
      <c r="B532" s="154"/>
      <c r="D532" s="150" t="s">
        <v>292</v>
      </c>
      <c r="E532" s="155" t="s">
        <v>1</v>
      </c>
      <c r="F532" s="156" t="s">
        <v>2874</v>
      </c>
      <c r="H532" s="157">
        <v>108</v>
      </c>
      <c r="I532" s="158"/>
      <c r="L532" s="154"/>
      <c r="M532" s="159"/>
      <c r="T532" s="160"/>
      <c r="AT532" s="155" t="s">
        <v>292</v>
      </c>
      <c r="AU532" s="155" t="s">
        <v>148</v>
      </c>
      <c r="AV532" s="12" t="s">
        <v>91</v>
      </c>
      <c r="AW532" s="12" t="s">
        <v>36</v>
      </c>
      <c r="AX532" s="12" t="s">
        <v>85</v>
      </c>
      <c r="AY532" s="155" t="s">
        <v>209</v>
      </c>
    </row>
    <row r="533" spans="2:65" s="1" customFormat="1" ht="24.2" customHeight="1" x14ac:dyDescent="0.2">
      <c r="B533" s="30"/>
      <c r="C533" s="136" t="s">
        <v>3024</v>
      </c>
      <c r="D533" s="136" t="s">
        <v>210</v>
      </c>
      <c r="E533" s="137" t="s">
        <v>900</v>
      </c>
      <c r="F533" s="138" t="s">
        <v>901</v>
      </c>
      <c r="G533" s="139" t="s">
        <v>554</v>
      </c>
      <c r="H533" s="140">
        <v>351.47199999999998</v>
      </c>
      <c r="I533" s="141"/>
      <c r="J533" s="142">
        <f>ROUND(I533*H533,2)</f>
        <v>0</v>
      </c>
      <c r="K533" s="143"/>
      <c r="L533" s="30"/>
      <c r="M533" s="144" t="s">
        <v>1</v>
      </c>
      <c r="N533" s="145" t="s">
        <v>43</v>
      </c>
      <c r="P533" s="146">
        <f>O533*H533</f>
        <v>0</v>
      </c>
      <c r="Q533" s="146">
        <v>0</v>
      </c>
      <c r="R533" s="146">
        <f>Q533*H533</f>
        <v>0</v>
      </c>
      <c r="S533" s="146">
        <v>0</v>
      </c>
      <c r="T533" s="147">
        <f>S533*H533</f>
        <v>0</v>
      </c>
      <c r="AR533" s="148" t="s">
        <v>156</v>
      </c>
      <c r="AT533" s="148" t="s">
        <v>210</v>
      </c>
      <c r="AU533" s="148" t="s">
        <v>148</v>
      </c>
      <c r="AY533" s="15" t="s">
        <v>209</v>
      </c>
      <c r="BE533" s="149">
        <f>IF(N533="základní",J533,0)</f>
        <v>0</v>
      </c>
      <c r="BF533" s="149">
        <f>IF(N533="snížená",J533,0)</f>
        <v>0</v>
      </c>
      <c r="BG533" s="149">
        <f>IF(N533="zákl. přenesená",J533,0)</f>
        <v>0</v>
      </c>
      <c r="BH533" s="149">
        <f>IF(N533="sníž. přenesená",J533,0)</f>
        <v>0</v>
      </c>
      <c r="BI533" s="149">
        <f>IF(N533="nulová",J533,0)</f>
        <v>0</v>
      </c>
      <c r="BJ533" s="15" t="s">
        <v>85</v>
      </c>
      <c r="BK533" s="149">
        <f>ROUND(I533*H533,2)</f>
        <v>0</v>
      </c>
      <c r="BL533" s="15" t="s">
        <v>156</v>
      </c>
      <c r="BM533" s="148" t="s">
        <v>3025</v>
      </c>
    </row>
    <row r="534" spans="2:65" s="1" customFormat="1" ht="19.5" x14ac:dyDescent="0.2">
      <c r="B534" s="30"/>
      <c r="D534" s="150" t="s">
        <v>216</v>
      </c>
      <c r="F534" s="151" t="s">
        <v>903</v>
      </c>
      <c r="I534" s="152"/>
      <c r="L534" s="30"/>
      <c r="M534" s="153"/>
      <c r="T534" s="54"/>
      <c r="AT534" s="15" t="s">
        <v>216</v>
      </c>
      <c r="AU534" s="15" t="s">
        <v>148</v>
      </c>
    </row>
    <row r="535" spans="2:65" s="12" customFormat="1" ht="22.5" x14ac:dyDescent="0.2">
      <c r="B535" s="154"/>
      <c r="D535" s="150" t="s">
        <v>292</v>
      </c>
      <c r="E535" s="155" t="s">
        <v>1</v>
      </c>
      <c r="F535" s="156" t="s">
        <v>3026</v>
      </c>
      <c r="H535" s="157">
        <v>216.23199999999997</v>
      </c>
      <c r="I535" s="158"/>
      <c r="L535" s="154"/>
      <c r="M535" s="159"/>
      <c r="T535" s="160"/>
      <c r="AT535" s="155" t="s">
        <v>292</v>
      </c>
      <c r="AU535" s="155" t="s">
        <v>148</v>
      </c>
      <c r="AV535" s="12" t="s">
        <v>91</v>
      </c>
      <c r="AW535" s="12" t="s">
        <v>36</v>
      </c>
      <c r="AX535" s="12" t="s">
        <v>78</v>
      </c>
      <c r="AY535" s="155" t="s">
        <v>209</v>
      </c>
    </row>
    <row r="536" spans="2:65" s="12" customFormat="1" x14ac:dyDescent="0.2">
      <c r="B536" s="154"/>
      <c r="D536" s="150" t="s">
        <v>292</v>
      </c>
      <c r="E536" s="155" t="s">
        <v>1</v>
      </c>
      <c r="F536" s="156" t="s">
        <v>3027</v>
      </c>
      <c r="H536" s="157">
        <v>135.23999999999998</v>
      </c>
      <c r="I536" s="158"/>
      <c r="L536" s="154"/>
      <c r="M536" s="159"/>
      <c r="T536" s="160"/>
      <c r="AT536" s="155" t="s">
        <v>292</v>
      </c>
      <c r="AU536" s="155" t="s">
        <v>148</v>
      </c>
      <c r="AV536" s="12" t="s">
        <v>91</v>
      </c>
      <c r="AW536" s="12" t="s">
        <v>36</v>
      </c>
      <c r="AX536" s="12" t="s">
        <v>78</v>
      </c>
      <c r="AY536" s="155" t="s">
        <v>209</v>
      </c>
    </row>
    <row r="537" spans="2:65" s="13" customFormat="1" x14ac:dyDescent="0.2">
      <c r="B537" s="164"/>
      <c r="D537" s="150" t="s">
        <v>292</v>
      </c>
      <c r="E537" s="165" t="s">
        <v>1</v>
      </c>
      <c r="F537" s="166" t="s">
        <v>351</v>
      </c>
      <c r="H537" s="167">
        <v>351.47199999999998</v>
      </c>
      <c r="I537" s="168"/>
      <c r="L537" s="164"/>
      <c r="M537" s="169"/>
      <c r="T537" s="170"/>
      <c r="AT537" s="165" t="s">
        <v>292</v>
      </c>
      <c r="AU537" s="165" t="s">
        <v>148</v>
      </c>
      <c r="AV537" s="13" t="s">
        <v>156</v>
      </c>
      <c r="AW537" s="13" t="s">
        <v>4</v>
      </c>
      <c r="AX537" s="13" t="s">
        <v>85</v>
      </c>
      <c r="AY537" s="165" t="s">
        <v>209</v>
      </c>
    </row>
    <row r="538" spans="2:65" s="1" customFormat="1" ht="24.2" customHeight="1" x14ac:dyDescent="0.2">
      <c r="B538" s="30"/>
      <c r="C538" s="136" t="s">
        <v>3028</v>
      </c>
      <c r="D538" s="136" t="s">
        <v>210</v>
      </c>
      <c r="E538" s="137" t="s">
        <v>907</v>
      </c>
      <c r="F538" s="138" t="s">
        <v>908</v>
      </c>
      <c r="G538" s="139" t="s">
        <v>554</v>
      </c>
      <c r="H538" s="140">
        <v>2460.3040000000001</v>
      </c>
      <c r="I538" s="141"/>
      <c r="J538" s="142">
        <f>ROUND(I538*H538,2)</f>
        <v>0</v>
      </c>
      <c r="K538" s="143"/>
      <c r="L538" s="30"/>
      <c r="M538" s="144" t="s">
        <v>1</v>
      </c>
      <c r="N538" s="145" t="s">
        <v>43</v>
      </c>
      <c r="P538" s="146">
        <f>O538*H538</f>
        <v>0</v>
      </c>
      <c r="Q538" s="146">
        <v>0</v>
      </c>
      <c r="R538" s="146">
        <f>Q538*H538</f>
        <v>0</v>
      </c>
      <c r="S538" s="146">
        <v>0</v>
      </c>
      <c r="T538" s="147">
        <f>S538*H538</f>
        <v>0</v>
      </c>
      <c r="AR538" s="148" t="s">
        <v>156</v>
      </c>
      <c r="AT538" s="148" t="s">
        <v>210</v>
      </c>
      <c r="AU538" s="148" t="s">
        <v>148</v>
      </c>
      <c r="AY538" s="15" t="s">
        <v>209</v>
      </c>
      <c r="BE538" s="149">
        <f>IF(N538="základní",J538,0)</f>
        <v>0</v>
      </c>
      <c r="BF538" s="149">
        <f>IF(N538="snížená",J538,0)</f>
        <v>0</v>
      </c>
      <c r="BG538" s="149">
        <f>IF(N538="zákl. přenesená",J538,0)</f>
        <v>0</v>
      </c>
      <c r="BH538" s="149">
        <f>IF(N538="sníž. přenesená",J538,0)</f>
        <v>0</v>
      </c>
      <c r="BI538" s="149">
        <f>IF(N538="nulová",J538,0)</f>
        <v>0</v>
      </c>
      <c r="BJ538" s="15" t="s">
        <v>85</v>
      </c>
      <c r="BK538" s="149">
        <f>ROUND(I538*H538,2)</f>
        <v>0</v>
      </c>
      <c r="BL538" s="15" t="s">
        <v>156</v>
      </c>
      <c r="BM538" s="148" t="s">
        <v>3029</v>
      </c>
    </row>
    <row r="539" spans="2:65" s="1" customFormat="1" ht="19.5" x14ac:dyDescent="0.2">
      <c r="B539" s="30"/>
      <c r="D539" s="150" t="s">
        <v>216</v>
      </c>
      <c r="F539" s="151" t="s">
        <v>908</v>
      </c>
      <c r="I539" s="152"/>
      <c r="L539" s="30"/>
      <c r="M539" s="153"/>
      <c r="T539" s="54"/>
      <c r="AT539" s="15" t="s">
        <v>216</v>
      </c>
      <c r="AU539" s="15" t="s">
        <v>148</v>
      </c>
    </row>
    <row r="540" spans="2:65" s="12" customFormat="1" x14ac:dyDescent="0.2">
      <c r="B540" s="154"/>
      <c r="D540" s="150" t="s">
        <v>292</v>
      </c>
      <c r="E540" s="155" t="s">
        <v>1</v>
      </c>
      <c r="F540" s="156" t="s">
        <v>3030</v>
      </c>
      <c r="H540" s="157">
        <v>2460.3040000000001</v>
      </c>
      <c r="I540" s="158"/>
      <c r="L540" s="154"/>
      <c r="M540" s="159"/>
      <c r="T540" s="160"/>
      <c r="AT540" s="155" t="s">
        <v>292</v>
      </c>
      <c r="AU540" s="155" t="s">
        <v>148</v>
      </c>
      <c r="AV540" s="12" t="s">
        <v>91</v>
      </c>
      <c r="AW540" s="12" t="s">
        <v>36</v>
      </c>
      <c r="AX540" s="12" t="s">
        <v>78</v>
      </c>
      <c r="AY540" s="155" t="s">
        <v>209</v>
      </c>
    </row>
    <row r="541" spans="2:65" s="13" customFormat="1" x14ac:dyDescent="0.2">
      <c r="B541" s="164"/>
      <c r="D541" s="150" t="s">
        <v>292</v>
      </c>
      <c r="E541" s="165" t="s">
        <v>1</v>
      </c>
      <c r="F541" s="166" t="s">
        <v>351</v>
      </c>
      <c r="H541" s="167">
        <v>2460.3040000000001</v>
      </c>
      <c r="I541" s="168"/>
      <c r="L541" s="164"/>
      <c r="M541" s="169"/>
      <c r="T541" s="170"/>
      <c r="AT541" s="165" t="s">
        <v>292</v>
      </c>
      <c r="AU541" s="165" t="s">
        <v>148</v>
      </c>
      <c r="AV541" s="13" t="s">
        <v>156</v>
      </c>
      <c r="AW541" s="13" t="s">
        <v>4</v>
      </c>
      <c r="AX541" s="13" t="s">
        <v>85</v>
      </c>
      <c r="AY541" s="165" t="s">
        <v>209</v>
      </c>
    </row>
    <row r="542" spans="2:65" s="1" customFormat="1" ht="24.2" customHeight="1" x14ac:dyDescent="0.2">
      <c r="B542" s="30"/>
      <c r="C542" s="136" t="s">
        <v>3031</v>
      </c>
      <c r="D542" s="136" t="s">
        <v>210</v>
      </c>
      <c r="E542" s="137" t="s">
        <v>912</v>
      </c>
      <c r="F542" s="138" t="s">
        <v>913</v>
      </c>
      <c r="G542" s="139" t="s">
        <v>554</v>
      </c>
      <c r="H542" s="140">
        <v>351.47199999999998</v>
      </c>
      <c r="I542" s="141"/>
      <c r="J542" s="142">
        <f>ROUND(I542*H542,2)</f>
        <v>0</v>
      </c>
      <c r="K542" s="143"/>
      <c r="L542" s="30"/>
      <c r="M542" s="144" t="s">
        <v>1</v>
      </c>
      <c r="N542" s="145" t="s">
        <v>43</v>
      </c>
      <c r="P542" s="146">
        <f>O542*H542</f>
        <v>0</v>
      </c>
      <c r="Q542" s="146">
        <v>0</v>
      </c>
      <c r="R542" s="146">
        <f>Q542*H542</f>
        <v>0</v>
      </c>
      <c r="S542" s="146">
        <v>0</v>
      </c>
      <c r="T542" s="147">
        <f>S542*H542</f>
        <v>0</v>
      </c>
      <c r="AR542" s="148" t="s">
        <v>156</v>
      </c>
      <c r="AT542" s="148" t="s">
        <v>210</v>
      </c>
      <c r="AU542" s="148" t="s">
        <v>148</v>
      </c>
      <c r="AY542" s="15" t="s">
        <v>209</v>
      </c>
      <c r="BE542" s="149">
        <f>IF(N542="základní",J542,0)</f>
        <v>0</v>
      </c>
      <c r="BF542" s="149">
        <f>IF(N542="snížená",J542,0)</f>
        <v>0</v>
      </c>
      <c r="BG542" s="149">
        <f>IF(N542="zákl. přenesená",J542,0)</f>
        <v>0</v>
      </c>
      <c r="BH542" s="149">
        <f>IF(N542="sníž. přenesená",J542,0)</f>
        <v>0</v>
      </c>
      <c r="BI542" s="149">
        <f>IF(N542="nulová",J542,0)</f>
        <v>0</v>
      </c>
      <c r="BJ542" s="15" t="s">
        <v>85</v>
      </c>
      <c r="BK542" s="149">
        <f>ROUND(I542*H542,2)</f>
        <v>0</v>
      </c>
      <c r="BL542" s="15" t="s">
        <v>156</v>
      </c>
      <c r="BM542" s="148" t="s">
        <v>3032</v>
      </c>
    </row>
    <row r="543" spans="2:65" s="1" customFormat="1" ht="19.5" x14ac:dyDescent="0.2">
      <c r="B543" s="30"/>
      <c r="D543" s="150" t="s">
        <v>216</v>
      </c>
      <c r="F543" s="151" t="s">
        <v>915</v>
      </c>
      <c r="I543" s="152"/>
      <c r="L543" s="30"/>
      <c r="M543" s="153"/>
      <c r="T543" s="54"/>
      <c r="AT543" s="15" t="s">
        <v>216</v>
      </c>
      <c r="AU543" s="15" t="s">
        <v>148</v>
      </c>
    </row>
    <row r="544" spans="2:65" s="12" customFormat="1" ht="22.5" x14ac:dyDescent="0.2">
      <c r="B544" s="154"/>
      <c r="D544" s="150" t="s">
        <v>292</v>
      </c>
      <c r="E544" s="155" t="s">
        <v>1</v>
      </c>
      <c r="F544" s="156" t="s">
        <v>3026</v>
      </c>
      <c r="H544" s="157">
        <v>216.23199999999997</v>
      </c>
      <c r="I544" s="158"/>
      <c r="L544" s="154"/>
      <c r="M544" s="159"/>
      <c r="T544" s="160"/>
      <c r="AT544" s="155" t="s">
        <v>292</v>
      </c>
      <c r="AU544" s="155" t="s">
        <v>148</v>
      </c>
      <c r="AV544" s="12" t="s">
        <v>91</v>
      </c>
      <c r="AW544" s="12" t="s">
        <v>36</v>
      </c>
      <c r="AX544" s="12" t="s">
        <v>78</v>
      </c>
      <c r="AY544" s="155" t="s">
        <v>209</v>
      </c>
    </row>
    <row r="545" spans="2:65" s="12" customFormat="1" x14ac:dyDescent="0.2">
      <c r="B545" s="154"/>
      <c r="D545" s="150" t="s">
        <v>292</v>
      </c>
      <c r="E545" s="155" t="s">
        <v>1</v>
      </c>
      <c r="F545" s="156" t="s">
        <v>3027</v>
      </c>
      <c r="H545" s="157">
        <v>135.23999999999998</v>
      </c>
      <c r="I545" s="158"/>
      <c r="L545" s="154"/>
      <c r="M545" s="159"/>
      <c r="T545" s="160"/>
      <c r="AT545" s="155" t="s">
        <v>292</v>
      </c>
      <c r="AU545" s="155" t="s">
        <v>148</v>
      </c>
      <c r="AV545" s="12" t="s">
        <v>91</v>
      </c>
      <c r="AW545" s="12" t="s">
        <v>36</v>
      </c>
      <c r="AX545" s="12" t="s">
        <v>78</v>
      </c>
      <c r="AY545" s="155" t="s">
        <v>209</v>
      </c>
    </row>
    <row r="546" spans="2:65" s="13" customFormat="1" x14ac:dyDescent="0.2">
      <c r="B546" s="164"/>
      <c r="D546" s="150" t="s">
        <v>292</v>
      </c>
      <c r="E546" s="165" t="s">
        <v>1</v>
      </c>
      <c r="F546" s="166" t="s">
        <v>351</v>
      </c>
      <c r="H546" s="167">
        <v>351.47199999999998</v>
      </c>
      <c r="I546" s="168"/>
      <c r="L546" s="164"/>
      <c r="M546" s="169"/>
      <c r="T546" s="170"/>
      <c r="AT546" s="165" t="s">
        <v>292</v>
      </c>
      <c r="AU546" s="165" t="s">
        <v>148</v>
      </c>
      <c r="AV546" s="13" t="s">
        <v>156</v>
      </c>
      <c r="AW546" s="13" t="s">
        <v>4</v>
      </c>
      <c r="AX546" s="13" t="s">
        <v>85</v>
      </c>
      <c r="AY546" s="165" t="s">
        <v>209</v>
      </c>
    </row>
    <row r="547" spans="2:65" s="1" customFormat="1" ht="33" customHeight="1" x14ac:dyDescent="0.2">
      <c r="B547" s="30"/>
      <c r="C547" s="136" t="s">
        <v>3033</v>
      </c>
      <c r="D547" s="136" t="s">
        <v>210</v>
      </c>
      <c r="E547" s="137" t="s">
        <v>917</v>
      </c>
      <c r="F547" s="138" t="s">
        <v>918</v>
      </c>
      <c r="G547" s="139" t="s">
        <v>554</v>
      </c>
      <c r="H547" s="140">
        <v>702.94399999999996</v>
      </c>
      <c r="I547" s="141"/>
      <c r="J547" s="142">
        <f>ROUND(I547*H547,2)</f>
        <v>0</v>
      </c>
      <c r="K547" s="143"/>
      <c r="L547" s="30"/>
      <c r="M547" s="144" t="s">
        <v>1</v>
      </c>
      <c r="N547" s="145" t="s">
        <v>43</v>
      </c>
      <c r="P547" s="146">
        <f>O547*H547</f>
        <v>0</v>
      </c>
      <c r="Q547" s="146">
        <v>0</v>
      </c>
      <c r="R547" s="146">
        <f>Q547*H547</f>
        <v>0</v>
      </c>
      <c r="S547" s="146">
        <v>0</v>
      </c>
      <c r="T547" s="147">
        <f>S547*H547</f>
        <v>0</v>
      </c>
      <c r="AR547" s="148" t="s">
        <v>156</v>
      </c>
      <c r="AT547" s="148" t="s">
        <v>210</v>
      </c>
      <c r="AU547" s="148" t="s">
        <v>148</v>
      </c>
      <c r="AY547" s="15" t="s">
        <v>209</v>
      </c>
      <c r="BE547" s="149">
        <f>IF(N547="základní",J547,0)</f>
        <v>0</v>
      </c>
      <c r="BF547" s="149">
        <f>IF(N547="snížená",J547,0)</f>
        <v>0</v>
      </c>
      <c r="BG547" s="149">
        <f>IF(N547="zákl. přenesená",J547,0)</f>
        <v>0</v>
      </c>
      <c r="BH547" s="149">
        <f>IF(N547="sníž. přenesená",J547,0)</f>
        <v>0</v>
      </c>
      <c r="BI547" s="149">
        <f>IF(N547="nulová",J547,0)</f>
        <v>0</v>
      </c>
      <c r="BJ547" s="15" t="s">
        <v>85</v>
      </c>
      <c r="BK547" s="149">
        <f>ROUND(I547*H547,2)</f>
        <v>0</v>
      </c>
      <c r="BL547" s="15" t="s">
        <v>156</v>
      </c>
      <c r="BM547" s="148" t="s">
        <v>3034</v>
      </c>
    </row>
    <row r="548" spans="2:65" s="1" customFormat="1" ht="29.25" x14ac:dyDescent="0.2">
      <c r="B548" s="30"/>
      <c r="D548" s="150" t="s">
        <v>216</v>
      </c>
      <c r="F548" s="151" t="s">
        <v>920</v>
      </c>
      <c r="I548" s="152"/>
      <c r="L548" s="30"/>
      <c r="M548" s="153"/>
      <c r="T548" s="54"/>
      <c r="AT548" s="15" t="s">
        <v>216</v>
      </c>
      <c r="AU548" s="15" t="s">
        <v>148</v>
      </c>
    </row>
    <row r="549" spans="2:65" s="12" customFormat="1" ht="22.5" x14ac:dyDescent="0.2">
      <c r="B549" s="154"/>
      <c r="D549" s="150" t="s">
        <v>292</v>
      </c>
      <c r="E549" s="155" t="s">
        <v>1</v>
      </c>
      <c r="F549" s="156" t="s">
        <v>3035</v>
      </c>
      <c r="H549" s="157">
        <v>432.46399999999994</v>
      </c>
      <c r="I549" s="158"/>
      <c r="L549" s="154"/>
      <c r="M549" s="159"/>
      <c r="T549" s="160"/>
      <c r="AT549" s="155" t="s">
        <v>292</v>
      </c>
      <c r="AU549" s="155" t="s">
        <v>148</v>
      </c>
      <c r="AV549" s="12" t="s">
        <v>91</v>
      </c>
      <c r="AW549" s="12" t="s">
        <v>36</v>
      </c>
      <c r="AX549" s="12" t="s">
        <v>78</v>
      </c>
      <c r="AY549" s="155" t="s">
        <v>209</v>
      </c>
    </row>
    <row r="550" spans="2:65" s="12" customFormat="1" x14ac:dyDescent="0.2">
      <c r="B550" s="154"/>
      <c r="D550" s="150" t="s">
        <v>292</v>
      </c>
      <c r="E550" s="155" t="s">
        <v>1</v>
      </c>
      <c r="F550" s="156" t="s">
        <v>3027</v>
      </c>
      <c r="H550" s="157">
        <v>135.23999999999998</v>
      </c>
      <c r="I550" s="158"/>
      <c r="L550" s="154"/>
      <c r="M550" s="159"/>
      <c r="T550" s="160"/>
      <c r="AT550" s="155" t="s">
        <v>292</v>
      </c>
      <c r="AU550" s="155" t="s">
        <v>148</v>
      </c>
      <c r="AV550" s="12" t="s">
        <v>91</v>
      </c>
      <c r="AW550" s="12" t="s">
        <v>36</v>
      </c>
      <c r="AX550" s="12" t="s">
        <v>78</v>
      </c>
      <c r="AY550" s="155" t="s">
        <v>209</v>
      </c>
    </row>
    <row r="551" spans="2:65" s="12" customFormat="1" x14ac:dyDescent="0.2">
      <c r="B551" s="154"/>
      <c r="D551" s="150" t="s">
        <v>292</v>
      </c>
      <c r="E551" s="155" t="s">
        <v>1</v>
      </c>
      <c r="F551" s="156" t="s">
        <v>3027</v>
      </c>
      <c r="H551" s="157">
        <v>135.23999999999998</v>
      </c>
      <c r="I551" s="158"/>
      <c r="L551" s="154"/>
      <c r="M551" s="159"/>
      <c r="T551" s="160"/>
      <c r="AT551" s="155" t="s">
        <v>292</v>
      </c>
      <c r="AU551" s="155" t="s">
        <v>148</v>
      </c>
      <c r="AV551" s="12" t="s">
        <v>91</v>
      </c>
      <c r="AW551" s="12" t="s">
        <v>36</v>
      </c>
      <c r="AX551" s="12" t="s">
        <v>78</v>
      </c>
      <c r="AY551" s="155" t="s">
        <v>209</v>
      </c>
    </row>
    <row r="552" spans="2:65" s="13" customFormat="1" x14ac:dyDescent="0.2">
      <c r="B552" s="164"/>
      <c r="D552" s="150" t="s">
        <v>292</v>
      </c>
      <c r="E552" s="165" t="s">
        <v>1</v>
      </c>
      <c r="F552" s="166" t="s">
        <v>351</v>
      </c>
      <c r="H552" s="167">
        <v>702.94399999999996</v>
      </c>
      <c r="I552" s="168"/>
      <c r="L552" s="164"/>
      <c r="M552" s="169"/>
      <c r="T552" s="170"/>
      <c r="AT552" s="165" t="s">
        <v>292</v>
      </c>
      <c r="AU552" s="165" t="s">
        <v>148</v>
      </c>
      <c r="AV552" s="13" t="s">
        <v>156</v>
      </c>
      <c r="AW552" s="13" t="s">
        <v>4</v>
      </c>
      <c r="AX552" s="13" t="s">
        <v>85</v>
      </c>
      <c r="AY552" s="165" t="s">
        <v>209</v>
      </c>
    </row>
    <row r="553" spans="2:65" s="1" customFormat="1" ht="24.2" customHeight="1" x14ac:dyDescent="0.2">
      <c r="B553" s="30"/>
      <c r="C553" s="136" t="s">
        <v>3036</v>
      </c>
      <c r="D553" s="136" t="s">
        <v>210</v>
      </c>
      <c r="E553" s="137" t="s">
        <v>923</v>
      </c>
      <c r="F553" s="138" t="s">
        <v>924</v>
      </c>
      <c r="G553" s="139" t="s">
        <v>554</v>
      </c>
      <c r="H553" s="140">
        <v>5</v>
      </c>
      <c r="I553" s="141"/>
      <c r="J553" s="142">
        <f>ROUND(I553*H553,2)</f>
        <v>0</v>
      </c>
      <c r="K553" s="143"/>
      <c r="L553" s="30"/>
      <c r="M553" s="144" t="s">
        <v>1</v>
      </c>
      <c r="N553" s="145" t="s">
        <v>43</v>
      </c>
      <c r="P553" s="146">
        <f>O553*H553</f>
        <v>0</v>
      </c>
      <c r="Q553" s="146">
        <v>0</v>
      </c>
      <c r="R553" s="146">
        <f>Q553*H553</f>
        <v>0</v>
      </c>
      <c r="S553" s="146">
        <v>0</v>
      </c>
      <c r="T553" s="147">
        <f>S553*H553</f>
        <v>0</v>
      </c>
      <c r="AR553" s="148" t="s">
        <v>156</v>
      </c>
      <c r="AT553" s="148" t="s">
        <v>210</v>
      </c>
      <c r="AU553" s="148" t="s">
        <v>148</v>
      </c>
      <c r="AY553" s="15" t="s">
        <v>209</v>
      </c>
      <c r="BE553" s="149">
        <f>IF(N553="základní",J553,0)</f>
        <v>0</v>
      </c>
      <c r="BF553" s="149">
        <f>IF(N553="snížená",J553,0)</f>
        <v>0</v>
      </c>
      <c r="BG553" s="149">
        <f>IF(N553="zákl. přenesená",J553,0)</f>
        <v>0</v>
      </c>
      <c r="BH553" s="149">
        <f>IF(N553="sníž. přenesená",J553,0)</f>
        <v>0</v>
      </c>
      <c r="BI553" s="149">
        <f>IF(N553="nulová",J553,0)</f>
        <v>0</v>
      </c>
      <c r="BJ553" s="15" t="s">
        <v>85</v>
      </c>
      <c r="BK553" s="149">
        <f>ROUND(I553*H553,2)</f>
        <v>0</v>
      </c>
      <c r="BL553" s="15" t="s">
        <v>156</v>
      </c>
      <c r="BM553" s="148" t="s">
        <v>3037</v>
      </c>
    </row>
    <row r="554" spans="2:65" s="1" customFormat="1" ht="29.25" x14ac:dyDescent="0.2">
      <c r="B554" s="30"/>
      <c r="D554" s="150" t="s">
        <v>216</v>
      </c>
      <c r="F554" s="151" t="s">
        <v>926</v>
      </c>
      <c r="I554" s="152"/>
      <c r="L554" s="30"/>
      <c r="M554" s="153"/>
      <c r="T554" s="54"/>
      <c r="AT554" s="15" t="s">
        <v>216</v>
      </c>
      <c r="AU554" s="15" t="s">
        <v>148</v>
      </c>
    </row>
    <row r="555" spans="2:65" s="12" customFormat="1" x14ac:dyDescent="0.2">
      <c r="B555" s="154"/>
      <c r="D555" s="150" t="s">
        <v>292</v>
      </c>
      <c r="E555" s="155" t="s">
        <v>1</v>
      </c>
      <c r="F555" s="156" t="s">
        <v>3038</v>
      </c>
      <c r="H555" s="157">
        <v>5</v>
      </c>
      <c r="I555" s="158"/>
      <c r="L555" s="154"/>
      <c r="M555" s="159"/>
      <c r="T555" s="160"/>
      <c r="AT555" s="155" t="s">
        <v>292</v>
      </c>
      <c r="AU555" s="155" t="s">
        <v>148</v>
      </c>
      <c r="AV555" s="12" t="s">
        <v>91</v>
      </c>
      <c r="AW555" s="12" t="s">
        <v>36</v>
      </c>
      <c r="AX555" s="12" t="s">
        <v>85</v>
      </c>
      <c r="AY555" s="155" t="s">
        <v>209</v>
      </c>
    </row>
    <row r="556" spans="2:65" s="1" customFormat="1" ht="24.2" customHeight="1" x14ac:dyDescent="0.2">
      <c r="B556" s="30"/>
      <c r="C556" s="136" t="s">
        <v>3039</v>
      </c>
      <c r="D556" s="136" t="s">
        <v>210</v>
      </c>
      <c r="E556" s="137" t="s">
        <v>1795</v>
      </c>
      <c r="F556" s="138" t="s">
        <v>1796</v>
      </c>
      <c r="G556" s="139" t="s">
        <v>554</v>
      </c>
      <c r="H556" s="140">
        <v>10.5</v>
      </c>
      <c r="I556" s="141"/>
      <c r="J556" s="142">
        <f>ROUND(I556*H556,2)</f>
        <v>0</v>
      </c>
      <c r="K556" s="143"/>
      <c r="L556" s="30"/>
      <c r="M556" s="144" t="s">
        <v>1</v>
      </c>
      <c r="N556" s="145" t="s">
        <v>43</v>
      </c>
      <c r="P556" s="146">
        <f>O556*H556</f>
        <v>0</v>
      </c>
      <c r="Q556" s="146">
        <v>0</v>
      </c>
      <c r="R556" s="146">
        <f>Q556*H556</f>
        <v>0</v>
      </c>
      <c r="S556" s="146">
        <v>0</v>
      </c>
      <c r="T556" s="147">
        <f>S556*H556</f>
        <v>0</v>
      </c>
      <c r="AR556" s="148" t="s">
        <v>156</v>
      </c>
      <c r="AT556" s="148" t="s">
        <v>210</v>
      </c>
      <c r="AU556" s="148" t="s">
        <v>148</v>
      </c>
      <c r="AY556" s="15" t="s">
        <v>209</v>
      </c>
      <c r="BE556" s="149">
        <f>IF(N556="základní",J556,0)</f>
        <v>0</v>
      </c>
      <c r="BF556" s="149">
        <f>IF(N556="snížená",J556,0)</f>
        <v>0</v>
      </c>
      <c r="BG556" s="149">
        <f>IF(N556="zákl. přenesená",J556,0)</f>
        <v>0</v>
      </c>
      <c r="BH556" s="149">
        <f>IF(N556="sníž. přenesená",J556,0)</f>
        <v>0</v>
      </c>
      <c r="BI556" s="149">
        <f>IF(N556="nulová",J556,0)</f>
        <v>0</v>
      </c>
      <c r="BJ556" s="15" t="s">
        <v>85</v>
      </c>
      <c r="BK556" s="149">
        <f>ROUND(I556*H556,2)</f>
        <v>0</v>
      </c>
      <c r="BL556" s="15" t="s">
        <v>156</v>
      </c>
      <c r="BM556" s="148" t="s">
        <v>3040</v>
      </c>
    </row>
    <row r="557" spans="2:65" s="1" customFormat="1" ht="29.25" x14ac:dyDescent="0.2">
      <c r="B557" s="30"/>
      <c r="D557" s="150" t="s">
        <v>216</v>
      </c>
      <c r="F557" s="151" t="s">
        <v>1798</v>
      </c>
      <c r="I557" s="152"/>
      <c r="L557" s="30"/>
      <c r="M557" s="153"/>
      <c r="T557" s="54"/>
      <c r="AT557" s="15" t="s">
        <v>216</v>
      </c>
      <c r="AU557" s="15" t="s">
        <v>148</v>
      </c>
    </row>
    <row r="558" spans="2:65" s="12" customFormat="1" x14ac:dyDescent="0.2">
      <c r="B558" s="154"/>
      <c r="D558" s="150" t="s">
        <v>292</v>
      </c>
      <c r="E558" s="155" t="s">
        <v>1</v>
      </c>
      <c r="F558" s="156" t="s">
        <v>1915</v>
      </c>
      <c r="H558" s="157">
        <v>10.5</v>
      </c>
      <c r="I558" s="158"/>
      <c r="L558" s="154"/>
      <c r="M558" s="159"/>
      <c r="T558" s="160"/>
      <c r="AT558" s="155" t="s">
        <v>292</v>
      </c>
      <c r="AU558" s="155" t="s">
        <v>148</v>
      </c>
      <c r="AV558" s="12" t="s">
        <v>91</v>
      </c>
      <c r="AW558" s="12" t="s">
        <v>36</v>
      </c>
      <c r="AX558" s="12" t="s">
        <v>85</v>
      </c>
      <c r="AY558" s="155" t="s">
        <v>209</v>
      </c>
    </row>
    <row r="559" spans="2:65" s="11" customFormat="1" ht="22.9" customHeight="1" x14ac:dyDescent="0.2">
      <c r="B559" s="124"/>
      <c r="D559" s="125" t="s">
        <v>77</v>
      </c>
      <c r="E559" s="134" t="s">
        <v>928</v>
      </c>
      <c r="F559" s="134" t="s">
        <v>929</v>
      </c>
      <c r="I559" s="127"/>
      <c r="J559" s="135">
        <f>BK559</f>
        <v>0</v>
      </c>
      <c r="L559" s="124"/>
      <c r="M559" s="129"/>
      <c r="P559" s="130">
        <f>SUM(P560:P565)</f>
        <v>0</v>
      </c>
      <c r="R559" s="130">
        <f>SUM(R560:R565)</f>
        <v>0</v>
      </c>
      <c r="T559" s="131">
        <f>SUM(T560:T565)</f>
        <v>0</v>
      </c>
      <c r="AR559" s="125" t="s">
        <v>85</v>
      </c>
      <c r="AT559" s="132" t="s">
        <v>77</v>
      </c>
      <c r="AU559" s="132" t="s">
        <v>85</v>
      </c>
      <c r="AY559" s="125" t="s">
        <v>209</v>
      </c>
      <c r="BK559" s="133">
        <f>SUM(BK560:BK565)</f>
        <v>0</v>
      </c>
    </row>
    <row r="560" spans="2:65" s="1" customFormat="1" ht="33" customHeight="1" x14ac:dyDescent="0.2">
      <c r="B560" s="30"/>
      <c r="C560" s="136" t="s">
        <v>3041</v>
      </c>
      <c r="D560" s="136" t="s">
        <v>210</v>
      </c>
      <c r="E560" s="137" t="s">
        <v>931</v>
      </c>
      <c r="F560" s="138" t="s">
        <v>932</v>
      </c>
      <c r="G560" s="139" t="s">
        <v>554</v>
      </c>
      <c r="H560" s="140">
        <v>135.24</v>
      </c>
      <c r="I560" s="141"/>
      <c r="J560" s="142">
        <f>ROUND(I560*H560,2)</f>
        <v>0</v>
      </c>
      <c r="K560" s="143"/>
      <c r="L560" s="30"/>
      <c r="M560" s="144" t="s">
        <v>1</v>
      </c>
      <c r="N560" s="145" t="s">
        <v>43</v>
      </c>
      <c r="P560" s="146">
        <f>O560*H560</f>
        <v>0</v>
      </c>
      <c r="Q560" s="146">
        <v>0</v>
      </c>
      <c r="R560" s="146">
        <f>Q560*H560</f>
        <v>0</v>
      </c>
      <c r="S560" s="146">
        <v>0</v>
      </c>
      <c r="T560" s="147">
        <f>S560*H560</f>
        <v>0</v>
      </c>
      <c r="AR560" s="148" t="s">
        <v>156</v>
      </c>
      <c r="AT560" s="148" t="s">
        <v>210</v>
      </c>
      <c r="AU560" s="148" t="s">
        <v>91</v>
      </c>
      <c r="AY560" s="15" t="s">
        <v>209</v>
      </c>
      <c r="BE560" s="149">
        <f>IF(N560="základní",J560,0)</f>
        <v>0</v>
      </c>
      <c r="BF560" s="149">
        <f>IF(N560="snížená",J560,0)</f>
        <v>0</v>
      </c>
      <c r="BG560" s="149">
        <f>IF(N560="zákl. přenesená",J560,0)</f>
        <v>0</v>
      </c>
      <c r="BH560" s="149">
        <f>IF(N560="sníž. přenesená",J560,0)</f>
        <v>0</v>
      </c>
      <c r="BI560" s="149">
        <f>IF(N560="nulová",J560,0)</f>
        <v>0</v>
      </c>
      <c r="BJ560" s="15" t="s">
        <v>85</v>
      </c>
      <c r="BK560" s="149">
        <f>ROUND(I560*H560,2)</f>
        <v>0</v>
      </c>
      <c r="BL560" s="15" t="s">
        <v>156</v>
      </c>
      <c r="BM560" s="148" t="s">
        <v>3042</v>
      </c>
    </row>
    <row r="561" spans="2:65" s="1" customFormat="1" ht="29.25" x14ac:dyDescent="0.2">
      <c r="B561" s="30"/>
      <c r="D561" s="150" t="s">
        <v>216</v>
      </c>
      <c r="F561" s="151" t="s">
        <v>934</v>
      </c>
      <c r="I561" s="152"/>
      <c r="L561" s="30"/>
      <c r="M561" s="153"/>
      <c r="T561" s="54"/>
      <c r="AT561" s="15" t="s">
        <v>216</v>
      </c>
      <c r="AU561" s="15" t="s">
        <v>91</v>
      </c>
    </row>
    <row r="562" spans="2:65" s="12" customFormat="1" x14ac:dyDescent="0.2">
      <c r="B562" s="154"/>
      <c r="D562" s="150" t="s">
        <v>292</v>
      </c>
      <c r="E562" s="155" t="s">
        <v>1</v>
      </c>
      <c r="F562" s="156" t="s">
        <v>3027</v>
      </c>
      <c r="H562" s="157">
        <v>135.23999999999998</v>
      </c>
      <c r="I562" s="158"/>
      <c r="L562" s="154"/>
      <c r="M562" s="159"/>
      <c r="T562" s="160"/>
      <c r="AT562" s="155" t="s">
        <v>292</v>
      </c>
      <c r="AU562" s="155" t="s">
        <v>91</v>
      </c>
      <c r="AV562" s="12" t="s">
        <v>91</v>
      </c>
      <c r="AW562" s="12" t="s">
        <v>36</v>
      </c>
      <c r="AX562" s="12" t="s">
        <v>85</v>
      </c>
      <c r="AY562" s="155" t="s">
        <v>209</v>
      </c>
    </row>
    <row r="563" spans="2:65" s="1" customFormat="1" ht="44.25" customHeight="1" x14ac:dyDescent="0.2">
      <c r="B563" s="30"/>
      <c r="C563" s="136" t="s">
        <v>3043</v>
      </c>
      <c r="D563" s="136" t="s">
        <v>210</v>
      </c>
      <c r="E563" s="137" t="s">
        <v>936</v>
      </c>
      <c r="F563" s="138" t="s">
        <v>937</v>
      </c>
      <c r="G563" s="139" t="s">
        <v>554</v>
      </c>
      <c r="H563" s="140">
        <v>216.232</v>
      </c>
      <c r="I563" s="141"/>
      <c r="J563" s="142">
        <f>ROUND(I563*H563,2)</f>
        <v>0</v>
      </c>
      <c r="K563" s="143"/>
      <c r="L563" s="30"/>
      <c r="M563" s="144" t="s">
        <v>1</v>
      </c>
      <c r="N563" s="145" t="s">
        <v>43</v>
      </c>
      <c r="P563" s="146">
        <f>O563*H563</f>
        <v>0</v>
      </c>
      <c r="Q563" s="146">
        <v>0</v>
      </c>
      <c r="R563" s="146">
        <f>Q563*H563</f>
        <v>0</v>
      </c>
      <c r="S563" s="146">
        <v>0</v>
      </c>
      <c r="T563" s="147">
        <f>S563*H563</f>
        <v>0</v>
      </c>
      <c r="AR563" s="148" t="s">
        <v>156</v>
      </c>
      <c r="AT563" s="148" t="s">
        <v>210</v>
      </c>
      <c r="AU563" s="148" t="s">
        <v>91</v>
      </c>
      <c r="AY563" s="15" t="s">
        <v>209</v>
      </c>
      <c r="BE563" s="149">
        <f>IF(N563="základní",J563,0)</f>
        <v>0</v>
      </c>
      <c r="BF563" s="149">
        <f>IF(N563="snížená",J563,0)</f>
        <v>0</v>
      </c>
      <c r="BG563" s="149">
        <f>IF(N563="zákl. přenesená",J563,0)</f>
        <v>0</v>
      </c>
      <c r="BH563" s="149">
        <f>IF(N563="sníž. přenesená",J563,0)</f>
        <v>0</v>
      </c>
      <c r="BI563" s="149">
        <f>IF(N563="nulová",J563,0)</f>
        <v>0</v>
      </c>
      <c r="BJ563" s="15" t="s">
        <v>85</v>
      </c>
      <c r="BK563" s="149">
        <f>ROUND(I563*H563,2)</f>
        <v>0</v>
      </c>
      <c r="BL563" s="15" t="s">
        <v>156</v>
      </c>
      <c r="BM563" s="148" t="s">
        <v>3044</v>
      </c>
    </row>
    <row r="564" spans="2:65" s="1" customFormat="1" ht="29.25" x14ac:dyDescent="0.2">
      <c r="B564" s="30"/>
      <c r="D564" s="150" t="s">
        <v>216</v>
      </c>
      <c r="F564" s="151" t="s">
        <v>937</v>
      </c>
      <c r="I564" s="152"/>
      <c r="L564" s="30"/>
      <c r="M564" s="153"/>
      <c r="T564" s="54"/>
      <c r="AT564" s="15" t="s">
        <v>216</v>
      </c>
      <c r="AU564" s="15" t="s">
        <v>91</v>
      </c>
    </row>
    <row r="565" spans="2:65" s="12" customFormat="1" ht="22.5" x14ac:dyDescent="0.2">
      <c r="B565" s="154"/>
      <c r="D565" s="150" t="s">
        <v>292</v>
      </c>
      <c r="E565" s="155" t="s">
        <v>1</v>
      </c>
      <c r="F565" s="156" t="s">
        <v>3026</v>
      </c>
      <c r="H565" s="157">
        <v>216.23199999999997</v>
      </c>
      <c r="I565" s="158"/>
      <c r="L565" s="154"/>
      <c r="M565" s="159"/>
      <c r="T565" s="160"/>
      <c r="AT565" s="155" t="s">
        <v>292</v>
      </c>
      <c r="AU565" s="155" t="s">
        <v>91</v>
      </c>
      <c r="AV565" s="12" t="s">
        <v>91</v>
      </c>
      <c r="AW565" s="12" t="s">
        <v>36</v>
      </c>
      <c r="AX565" s="12" t="s">
        <v>85</v>
      </c>
      <c r="AY565" s="155" t="s">
        <v>209</v>
      </c>
    </row>
    <row r="566" spans="2:65" s="11" customFormat="1" ht="22.9" customHeight="1" x14ac:dyDescent="0.2">
      <c r="B566" s="124"/>
      <c r="D566" s="125" t="s">
        <v>77</v>
      </c>
      <c r="E566" s="134" t="s">
        <v>939</v>
      </c>
      <c r="F566" s="134" t="s">
        <v>893</v>
      </c>
      <c r="I566" s="127"/>
      <c r="J566" s="135">
        <f>BK566</f>
        <v>0</v>
      </c>
      <c r="L566" s="124"/>
      <c r="M566" s="129"/>
      <c r="P566" s="130">
        <f>SUM(P567:P569)</f>
        <v>0</v>
      </c>
      <c r="R566" s="130">
        <f>SUM(R567:R569)</f>
        <v>0</v>
      </c>
      <c r="T566" s="131">
        <f>SUM(T567:T569)</f>
        <v>0</v>
      </c>
      <c r="AR566" s="125" t="s">
        <v>85</v>
      </c>
      <c r="AT566" s="132" t="s">
        <v>77</v>
      </c>
      <c r="AU566" s="132" t="s">
        <v>85</v>
      </c>
      <c r="AY566" s="125" t="s">
        <v>209</v>
      </c>
      <c r="BK566" s="133">
        <f>SUM(BK567:BK569)</f>
        <v>0</v>
      </c>
    </row>
    <row r="567" spans="2:65" s="1" customFormat="1" ht="24.2" customHeight="1" x14ac:dyDescent="0.2">
      <c r="B567" s="30"/>
      <c r="C567" s="136" t="s">
        <v>3045</v>
      </c>
      <c r="D567" s="136" t="s">
        <v>210</v>
      </c>
      <c r="E567" s="137" t="s">
        <v>941</v>
      </c>
      <c r="F567" s="138" t="s">
        <v>942</v>
      </c>
      <c r="G567" s="139" t="s">
        <v>554</v>
      </c>
      <c r="H567" s="140">
        <v>408.09899999999999</v>
      </c>
      <c r="I567" s="141"/>
      <c r="J567" s="142">
        <f>ROUND(I567*H567,2)</f>
        <v>0</v>
      </c>
      <c r="K567" s="143"/>
      <c r="L567" s="30"/>
      <c r="M567" s="144" t="s">
        <v>1</v>
      </c>
      <c r="N567" s="145" t="s">
        <v>43</v>
      </c>
      <c r="P567" s="146">
        <f>O567*H567</f>
        <v>0</v>
      </c>
      <c r="Q567" s="146">
        <v>0</v>
      </c>
      <c r="R567" s="146">
        <f>Q567*H567</f>
        <v>0</v>
      </c>
      <c r="S567" s="146">
        <v>0</v>
      </c>
      <c r="T567" s="147">
        <f>S567*H567</f>
        <v>0</v>
      </c>
      <c r="AR567" s="148" t="s">
        <v>156</v>
      </c>
      <c r="AT567" s="148" t="s">
        <v>210</v>
      </c>
      <c r="AU567" s="148" t="s">
        <v>91</v>
      </c>
      <c r="AY567" s="15" t="s">
        <v>209</v>
      </c>
      <c r="BE567" s="149">
        <f>IF(N567="základní",J567,0)</f>
        <v>0</v>
      </c>
      <c r="BF567" s="149">
        <f>IF(N567="snížená",J567,0)</f>
        <v>0</v>
      </c>
      <c r="BG567" s="149">
        <f>IF(N567="zákl. přenesená",J567,0)</f>
        <v>0</v>
      </c>
      <c r="BH567" s="149">
        <f>IF(N567="sníž. přenesená",J567,0)</f>
        <v>0</v>
      </c>
      <c r="BI567" s="149">
        <f>IF(N567="nulová",J567,0)</f>
        <v>0</v>
      </c>
      <c r="BJ567" s="15" t="s">
        <v>85</v>
      </c>
      <c r="BK567" s="149">
        <f>ROUND(I567*H567,2)</f>
        <v>0</v>
      </c>
      <c r="BL567" s="15" t="s">
        <v>156</v>
      </c>
      <c r="BM567" s="148" t="s">
        <v>3046</v>
      </c>
    </row>
    <row r="568" spans="2:65" s="1" customFormat="1" ht="19.5" x14ac:dyDescent="0.2">
      <c r="B568" s="30"/>
      <c r="D568" s="150" t="s">
        <v>216</v>
      </c>
      <c r="F568" s="151" t="s">
        <v>944</v>
      </c>
      <c r="I568" s="152"/>
      <c r="L568" s="30"/>
      <c r="M568" s="153"/>
      <c r="T568" s="54"/>
      <c r="AT568" s="15" t="s">
        <v>216</v>
      </c>
      <c r="AU568" s="15" t="s">
        <v>91</v>
      </c>
    </row>
    <row r="569" spans="2:65" s="12" customFormat="1" x14ac:dyDescent="0.2">
      <c r="B569" s="154"/>
      <c r="D569" s="150" t="s">
        <v>292</v>
      </c>
      <c r="E569" s="155" t="s">
        <v>1</v>
      </c>
      <c r="F569" s="156" t="s">
        <v>3047</v>
      </c>
      <c r="H569" s="157">
        <v>408.09899999999999</v>
      </c>
      <c r="I569" s="158"/>
      <c r="L569" s="154"/>
      <c r="M569" s="159"/>
      <c r="T569" s="160"/>
      <c r="AT569" s="155" t="s">
        <v>292</v>
      </c>
      <c r="AU569" s="155" t="s">
        <v>91</v>
      </c>
      <c r="AV569" s="12" t="s">
        <v>91</v>
      </c>
      <c r="AW569" s="12" t="s">
        <v>36</v>
      </c>
      <c r="AX569" s="12" t="s">
        <v>85</v>
      </c>
      <c r="AY569" s="155" t="s">
        <v>209</v>
      </c>
    </row>
    <row r="570" spans="2:65" s="11" customFormat="1" ht="25.9" customHeight="1" x14ac:dyDescent="0.2">
      <c r="B570" s="124"/>
      <c r="D570" s="125" t="s">
        <v>77</v>
      </c>
      <c r="E570" s="126" t="s">
        <v>946</v>
      </c>
      <c r="F570" s="126" t="s">
        <v>947</v>
      </c>
      <c r="I570" s="127"/>
      <c r="J570" s="128">
        <f>BK570</f>
        <v>0</v>
      </c>
      <c r="L570" s="124"/>
      <c r="M570" s="129"/>
      <c r="P570" s="130">
        <f>P571+P576</f>
        <v>0</v>
      </c>
      <c r="R570" s="130">
        <f>R571+R576</f>
        <v>3.6800000000000001E-3</v>
      </c>
      <c r="T570" s="131">
        <f>T571+T576</f>
        <v>0</v>
      </c>
      <c r="AR570" s="125" t="s">
        <v>91</v>
      </c>
      <c r="AT570" s="132" t="s">
        <v>77</v>
      </c>
      <c r="AU570" s="132" t="s">
        <v>78</v>
      </c>
      <c r="AY570" s="125" t="s">
        <v>209</v>
      </c>
      <c r="BK570" s="133">
        <f>BK571+BK576</f>
        <v>0</v>
      </c>
    </row>
    <row r="571" spans="2:65" s="11" customFormat="1" ht="22.9" customHeight="1" x14ac:dyDescent="0.2">
      <c r="B571" s="124"/>
      <c r="D571" s="125" t="s">
        <v>77</v>
      </c>
      <c r="E571" s="134" t="s">
        <v>3048</v>
      </c>
      <c r="F571" s="134" t="s">
        <v>3049</v>
      </c>
      <c r="I571" s="127"/>
      <c r="J571" s="135">
        <f>BK571</f>
        <v>0</v>
      </c>
      <c r="L571" s="124"/>
      <c r="M571" s="129"/>
      <c r="P571" s="130">
        <f>SUM(P572:P575)</f>
        <v>0</v>
      </c>
      <c r="R571" s="130">
        <f>SUM(R572:R575)</f>
        <v>3.6800000000000001E-3</v>
      </c>
      <c r="T571" s="131">
        <f>SUM(T572:T575)</f>
        <v>0</v>
      </c>
      <c r="AR571" s="125" t="s">
        <v>91</v>
      </c>
      <c r="AT571" s="132" t="s">
        <v>77</v>
      </c>
      <c r="AU571" s="132" t="s">
        <v>85</v>
      </c>
      <c r="AY571" s="125" t="s">
        <v>209</v>
      </c>
      <c r="BK571" s="133">
        <f>SUM(BK572:BK575)</f>
        <v>0</v>
      </c>
    </row>
    <row r="572" spans="2:65" s="1" customFormat="1" ht="24.2" customHeight="1" x14ac:dyDescent="0.2">
      <c r="B572" s="30"/>
      <c r="C572" s="136" t="s">
        <v>3050</v>
      </c>
      <c r="D572" s="136" t="s">
        <v>210</v>
      </c>
      <c r="E572" s="137" t="s">
        <v>3051</v>
      </c>
      <c r="F572" s="138" t="s">
        <v>3052</v>
      </c>
      <c r="G572" s="139" t="s">
        <v>456</v>
      </c>
      <c r="H572" s="140">
        <v>1</v>
      </c>
      <c r="I572" s="141"/>
      <c r="J572" s="142">
        <f>ROUND(I572*H572,2)</f>
        <v>0</v>
      </c>
      <c r="K572" s="143"/>
      <c r="L572" s="30"/>
      <c r="M572" s="144" t="s">
        <v>1</v>
      </c>
      <c r="N572" s="145" t="s">
        <v>43</v>
      </c>
      <c r="P572" s="146">
        <f>O572*H572</f>
        <v>0</v>
      </c>
      <c r="Q572" s="146">
        <v>2.6800000000000001E-3</v>
      </c>
      <c r="R572" s="146">
        <f>Q572*H572</f>
        <v>2.6800000000000001E-3</v>
      </c>
      <c r="S572" s="146">
        <v>0</v>
      </c>
      <c r="T572" s="147">
        <f>S572*H572</f>
        <v>0</v>
      </c>
      <c r="AR572" s="148" t="s">
        <v>287</v>
      </c>
      <c r="AT572" s="148" t="s">
        <v>210</v>
      </c>
      <c r="AU572" s="148" t="s">
        <v>91</v>
      </c>
      <c r="AY572" s="15" t="s">
        <v>209</v>
      </c>
      <c r="BE572" s="149">
        <f>IF(N572="základní",J572,0)</f>
        <v>0</v>
      </c>
      <c r="BF572" s="149">
        <f>IF(N572="snížená",J572,0)</f>
        <v>0</v>
      </c>
      <c r="BG572" s="149">
        <f>IF(N572="zákl. přenesená",J572,0)</f>
        <v>0</v>
      </c>
      <c r="BH572" s="149">
        <f>IF(N572="sníž. přenesená",J572,0)</f>
        <v>0</v>
      </c>
      <c r="BI572" s="149">
        <f>IF(N572="nulová",J572,0)</f>
        <v>0</v>
      </c>
      <c r="BJ572" s="15" t="s">
        <v>85</v>
      </c>
      <c r="BK572" s="149">
        <f>ROUND(I572*H572,2)</f>
        <v>0</v>
      </c>
      <c r="BL572" s="15" t="s">
        <v>287</v>
      </c>
      <c r="BM572" s="148" t="s">
        <v>3053</v>
      </c>
    </row>
    <row r="573" spans="2:65" s="1" customFormat="1" ht="19.5" x14ac:dyDescent="0.2">
      <c r="B573" s="30"/>
      <c r="D573" s="150" t="s">
        <v>216</v>
      </c>
      <c r="F573" s="151" t="s">
        <v>3054</v>
      </c>
      <c r="I573" s="152"/>
      <c r="L573" s="30"/>
      <c r="M573" s="153"/>
      <c r="T573" s="54"/>
      <c r="AT573" s="15" t="s">
        <v>216</v>
      </c>
      <c r="AU573" s="15" t="s">
        <v>91</v>
      </c>
    </row>
    <row r="574" spans="2:65" s="1" customFormat="1" ht="24.2" customHeight="1" x14ac:dyDescent="0.2">
      <c r="B574" s="30"/>
      <c r="C574" s="171" t="s">
        <v>3055</v>
      </c>
      <c r="D574" s="171" t="s">
        <v>449</v>
      </c>
      <c r="E574" s="172" t="s">
        <v>3056</v>
      </c>
      <c r="F574" s="173" t="s">
        <v>3057</v>
      </c>
      <c r="G574" s="174" t="s">
        <v>1055</v>
      </c>
      <c r="H574" s="175">
        <v>1</v>
      </c>
      <c r="I574" s="176"/>
      <c r="J574" s="177">
        <f>ROUND(I574*H574,2)</f>
        <v>0</v>
      </c>
      <c r="K574" s="178"/>
      <c r="L574" s="179"/>
      <c r="M574" s="180" t="s">
        <v>1</v>
      </c>
      <c r="N574" s="181" t="s">
        <v>43</v>
      </c>
      <c r="P574" s="146">
        <f>O574*H574</f>
        <v>0</v>
      </c>
      <c r="Q574" s="146">
        <v>1E-3</v>
      </c>
      <c r="R574" s="146">
        <f>Q574*H574</f>
        <v>1E-3</v>
      </c>
      <c r="S574" s="146">
        <v>0</v>
      </c>
      <c r="T574" s="147">
        <f>S574*H574</f>
        <v>0</v>
      </c>
      <c r="AR574" s="148" t="s">
        <v>509</v>
      </c>
      <c r="AT574" s="148" t="s">
        <v>449</v>
      </c>
      <c r="AU574" s="148" t="s">
        <v>91</v>
      </c>
      <c r="AY574" s="15" t="s">
        <v>209</v>
      </c>
      <c r="BE574" s="149">
        <f>IF(N574="základní",J574,0)</f>
        <v>0</v>
      </c>
      <c r="BF574" s="149">
        <f>IF(N574="snížená",J574,0)</f>
        <v>0</v>
      </c>
      <c r="BG574" s="149">
        <f>IF(N574="zákl. přenesená",J574,0)</f>
        <v>0</v>
      </c>
      <c r="BH574" s="149">
        <f>IF(N574="sníž. přenesená",J574,0)</f>
        <v>0</v>
      </c>
      <c r="BI574" s="149">
        <f>IF(N574="nulová",J574,0)</f>
        <v>0</v>
      </c>
      <c r="BJ574" s="15" t="s">
        <v>85</v>
      </c>
      <c r="BK574" s="149">
        <f>ROUND(I574*H574,2)</f>
        <v>0</v>
      </c>
      <c r="BL574" s="15" t="s">
        <v>287</v>
      </c>
      <c r="BM574" s="148" t="s">
        <v>3058</v>
      </c>
    </row>
    <row r="575" spans="2:65" s="1" customFormat="1" x14ac:dyDescent="0.2">
      <c r="B575" s="30"/>
      <c r="D575" s="150" t="s">
        <v>216</v>
      </c>
      <c r="F575" s="151" t="s">
        <v>3057</v>
      </c>
      <c r="I575" s="152"/>
      <c r="L575" s="30"/>
      <c r="M575" s="153"/>
      <c r="T575" s="54"/>
      <c r="AT575" s="15" t="s">
        <v>216</v>
      </c>
      <c r="AU575" s="15" t="s">
        <v>91</v>
      </c>
    </row>
    <row r="576" spans="2:65" s="11" customFormat="1" ht="22.9" customHeight="1" x14ac:dyDescent="0.2">
      <c r="B576" s="124"/>
      <c r="D576" s="125" t="s">
        <v>77</v>
      </c>
      <c r="E576" s="134" t="s">
        <v>948</v>
      </c>
      <c r="F576" s="134" t="s">
        <v>949</v>
      </c>
      <c r="I576" s="127"/>
      <c r="J576" s="135">
        <f>BK576</f>
        <v>0</v>
      </c>
      <c r="L576" s="124"/>
      <c r="M576" s="129"/>
      <c r="P576" s="130">
        <f>SUM(P577:P579)</f>
        <v>0</v>
      </c>
      <c r="R576" s="130">
        <f>SUM(R577:R579)</f>
        <v>0</v>
      </c>
      <c r="T576" s="131">
        <f>SUM(T577:T579)</f>
        <v>0</v>
      </c>
      <c r="AR576" s="125" t="s">
        <v>91</v>
      </c>
      <c r="AT576" s="132" t="s">
        <v>77</v>
      </c>
      <c r="AU576" s="132" t="s">
        <v>85</v>
      </c>
      <c r="AY576" s="125" t="s">
        <v>209</v>
      </c>
      <c r="BK576" s="133">
        <f>SUM(BK577:BK579)</f>
        <v>0</v>
      </c>
    </row>
    <row r="577" spans="2:65" s="1" customFormat="1" ht="24.2" customHeight="1" x14ac:dyDescent="0.2">
      <c r="B577" s="30"/>
      <c r="C577" s="136" t="s">
        <v>3059</v>
      </c>
      <c r="D577" s="136" t="s">
        <v>210</v>
      </c>
      <c r="E577" s="137" t="s">
        <v>951</v>
      </c>
      <c r="F577" s="138" t="s">
        <v>952</v>
      </c>
      <c r="G577" s="139" t="s">
        <v>359</v>
      </c>
      <c r="H577" s="140">
        <v>5</v>
      </c>
      <c r="I577" s="141"/>
      <c r="J577" s="142">
        <f>ROUND(I577*H577,2)</f>
        <v>0</v>
      </c>
      <c r="K577" s="143"/>
      <c r="L577" s="30"/>
      <c r="M577" s="144" t="s">
        <v>1</v>
      </c>
      <c r="N577" s="145" t="s">
        <v>43</v>
      </c>
      <c r="P577" s="146">
        <f>O577*H577</f>
        <v>0</v>
      </c>
      <c r="Q577" s="146">
        <v>0</v>
      </c>
      <c r="R577" s="146">
        <f>Q577*H577</f>
        <v>0</v>
      </c>
      <c r="S577" s="146">
        <v>0</v>
      </c>
      <c r="T577" s="147">
        <f>S577*H577</f>
        <v>0</v>
      </c>
      <c r="AR577" s="148" t="s">
        <v>287</v>
      </c>
      <c r="AT577" s="148" t="s">
        <v>210</v>
      </c>
      <c r="AU577" s="148" t="s">
        <v>91</v>
      </c>
      <c r="AY577" s="15" t="s">
        <v>209</v>
      </c>
      <c r="BE577" s="149">
        <f>IF(N577="základní",J577,0)</f>
        <v>0</v>
      </c>
      <c r="BF577" s="149">
        <f>IF(N577="snížená",J577,0)</f>
        <v>0</v>
      </c>
      <c r="BG577" s="149">
        <f>IF(N577="zákl. přenesená",J577,0)</f>
        <v>0</v>
      </c>
      <c r="BH577" s="149">
        <f>IF(N577="sníž. přenesená",J577,0)</f>
        <v>0</v>
      </c>
      <c r="BI577" s="149">
        <f>IF(N577="nulová",J577,0)</f>
        <v>0</v>
      </c>
      <c r="BJ577" s="15" t="s">
        <v>85</v>
      </c>
      <c r="BK577" s="149">
        <f>ROUND(I577*H577,2)</f>
        <v>0</v>
      </c>
      <c r="BL577" s="15" t="s">
        <v>287</v>
      </c>
      <c r="BM577" s="148" t="s">
        <v>3060</v>
      </c>
    </row>
    <row r="578" spans="2:65" s="1" customFormat="1" ht="19.5" x14ac:dyDescent="0.2">
      <c r="B578" s="30"/>
      <c r="D578" s="150" t="s">
        <v>216</v>
      </c>
      <c r="F578" s="151" t="s">
        <v>952</v>
      </c>
      <c r="I578" s="152"/>
      <c r="L578" s="30"/>
      <c r="M578" s="153"/>
      <c r="T578" s="54"/>
      <c r="AT578" s="15" t="s">
        <v>216</v>
      </c>
      <c r="AU578" s="15" t="s">
        <v>91</v>
      </c>
    </row>
    <row r="579" spans="2:65" s="12" customFormat="1" x14ac:dyDescent="0.2">
      <c r="B579" s="154"/>
      <c r="D579" s="150" t="s">
        <v>292</v>
      </c>
      <c r="E579" s="155" t="s">
        <v>1</v>
      </c>
      <c r="F579" s="156" t="s">
        <v>208</v>
      </c>
      <c r="H579" s="157">
        <v>5</v>
      </c>
      <c r="I579" s="158"/>
      <c r="L579" s="154"/>
      <c r="M579" s="159"/>
      <c r="T579" s="160"/>
      <c r="AT579" s="155" t="s">
        <v>292</v>
      </c>
      <c r="AU579" s="155" t="s">
        <v>91</v>
      </c>
      <c r="AV579" s="12" t="s">
        <v>91</v>
      </c>
      <c r="AW579" s="12" t="s">
        <v>36</v>
      </c>
      <c r="AX579" s="12" t="s">
        <v>85</v>
      </c>
      <c r="AY579" s="155" t="s">
        <v>209</v>
      </c>
    </row>
    <row r="580" spans="2:65" s="11" customFormat="1" ht="25.9" customHeight="1" x14ac:dyDescent="0.2">
      <c r="B580" s="124"/>
      <c r="D580" s="125" t="s">
        <v>77</v>
      </c>
      <c r="E580" s="126" t="s">
        <v>449</v>
      </c>
      <c r="F580" s="126" t="s">
        <v>954</v>
      </c>
      <c r="I580" s="127"/>
      <c r="J580" s="128">
        <f>BK580</f>
        <v>0</v>
      </c>
      <c r="L580" s="124"/>
      <c r="M580" s="129"/>
      <c r="P580" s="130">
        <f>P581</f>
        <v>0</v>
      </c>
      <c r="R580" s="130">
        <f>R581</f>
        <v>4.2000000000000002E-4</v>
      </c>
      <c r="T580" s="131">
        <f>T581</f>
        <v>0</v>
      </c>
      <c r="AR580" s="125" t="s">
        <v>148</v>
      </c>
      <c r="AT580" s="132" t="s">
        <v>77</v>
      </c>
      <c r="AU580" s="132" t="s">
        <v>78</v>
      </c>
      <c r="AY580" s="125" t="s">
        <v>209</v>
      </c>
      <c r="BK580" s="133">
        <f>BK581</f>
        <v>0</v>
      </c>
    </row>
    <row r="581" spans="2:65" s="11" customFormat="1" ht="22.9" customHeight="1" x14ac:dyDescent="0.2">
      <c r="B581" s="124"/>
      <c r="D581" s="125" t="s">
        <v>77</v>
      </c>
      <c r="E581" s="134" t="s">
        <v>955</v>
      </c>
      <c r="F581" s="134" t="s">
        <v>956</v>
      </c>
      <c r="I581" s="127"/>
      <c r="J581" s="135">
        <f>BK581</f>
        <v>0</v>
      </c>
      <c r="L581" s="124"/>
      <c r="M581" s="129"/>
      <c r="P581" s="130">
        <f>SUM(P582:P584)</f>
        <v>0</v>
      </c>
      <c r="R581" s="130">
        <f>SUM(R582:R584)</f>
        <v>4.2000000000000002E-4</v>
      </c>
      <c r="T581" s="131">
        <f>SUM(T582:T584)</f>
        <v>0</v>
      </c>
      <c r="AR581" s="125" t="s">
        <v>148</v>
      </c>
      <c r="AT581" s="132" t="s">
        <v>77</v>
      </c>
      <c r="AU581" s="132" t="s">
        <v>85</v>
      </c>
      <c r="AY581" s="125" t="s">
        <v>209</v>
      </c>
      <c r="BK581" s="133">
        <f>SUM(BK582:BK584)</f>
        <v>0</v>
      </c>
    </row>
    <row r="582" spans="2:65" s="1" customFormat="1" ht="33" customHeight="1" x14ac:dyDescent="0.2">
      <c r="B582" s="30"/>
      <c r="C582" s="136" t="s">
        <v>3061</v>
      </c>
      <c r="D582" s="136" t="s">
        <v>210</v>
      </c>
      <c r="E582" s="137" t="s">
        <v>958</v>
      </c>
      <c r="F582" s="138" t="s">
        <v>959</v>
      </c>
      <c r="G582" s="139" t="s">
        <v>960</v>
      </c>
      <c r="H582" s="140">
        <v>2</v>
      </c>
      <c r="I582" s="141"/>
      <c r="J582" s="142">
        <f>ROUND(I582*H582,2)</f>
        <v>0</v>
      </c>
      <c r="K582" s="143"/>
      <c r="L582" s="30"/>
      <c r="M582" s="144" t="s">
        <v>1</v>
      </c>
      <c r="N582" s="145" t="s">
        <v>43</v>
      </c>
      <c r="P582" s="146">
        <f>O582*H582</f>
        <v>0</v>
      </c>
      <c r="Q582" s="146">
        <v>2.1000000000000001E-4</v>
      </c>
      <c r="R582" s="146">
        <f>Q582*H582</f>
        <v>4.2000000000000002E-4</v>
      </c>
      <c r="S582" s="146">
        <v>0</v>
      </c>
      <c r="T582" s="147">
        <f>S582*H582</f>
        <v>0</v>
      </c>
      <c r="AR582" s="148" t="s">
        <v>705</v>
      </c>
      <c r="AT582" s="148" t="s">
        <v>210</v>
      </c>
      <c r="AU582" s="148" t="s">
        <v>91</v>
      </c>
      <c r="AY582" s="15" t="s">
        <v>209</v>
      </c>
      <c r="BE582" s="149">
        <f>IF(N582="základní",J582,0)</f>
        <v>0</v>
      </c>
      <c r="BF582" s="149">
        <f>IF(N582="snížená",J582,0)</f>
        <v>0</v>
      </c>
      <c r="BG582" s="149">
        <f>IF(N582="zákl. přenesená",J582,0)</f>
        <v>0</v>
      </c>
      <c r="BH582" s="149">
        <f>IF(N582="sníž. přenesená",J582,0)</f>
        <v>0</v>
      </c>
      <c r="BI582" s="149">
        <f>IF(N582="nulová",J582,0)</f>
        <v>0</v>
      </c>
      <c r="BJ582" s="15" t="s">
        <v>85</v>
      </c>
      <c r="BK582" s="149">
        <f>ROUND(I582*H582,2)</f>
        <v>0</v>
      </c>
      <c r="BL582" s="15" t="s">
        <v>705</v>
      </c>
      <c r="BM582" s="148" t="s">
        <v>3062</v>
      </c>
    </row>
    <row r="583" spans="2:65" s="1" customFormat="1" ht="19.5" x14ac:dyDescent="0.2">
      <c r="B583" s="30"/>
      <c r="D583" s="150" t="s">
        <v>216</v>
      </c>
      <c r="F583" s="151" t="s">
        <v>959</v>
      </c>
      <c r="I583" s="152"/>
      <c r="L583" s="30"/>
      <c r="M583" s="153"/>
      <c r="T583" s="54"/>
      <c r="AT583" s="15" t="s">
        <v>216</v>
      </c>
      <c r="AU583" s="15" t="s">
        <v>91</v>
      </c>
    </row>
    <row r="584" spans="2:65" s="12" customFormat="1" x14ac:dyDescent="0.2">
      <c r="B584" s="154"/>
      <c r="D584" s="150" t="s">
        <v>292</v>
      </c>
      <c r="E584" s="155" t="s">
        <v>1</v>
      </c>
      <c r="F584" s="156" t="s">
        <v>91</v>
      </c>
      <c r="H584" s="157">
        <v>2</v>
      </c>
      <c r="I584" s="158"/>
      <c r="L584" s="154"/>
      <c r="M584" s="182"/>
      <c r="N584" s="183"/>
      <c r="O584" s="183"/>
      <c r="P584" s="183"/>
      <c r="Q584" s="183"/>
      <c r="R584" s="183"/>
      <c r="S584" s="183"/>
      <c r="T584" s="184"/>
      <c r="AT584" s="155" t="s">
        <v>292</v>
      </c>
      <c r="AU584" s="155" t="s">
        <v>91</v>
      </c>
      <c r="AV584" s="12" t="s">
        <v>91</v>
      </c>
      <c r="AW584" s="12" t="s">
        <v>36</v>
      </c>
      <c r="AX584" s="12" t="s">
        <v>85</v>
      </c>
      <c r="AY584" s="155" t="s">
        <v>209</v>
      </c>
    </row>
    <row r="585" spans="2:65" s="1" customFormat="1" ht="6.95" customHeight="1" x14ac:dyDescent="0.2">
      <c r="B585" s="42"/>
      <c r="C585" s="43"/>
      <c r="D585" s="43"/>
      <c r="E585" s="43"/>
      <c r="F585" s="43"/>
      <c r="G585" s="43"/>
      <c r="H585" s="43"/>
      <c r="I585" s="43"/>
      <c r="J585" s="43"/>
      <c r="K585" s="43"/>
      <c r="L585" s="30"/>
    </row>
  </sheetData>
  <sheetProtection algorithmName="SHA-512" hashValue="YxYS0RjYfEm3kHc5e9o6/shG79fE/jqQAvef7WXAWCcIfMmwN3wIhQhE1nYy3TfGX3o1sajICXDUGRrnrUWhbQ==" saltValue="rvW5ls829kGKsfm4lfB2Gg==" spinCount="100000" sheet="1" objects="1" scenarios="1" formatColumns="0" formatRows="0" autoFilter="0"/>
  <autoFilter ref="C135:K584" xr:uid="{00000000-0009-0000-0000-00000F000000}"/>
  <mergeCells count="12">
    <mergeCell ref="E128:H128"/>
    <mergeCell ref="L2:V2"/>
    <mergeCell ref="E84:H84"/>
    <mergeCell ref="E86:H86"/>
    <mergeCell ref="E88:H88"/>
    <mergeCell ref="E124:H124"/>
    <mergeCell ref="E126:H12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400"/>
  <sheetViews>
    <sheetView showGridLines="0" topLeftCell="A374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5" t="s">
        <v>138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" customHeight="1" x14ac:dyDescent="0.2">
      <c r="B8" s="18"/>
      <c r="D8" s="25" t="s">
        <v>168</v>
      </c>
      <c r="L8" s="18"/>
    </row>
    <row r="9" spans="2:46" s="1" customFormat="1" ht="16.5" customHeight="1" x14ac:dyDescent="0.2">
      <c r="B9" s="30"/>
      <c r="E9" s="241" t="s">
        <v>169</v>
      </c>
      <c r="F9" s="240"/>
      <c r="G9" s="240"/>
      <c r="H9" s="240"/>
      <c r="L9" s="30"/>
    </row>
    <row r="10" spans="2:46" s="1" customFormat="1" ht="12" customHeight="1" x14ac:dyDescent="0.2">
      <c r="B10" s="30"/>
      <c r="D10" s="25" t="s">
        <v>170</v>
      </c>
      <c r="L10" s="30"/>
    </row>
    <row r="11" spans="2:46" s="1" customFormat="1" ht="16.5" customHeight="1" x14ac:dyDescent="0.2">
      <c r="B11" s="30"/>
      <c r="E11" s="207" t="s">
        <v>3063</v>
      </c>
      <c r="F11" s="240"/>
      <c r="G11" s="240"/>
      <c r="H11" s="240"/>
      <c r="L11" s="30"/>
    </row>
    <row r="12" spans="2:46" s="1" customFormat="1" x14ac:dyDescent="0.2">
      <c r="B12" s="30"/>
      <c r="L12" s="30"/>
    </row>
    <row r="13" spans="2:46" s="1" customFormat="1" ht="12" customHeight="1" x14ac:dyDescent="0.2">
      <c r="B13" s="30"/>
      <c r="D13" s="25" t="s">
        <v>18</v>
      </c>
      <c r="F13" s="23" t="s">
        <v>93</v>
      </c>
      <c r="I13" s="25" t="s">
        <v>19</v>
      </c>
      <c r="J13" s="23" t="s">
        <v>319</v>
      </c>
      <c r="L13" s="30"/>
    </row>
    <row r="14" spans="2:46" s="1" customFormat="1" ht="12" customHeight="1" x14ac:dyDescent="0.2">
      <c r="B14" s="30"/>
      <c r="D14" s="25" t="s">
        <v>20</v>
      </c>
      <c r="F14" s="23" t="s">
        <v>173</v>
      </c>
      <c r="I14" s="25" t="s">
        <v>22</v>
      </c>
      <c r="J14" s="50" t="str">
        <f>'Rekapitulace stavby'!AN8</f>
        <v>2. 4. 2025</v>
      </c>
      <c r="L14" s="30"/>
    </row>
    <row r="15" spans="2:46" s="1" customFormat="1" ht="21.75" customHeight="1" x14ac:dyDescent="0.2">
      <c r="B15" s="30"/>
      <c r="D15" s="22" t="s">
        <v>174</v>
      </c>
      <c r="F15" s="92" t="s">
        <v>175</v>
      </c>
      <c r="I15" s="22" t="s">
        <v>176</v>
      </c>
      <c r="J15" s="92" t="s">
        <v>177</v>
      </c>
      <c r="L15" s="30"/>
    </row>
    <row r="16" spans="2:46" s="1" customFormat="1" ht="12" customHeight="1" x14ac:dyDescent="0.2">
      <c r="B16" s="30"/>
      <c r="D16" s="25" t="s">
        <v>24</v>
      </c>
      <c r="I16" s="25" t="s">
        <v>25</v>
      </c>
      <c r="J16" s="23" t="s">
        <v>26</v>
      </c>
      <c r="L16" s="30"/>
    </row>
    <row r="17" spans="2:12" s="1" customFormat="1" ht="18" customHeight="1" x14ac:dyDescent="0.2">
      <c r="B17" s="30"/>
      <c r="E17" s="23" t="s">
        <v>27</v>
      </c>
      <c r="I17" s="25" t="s">
        <v>28</v>
      </c>
      <c r="J17" s="23" t="s">
        <v>1</v>
      </c>
      <c r="L17" s="30"/>
    </row>
    <row r="18" spans="2:12" s="1" customFormat="1" ht="6.95" customHeight="1" x14ac:dyDescent="0.2">
      <c r="B18" s="30"/>
      <c r="L18" s="30"/>
    </row>
    <row r="19" spans="2:12" s="1" customFormat="1" ht="12" customHeight="1" x14ac:dyDescent="0.2">
      <c r="B19" s="30"/>
      <c r="D19" s="25" t="s">
        <v>29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 x14ac:dyDescent="0.2">
      <c r="B20" s="30"/>
      <c r="E20" s="243" t="str">
        <f>'Rekapitulace stavby'!E14</f>
        <v>Vyplň údaj</v>
      </c>
      <c r="F20" s="232"/>
      <c r="G20" s="232"/>
      <c r="H20" s="232"/>
      <c r="I20" s="25" t="s">
        <v>28</v>
      </c>
      <c r="J20" s="26" t="str">
        <f>'Rekapitulace stavby'!AN14</f>
        <v>Vyplň údaj</v>
      </c>
      <c r="L20" s="30"/>
    </row>
    <row r="21" spans="2:12" s="1" customFormat="1" ht="6.95" customHeight="1" x14ac:dyDescent="0.2">
      <c r="B21" s="30"/>
      <c r="L21" s="30"/>
    </row>
    <row r="22" spans="2:12" s="1" customFormat="1" ht="12" customHeight="1" x14ac:dyDescent="0.2">
      <c r="B22" s="30"/>
      <c r="D22" s="25" t="s">
        <v>31</v>
      </c>
      <c r="I22" s="25" t="s">
        <v>25</v>
      </c>
      <c r="J22" s="23" t="s">
        <v>32</v>
      </c>
      <c r="L22" s="30"/>
    </row>
    <row r="23" spans="2:12" s="1" customFormat="1" ht="18" customHeight="1" x14ac:dyDescent="0.2">
      <c r="B23" s="30"/>
      <c r="E23" s="23" t="s">
        <v>320</v>
      </c>
      <c r="I23" s="25" t="s">
        <v>28</v>
      </c>
      <c r="J23" s="23" t="s">
        <v>180</v>
      </c>
      <c r="L23" s="30"/>
    </row>
    <row r="24" spans="2:12" s="1" customFormat="1" ht="6.95" customHeight="1" x14ac:dyDescent="0.2">
      <c r="B24" s="30"/>
      <c r="L24" s="30"/>
    </row>
    <row r="25" spans="2:12" s="1" customFormat="1" ht="12" customHeight="1" x14ac:dyDescent="0.2">
      <c r="B25" s="30"/>
      <c r="D25" s="25" t="s">
        <v>34</v>
      </c>
      <c r="I25" s="25" t="s">
        <v>25</v>
      </c>
      <c r="J25" s="23" t="s">
        <v>1</v>
      </c>
      <c r="L25" s="30"/>
    </row>
    <row r="26" spans="2:12" s="1" customFormat="1" ht="18" customHeight="1" x14ac:dyDescent="0.2">
      <c r="B26" s="30"/>
      <c r="E26" s="23" t="s">
        <v>181</v>
      </c>
      <c r="I26" s="25" t="s">
        <v>28</v>
      </c>
      <c r="J26" s="23" t="s">
        <v>1</v>
      </c>
      <c r="L26" s="30"/>
    </row>
    <row r="27" spans="2:12" s="1" customFormat="1" ht="6.95" customHeight="1" x14ac:dyDescent="0.2">
      <c r="B27" s="30"/>
      <c r="L27" s="30"/>
    </row>
    <row r="28" spans="2:12" s="1" customFormat="1" ht="12" customHeight="1" x14ac:dyDescent="0.2">
      <c r="B28" s="30"/>
      <c r="D28" s="25" t="s">
        <v>37</v>
      </c>
      <c r="L28" s="30"/>
    </row>
    <row r="29" spans="2:12" s="7" customFormat="1" ht="16.5" customHeight="1" x14ac:dyDescent="0.2">
      <c r="B29" s="93"/>
      <c r="E29" s="236" t="s">
        <v>1</v>
      </c>
      <c r="F29" s="236"/>
      <c r="G29" s="236"/>
      <c r="H29" s="236"/>
      <c r="L29" s="93"/>
    </row>
    <row r="30" spans="2:12" s="1" customFormat="1" ht="6.95" customHeight="1" x14ac:dyDescent="0.2">
      <c r="B30" s="30"/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 x14ac:dyDescent="0.2">
      <c r="B32" s="30"/>
      <c r="D32" s="94" t="s">
        <v>38</v>
      </c>
      <c r="J32" s="64">
        <f>ROUND(J127, 2)</f>
        <v>0</v>
      </c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 x14ac:dyDescent="0.2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 x14ac:dyDescent="0.2">
      <c r="B35" s="30"/>
      <c r="D35" s="53" t="s">
        <v>42</v>
      </c>
      <c r="E35" s="25" t="s">
        <v>43</v>
      </c>
      <c r="F35" s="84">
        <f>ROUND((SUM(BE127:BE399)),  2)</f>
        <v>0</v>
      </c>
      <c r="I35" s="95">
        <v>0.21</v>
      </c>
      <c r="J35" s="84">
        <f>ROUND(((SUM(BE127:BE399))*I35),  2)</f>
        <v>0</v>
      </c>
      <c r="L35" s="30"/>
    </row>
    <row r="36" spans="2:12" s="1" customFormat="1" ht="14.45" customHeight="1" x14ac:dyDescent="0.2">
      <c r="B36" s="30"/>
      <c r="E36" s="25" t="s">
        <v>44</v>
      </c>
      <c r="F36" s="84">
        <f>ROUND((SUM(BF127:BF399)),  2)</f>
        <v>0</v>
      </c>
      <c r="I36" s="95">
        <v>0.12</v>
      </c>
      <c r="J36" s="84">
        <f>ROUND(((SUM(BF127:BF399))*I36),  2)</f>
        <v>0</v>
      </c>
      <c r="L36" s="30"/>
    </row>
    <row r="37" spans="2:12" s="1" customFormat="1" ht="14.45" hidden="1" customHeight="1" x14ac:dyDescent="0.2">
      <c r="B37" s="30"/>
      <c r="E37" s="25" t="s">
        <v>45</v>
      </c>
      <c r="F37" s="84">
        <f>ROUND((SUM(BG127:BG399)),  2)</f>
        <v>0</v>
      </c>
      <c r="I37" s="95">
        <v>0.21</v>
      </c>
      <c r="J37" s="84">
        <f>0</f>
        <v>0</v>
      </c>
      <c r="L37" s="30"/>
    </row>
    <row r="38" spans="2:12" s="1" customFormat="1" ht="14.45" hidden="1" customHeight="1" x14ac:dyDescent="0.2">
      <c r="B38" s="30"/>
      <c r="E38" s="25" t="s">
        <v>46</v>
      </c>
      <c r="F38" s="84">
        <f>ROUND((SUM(BH127:BH399)),  2)</f>
        <v>0</v>
      </c>
      <c r="I38" s="95">
        <v>0.12</v>
      </c>
      <c r="J38" s="84">
        <f>0</f>
        <v>0</v>
      </c>
      <c r="L38" s="30"/>
    </row>
    <row r="39" spans="2:12" s="1" customFormat="1" ht="14.45" hidden="1" customHeight="1" x14ac:dyDescent="0.2">
      <c r="B39" s="30"/>
      <c r="E39" s="25" t="s">
        <v>47</v>
      </c>
      <c r="F39" s="84">
        <f>ROUND((SUM(BI127:BI399)),  2)</f>
        <v>0</v>
      </c>
      <c r="I39" s="95">
        <v>0</v>
      </c>
      <c r="J39" s="8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6"/>
      <c r="D41" s="97" t="s">
        <v>48</v>
      </c>
      <c r="E41" s="55"/>
      <c r="F41" s="55"/>
      <c r="G41" s="98" t="s">
        <v>49</v>
      </c>
      <c r="H41" s="99" t="s">
        <v>50</v>
      </c>
      <c r="I41" s="55"/>
      <c r="J41" s="100">
        <f>SUM(J32:J39)</f>
        <v>0</v>
      </c>
      <c r="K41" s="101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s="1" customFormat="1" ht="16.5" customHeight="1" x14ac:dyDescent="0.2">
      <c r="B86" s="30"/>
      <c r="E86" s="241" t="s">
        <v>169</v>
      </c>
      <c r="F86" s="240"/>
      <c r="G86" s="240"/>
      <c r="H86" s="240"/>
      <c r="L86" s="30"/>
    </row>
    <row r="87" spans="2:12" s="1" customFormat="1" ht="12" customHeight="1" x14ac:dyDescent="0.2">
      <c r="B87" s="30"/>
      <c r="C87" s="25" t="s">
        <v>170</v>
      </c>
      <c r="L87" s="30"/>
    </row>
    <row r="88" spans="2:12" s="1" customFormat="1" ht="16.5" customHeight="1" x14ac:dyDescent="0.2">
      <c r="B88" s="30"/>
      <c r="E88" s="207" t="str">
        <f>E11</f>
        <v>2022_4.15 - IO 09 Kanalizační přípojky</v>
      </c>
      <c r="F88" s="240"/>
      <c r="G88" s="240"/>
      <c r="H88" s="240"/>
      <c r="L88" s="30"/>
    </row>
    <row r="89" spans="2:12" s="1" customFormat="1" ht="6.95" customHeight="1" x14ac:dyDescent="0.2">
      <c r="B89" s="30"/>
      <c r="L89" s="30"/>
    </row>
    <row r="90" spans="2:12" s="1" customFormat="1" ht="12" customHeight="1" x14ac:dyDescent="0.2">
      <c r="B90" s="30"/>
      <c r="C90" s="25" t="s">
        <v>20</v>
      </c>
      <c r="F90" s="23" t="str">
        <f>F14</f>
        <v>Česká Lípa</v>
      </c>
      <c r="I90" s="25" t="s">
        <v>22</v>
      </c>
      <c r="J90" s="50" t="str">
        <f>IF(J14="","",J14)</f>
        <v>2. 4. 2025</v>
      </c>
      <c r="L90" s="30"/>
    </row>
    <row r="91" spans="2:12" s="1" customFormat="1" ht="6.95" customHeight="1" x14ac:dyDescent="0.2">
      <c r="B91" s="30"/>
      <c r="L91" s="30"/>
    </row>
    <row r="92" spans="2:12" s="1" customFormat="1" ht="25.7" customHeight="1" x14ac:dyDescent="0.2">
      <c r="B92" s="30"/>
      <c r="C92" s="25" t="s">
        <v>24</v>
      </c>
      <c r="F92" s="23" t="str">
        <f>E17</f>
        <v>Město Česká Lípa</v>
      </c>
      <c r="I92" s="25" t="s">
        <v>31</v>
      </c>
      <c r="J92" s="28" t="str">
        <f>E23</f>
        <v>Vodohospodářský rozvoj a výstavba a.s.</v>
      </c>
      <c r="L92" s="30"/>
    </row>
    <row r="93" spans="2:12" s="1" customFormat="1" ht="15.2" customHeight="1" x14ac:dyDescent="0.2">
      <c r="B93" s="30"/>
      <c r="C93" s="25" t="s">
        <v>29</v>
      </c>
      <c r="F93" s="23" t="str">
        <f>IF(E20="","",E20)</f>
        <v>Vyplň údaj</v>
      </c>
      <c r="I93" s="25" t="s">
        <v>34</v>
      </c>
      <c r="J93" s="28" t="str">
        <f>E26</f>
        <v>Dvořák</v>
      </c>
      <c r="L93" s="30"/>
    </row>
    <row r="94" spans="2:12" s="1" customFormat="1" ht="10.35" customHeight="1" x14ac:dyDescent="0.2">
      <c r="B94" s="30"/>
      <c r="L94" s="30"/>
    </row>
    <row r="95" spans="2:12" s="1" customFormat="1" ht="29.25" customHeight="1" x14ac:dyDescent="0.2">
      <c r="B95" s="30"/>
      <c r="C95" s="104" t="s">
        <v>183</v>
      </c>
      <c r="D95" s="96"/>
      <c r="E95" s="96"/>
      <c r="F95" s="96"/>
      <c r="G95" s="96"/>
      <c r="H95" s="96"/>
      <c r="I95" s="96"/>
      <c r="J95" s="105" t="s">
        <v>184</v>
      </c>
      <c r="K95" s="96"/>
      <c r="L95" s="30"/>
    </row>
    <row r="96" spans="2:12" s="1" customFormat="1" ht="10.35" customHeight="1" x14ac:dyDescent="0.2">
      <c r="B96" s="30"/>
      <c r="L96" s="30"/>
    </row>
    <row r="97" spans="2:47" s="1" customFormat="1" ht="22.9" customHeight="1" x14ac:dyDescent="0.2">
      <c r="B97" s="30"/>
      <c r="C97" s="106" t="s">
        <v>185</v>
      </c>
      <c r="J97" s="64">
        <f>J127</f>
        <v>0</v>
      </c>
      <c r="L97" s="30"/>
      <c r="AU97" s="15" t="s">
        <v>186</v>
      </c>
    </row>
    <row r="98" spans="2:47" s="8" customFormat="1" ht="24.95" customHeight="1" x14ac:dyDescent="0.2">
      <c r="B98" s="107"/>
      <c r="D98" s="108" t="s">
        <v>321</v>
      </c>
      <c r="E98" s="109"/>
      <c r="F98" s="109"/>
      <c r="G98" s="109"/>
      <c r="H98" s="109"/>
      <c r="I98" s="109"/>
      <c r="J98" s="110">
        <f>J128</f>
        <v>0</v>
      </c>
      <c r="L98" s="107"/>
    </row>
    <row r="99" spans="2:47" s="9" customFormat="1" ht="19.899999999999999" customHeight="1" x14ac:dyDescent="0.2">
      <c r="B99" s="111"/>
      <c r="D99" s="112" t="s">
        <v>322</v>
      </c>
      <c r="E99" s="113"/>
      <c r="F99" s="113"/>
      <c r="G99" s="113"/>
      <c r="H99" s="113"/>
      <c r="I99" s="113"/>
      <c r="J99" s="114">
        <f>J129</f>
        <v>0</v>
      </c>
      <c r="L99" s="111"/>
    </row>
    <row r="100" spans="2:47" s="9" customFormat="1" ht="19.899999999999999" customHeight="1" x14ac:dyDescent="0.2">
      <c r="B100" s="111"/>
      <c r="D100" s="112" t="s">
        <v>325</v>
      </c>
      <c r="E100" s="113"/>
      <c r="F100" s="113"/>
      <c r="G100" s="113"/>
      <c r="H100" s="113"/>
      <c r="I100" s="113"/>
      <c r="J100" s="114">
        <f>J252</f>
        <v>0</v>
      </c>
      <c r="L100" s="111"/>
    </row>
    <row r="101" spans="2:47" s="9" customFormat="1" ht="19.899999999999999" customHeight="1" x14ac:dyDescent="0.2">
      <c r="B101" s="111"/>
      <c r="D101" s="112" t="s">
        <v>326</v>
      </c>
      <c r="E101" s="113"/>
      <c r="F101" s="113"/>
      <c r="G101" s="113"/>
      <c r="H101" s="113"/>
      <c r="I101" s="113"/>
      <c r="J101" s="114">
        <f>J256</f>
        <v>0</v>
      </c>
      <c r="L101" s="111"/>
    </row>
    <row r="102" spans="2:47" s="9" customFormat="1" ht="19.899999999999999" customHeight="1" x14ac:dyDescent="0.2">
      <c r="B102" s="111"/>
      <c r="D102" s="112" t="s">
        <v>1142</v>
      </c>
      <c r="E102" s="113"/>
      <c r="F102" s="113"/>
      <c r="G102" s="113"/>
      <c r="H102" s="113"/>
      <c r="I102" s="113"/>
      <c r="J102" s="114">
        <f>J285</f>
        <v>0</v>
      </c>
      <c r="L102" s="111"/>
    </row>
    <row r="103" spans="2:47" s="9" customFormat="1" ht="19.899999999999999" customHeight="1" x14ac:dyDescent="0.2">
      <c r="B103" s="111"/>
      <c r="D103" s="112" t="s">
        <v>329</v>
      </c>
      <c r="E103" s="113"/>
      <c r="F103" s="113"/>
      <c r="G103" s="113"/>
      <c r="H103" s="113"/>
      <c r="I103" s="113"/>
      <c r="J103" s="114">
        <f>J348</f>
        <v>0</v>
      </c>
      <c r="L103" s="111"/>
    </row>
    <row r="104" spans="2:47" s="9" customFormat="1" ht="14.85" customHeight="1" x14ac:dyDescent="0.2">
      <c r="B104" s="111"/>
      <c r="D104" s="112" t="s">
        <v>330</v>
      </c>
      <c r="E104" s="113"/>
      <c r="F104" s="113"/>
      <c r="G104" s="113"/>
      <c r="H104" s="113"/>
      <c r="I104" s="113"/>
      <c r="J104" s="114">
        <f>J367</f>
        <v>0</v>
      </c>
      <c r="L104" s="111"/>
    </row>
    <row r="105" spans="2:47" s="9" customFormat="1" ht="19.899999999999999" customHeight="1" x14ac:dyDescent="0.2">
      <c r="B105" s="111"/>
      <c r="D105" s="112" t="s">
        <v>331</v>
      </c>
      <c r="E105" s="113"/>
      <c r="F105" s="113"/>
      <c r="G105" s="113"/>
      <c r="H105" s="113"/>
      <c r="I105" s="113"/>
      <c r="J105" s="114">
        <f>J393</f>
        <v>0</v>
      </c>
      <c r="L105" s="111"/>
    </row>
    <row r="106" spans="2:47" s="1" customFormat="1" ht="21.75" customHeight="1" x14ac:dyDescent="0.2">
      <c r="B106" s="30"/>
      <c r="L106" s="30"/>
    </row>
    <row r="107" spans="2:47" s="1" customFormat="1" ht="6.95" customHeight="1" x14ac:dyDescent="0.2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30"/>
    </row>
    <row r="111" spans="2:47" s="1" customFormat="1" ht="6.95" customHeight="1" x14ac:dyDescent="0.2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0"/>
    </row>
    <row r="112" spans="2:47" s="1" customFormat="1" ht="24.95" customHeight="1" x14ac:dyDescent="0.2">
      <c r="B112" s="30"/>
      <c r="C112" s="19" t="s">
        <v>193</v>
      </c>
      <c r="L112" s="30"/>
    </row>
    <row r="113" spans="2:63" s="1" customFormat="1" ht="6.95" customHeight="1" x14ac:dyDescent="0.2">
      <c r="B113" s="30"/>
      <c r="L113" s="30"/>
    </row>
    <row r="114" spans="2:63" s="1" customFormat="1" ht="12" customHeight="1" x14ac:dyDescent="0.2">
      <c r="B114" s="30"/>
      <c r="C114" s="25" t="s">
        <v>16</v>
      </c>
      <c r="L114" s="30"/>
    </row>
    <row r="115" spans="2:63" s="1" customFormat="1" ht="16.5" customHeight="1" x14ac:dyDescent="0.2">
      <c r="B115" s="30"/>
      <c r="E115" s="241" t="str">
        <f>E7</f>
        <v>Splašková kanalizace Lada</v>
      </c>
      <c r="F115" s="242"/>
      <c r="G115" s="242"/>
      <c r="H115" s="242"/>
      <c r="L115" s="30"/>
    </row>
    <row r="116" spans="2:63" ht="12" customHeight="1" x14ac:dyDescent="0.2">
      <c r="B116" s="18"/>
      <c r="C116" s="25" t="s">
        <v>168</v>
      </c>
      <c r="L116" s="18"/>
    </row>
    <row r="117" spans="2:63" s="1" customFormat="1" ht="16.5" customHeight="1" x14ac:dyDescent="0.2">
      <c r="B117" s="30"/>
      <c r="E117" s="241" t="s">
        <v>169</v>
      </c>
      <c r="F117" s="240"/>
      <c r="G117" s="240"/>
      <c r="H117" s="240"/>
      <c r="L117" s="30"/>
    </row>
    <row r="118" spans="2:63" s="1" customFormat="1" ht="12" customHeight="1" x14ac:dyDescent="0.2">
      <c r="B118" s="30"/>
      <c r="C118" s="25" t="s">
        <v>170</v>
      </c>
      <c r="L118" s="30"/>
    </row>
    <row r="119" spans="2:63" s="1" customFormat="1" ht="16.5" customHeight="1" x14ac:dyDescent="0.2">
      <c r="B119" s="30"/>
      <c r="E119" s="207" t="str">
        <f>E11</f>
        <v>2022_4.15 - IO 09 Kanalizační přípojky</v>
      </c>
      <c r="F119" s="240"/>
      <c r="G119" s="240"/>
      <c r="H119" s="240"/>
      <c r="L119" s="30"/>
    </row>
    <row r="120" spans="2:63" s="1" customFormat="1" ht="6.95" customHeight="1" x14ac:dyDescent="0.2">
      <c r="B120" s="30"/>
      <c r="L120" s="30"/>
    </row>
    <row r="121" spans="2:63" s="1" customFormat="1" ht="12" customHeight="1" x14ac:dyDescent="0.2">
      <c r="B121" s="30"/>
      <c r="C121" s="25" t="s">
        <v>20</v>
      </c>
      <c r="F121" s="23" t="str">
        <f>F14</f>
        <v>Česká Lípa</v>
      </c>
      <c r="I121" s="25" t="s">
        <v>22</v>
      </c>
      <c r="J121" s="50" t="str">
        <f>IF(J14="","",J14)</f>
        <v>2. 4. 2025</v>
      </c>
      <c r="L121" s="30"/>
    </row>
    <row r="122" spans="2:63" s="1" customFormat="1" ht="6.95" customHeight="1" x14ac:dyDescent="0.2">
      <c r="B122" s="30"/>
      <c r="L122" s="30"/>
    </row>
    <row r="123" spans="2:63" s="1" customFormat="1" ht="25.7" customHeight="1" x14ac:dyDescent="0.2">
      <c r="B123" s="30"/>
      <c r="C123" s="25" t="s">
        <v>24</v>
      </c>
      <c r="F123" s="23" t="str">
        <f>E17</f>
        <v>Město Česká Lípa</v>
      </c>
      <c r="I123" s="25" t="s">
        <v>31</v>
      </c>
      <c r="J123" s="28" t="str">
        <f>E23</f>
        <v>Vodohospodářský rozvoj a výstavba a.s.</v>
      </c>
      <c r="L123" s="30"/>
    </row>
    <row r="124" spans="2:63" s="1" customFormat="1" ht="15.2" customHeight="1" x14ac:dyDescent="0.2">
      <c r="B124" s="30"/>
      <c r="C124" s="25" t="s">
        <v>29</v>
      </c>
      <c r="F124" s="23" t="str">
        <f>IF(E20="","",E20)</f>
        <v>Vyplň údaj</v>
      </c>
      <c r="I124" s="25" t="s">
        <v>34</v>
      </c>
      <c r="J124" s="28" t="str">
        <f>E26</f>
        <v>Dvořák</v>
      </c>
      <c r="L124" s="30"/>
    </row>
    <row r="125" spans="2:63" s="1" customFormat="1" ht="10.35" customHeight="1" x14ac:dyDescent="0.2">
      <c r="B125" s="30"/>
      <c r="L125" s="30"/>
    </row>
    <row r="126" spans="2:63" s="10" customFormat="1" ht="29.25" customHeight="1" x14ac:dyDescent="0.2">
      <c r="B126" s="115"/>
      <c r="C126" s="116" t="s">
        <v>194</v>
      </c>
      <c r="D126" s="117" t="s">
        <v>63</v>
      </c>
      <c r="E126" s="117" t="s">
        <v>59</v>
      </c>
      <c r="F126" s="117" t="s">
        <v>60</v>
      </c>
      <c r="G126" s="117" t="s">
        <v>195</v>
      </c>
      <c r="H126" s="117" t="s">
        <v>196</v>
      </c>
      <c r="I126" s="117" t="s">
        <v>197</v>
      </c>
      <c r="J126" s="118" t="s">
        <v>184</v>
      </c>
      <c r="K126" s="119" t="s">
        <v>198</v>
      </c>
      <c r="L126" s="115"/>
      <c r="M126" s="57" t="s">
        <v>1</v>
      </c>
      <c r="N126" s="58" t="s">
        <v>42</v>
      </c>
      <c r="O126" s="58" t="s">
        <v>199</v>
      </c>
      <c r="P126" s="58" t="s">
        <v>200</v>
      </c>
      <c r="Q126" s="58" t="s">
        <v>201</v>
      </c>
      <c r="R126" s="58" t="s">
        <v>202</v>
      </c>
      <c r="S126" s="58" t="s">
        <v>203</v>
      </c>
      <c r="T126" s="59" t="s">
        <v>204</v>
      </c>
    </row>
    <row r="127" spans="2:63" s="1" customFormat="1" ht="22.9" customHeight="1" x14ac:dyDescent="0.25">
      <c r="B127" s="30"/>
      <c r="C127" s="62" t="s">
        <v>205</v>
      </c>
      <c r="J127" s="120">
        <f>BK127</f>
        <v>0</v>
      </c>
      <c r="L127" s="30"/>
      <c r="M127" s="60"/>
      <c r="N127" s="51"/>
      <c r="O127" s="51"/>
      <c r="P127" s="121">
        <f>P128</f>
        <v>0</v>
      </c>
      <c r="Q127" s="51"/>
      <c r="R127" s="121">
        <f>R128</f>
        <v>295.29397574999996</v>
      </c>
      <c r="S127" s="51"/>
      <c r="T127" s="122">
        <f>T128</f>
        <v>113.21199999999999</v>
      </c>
      <c r="AT127" s="15" t="s">
        <v>77</v>
      </c>
      <c r="AU127" s="15" t="s">
        <v>186</v>
      </c>
      <c r="BK127" s="123">
        <f>BK128</f>
        <v>0</v>
      </c>
    </row>
    <row r="128" spans="2:63" s="11" customFormat="1" ht="25.9" customHeight="1" x14ac:dyDescent="0.2">
      <c r="B128" s="124"/>
      <c r="D128" s="125" t="s">
        <v>77</v>
      </c>
      <c r="E128" s="126" t="s">
        <v>337</v>
      </c>
      <c r="F128" s="126" t="s">
        <v>338</v>
      </c>
      <c r="I128" s="127"/>
      <c r="J128" s="128">
        <f>BK128</f>
        <v>0</v>
      </c>
      <c r="L128" s="124"/>
      <c r="M128" s="129"/>
      <c r="P128" s="130">
        <f>P129+P252+P256+P285+P348+P393</f>
        <v>0</v>
      </c>
      <c r="R128" s="130">
        <f>R129+R252+R256+R285+R348+R393</f>
        <v>295.29397574999996</v>
      </c>
      <c r="T128" s="131">
        <f>T129+T252+T256+T285+T348+T393</f>
        <v>113.21199999999999</v>
      </c>
      <c r="AR128" s="125" t="s">
        <v>85</v>
      </c>
      <c r="AT128" s="132" t="s">
        <v>77</v>
      </c>
      <c r="AU128" s="132" t="s">
        <v>78</v>
      </c>
      <c r="AY128" s="125" t="s">
        <v>209</v>
      </c>
      <c r="BK128" s="133">
        <f>BK129+BK252+BK256+BK285+BK348+BK393</f>
        <v>0</v>
      </c>
    </row>
    <row r="129" spans="2:65" s="11" customFormat="1" ht="22.9" customHeight="1" x14ac:dyDescent="0.2">
      <c r="B129" s="124"/>
      <c r="D129" s="125" t="s">
        <v>77</v>
      </c>
      <c r="E129" s="134" t="s">
        <v>85</v>
      </c>
      <c r="F129" s="134" t="s">
        <v>339</v>
      </c>
      <c r="I129" s="127"/>
      <c r="J129" s="135">
        <f>BK129</f>
        <v>0</v>
      </c>
      <c r="L129" s="124"/>
      <c r="M129" s="129"/>
      <c r="P129" s="130">
        <f>SUM(P130:P251)</f>
        <v>0</v>
      </c>
      <c r="R129" s="130">
        <f>SUM(R130:R251)</f>
        <v>234.53868499999999</v>
      </c>
      <c r="T129" s="131">
        <f>SUM(T130:T251)</f>
        <v>110.01199999999999</v>
      </c>
      <c r="AR129" s="125" t="s">
        <v>85</v>
      </c>
      <c r="AT129" s="132" t="s">
        <v>77</v>
      </c>
      <c r="AU129" s="132" t="s">
        <v>85</v>
      </c>
      <c r="AY129" s="125" t="s">
        <v>209</v>
      </c>
      <c r="BK129" s="133">
        <f>SUM(BK130:BK251)</f>
        <v>0</v>
      </c>
    </row>
    <row r="130" spans="2:65" s="1" customFormat="1" ht="24.2" customHeight="1" x14ac:dyDescent="0.2">
      <c r="B130" s="30"/>
      <c r="C130" s="136" t="s">
        <v>85</v>
      </c>
      <c r="D130" s="136" t="s">
        <v>210</v>
      </c>
      <c r="E130" s="137" t="s">
        <v>340</v>
      </c>
      <c r="F130" s="138" t="s">
        <v>341</v>
      </c>
      <c r="G130" s="139" t="s">
        <v>342</v>
      </c>
      <c r="H130" s="140">
        <v>223.2</v>
      </c>
      <c r="I130" s="141"/>
      <c r="J130" s="142">
        <f>ROUND(I130*H130,2)</f>
        <v>0</v>
      </c>
      <c r="K130" s="143"/>
      <c r="L130" s="30"/>
      <c r="M130" s="144" t="s">
        <v>1</v>
      </c>
      <c r="N130" s="145" t="s">
        <v>43</v>
      </c>
      <c r="P130" s="146">
        <f>O130*H130</f>
        <v>0</v>
      </c>
      <c r="Q130" s="146">
        <v>0</v>
      </c>
      <c r="R130" s="146">
        <f>Q130*H130</f>
        <v>0</v>
      </c>
      <c r="S130" s="146">
        <v>0.28999999999999998</v>
      </c>
      <c r="T130" s="147">
        <f>S130*H130</f>
        <v>64.727999999999994</v>
      </c>
      <c r="AR130" s="148" t="s">
        <v>156</v>
      </c>
      <c r="AT130" s="148" t="s">
        <v>210</v>
      </c>
      <c r="AU130" s="148" t="s">
        <v>91</v>
      </c>
      <c r="AY130" s="15" t="s">
        <v>209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5" t="s">
        <v>85</v>
      </c>
      <c r="BK130" s="149">
        <f>ROUND(I130*H130,2)</f>
        <v>0</v>
      </c>
      <c r="BL130" s="15" t="s">
        <v>156</v>
      </c>
      <c r="BM130" s="148" t="s">
        <v>3064</v>
      </c>
    </row>
    <row r="131" spans="2:65" s="1" customFormat="1" ht="39" x14ac:dyDescent="0.2">
      <c r="B131" s="30"/>
      <c r="D131" s="150" t="s">
        <v>216</v>
      </c>
      <c r="F131" s="151" t="s">
        <v>344</v>
      </c>
      <c r="I131" s="152"/>
      <c r="L131" s="30"/>
      <c r="M131" s="153"/>
      <c r="T131" s="54"/>
      <c r="AT131" s="15" t="s">
        <v>216</v>
      </c>
      <c r="AU131" s="15" t="s">
        <v>91</v>
      </c>
    </row>
    <row r="132" spans="2:65" s="12" customFormat="1" x14ac:dyDescent="0.2">
      <c r="B132" s="154"/>
      <c r="D132" s="150" t="s">
        <v>292</v>
      </c>
      <c r="E132" s="155" t="s">
        <v>1</v>
      </c>
      <c r="F132" s="156" t="s">
        <v>3065</v>
      </c>
      <c r="H132" s="157">
        <v>223.20000000000002</v>
      </c>
      <c r="I132" s="158"/>
      <c r="L132" s="154"/>
      <c r="M132" s="159"/>
      <c r="T132" s="160"/>
      <c r="AT132" s="155" t="s">
        <v>292</v>
      </c>
      <c r="AU132" s="155" t="s">
        <v>91</v>
      </c>
      <c r="AV132" s="12" t="s">
        <v>91</v>
      </c>
      <c r="AW132" s="12" t="s">
        <v>36</v>
      </c>
      <c r="AX132" s="12" t="s">
        <v>85</v>
      </c>
      <c r="AY132" s="155" t="s">
        <v>209</v>
      </c>
    </row>
    <row r="133" spans="2:65" s="1" customFormat="1" ht="24.2" customHeight="1" x14ac:dyDescent="0.2">
      <c r="B133" s="30"/>
      <c r="C133" s="136" t="s">
        <v>91</v>
      </c>
      <c r="D133" s="136" t="s">
        <v>210</v>
      </c>
      <c r="E133" s="137" t="s">
        <v>346</v>
      </c>
      <c r="F133" s="138" t="s">
        <v>347</v>
      </c>
      <c r="G133" s="139" t="s">
        <v>342</v>
      </c>
      <c r="H133" s="140">
        <v>104</v>
      </c>
      <c r="I133" s="141"/>
      <c r="J133" s="142">
        <f>ROUND(I133*H133,2)</f>
        <v>0</v>
      </c>
      <c r="K133" s="143"/>
      <c r="L133" s="30"/>
      <c r="M133" s="144" t="s">
        <v>1</v>
      </c>
      <c r="N133" s="145" t="s">
        <v>43</v>
      </c>
      <c r="P133" s="146">
        <f>O133*H133</f>
        <v>0</v>
      </c>
      <c r="Q133" s="146">
        <v>0</v>
      </c>
      <c r="R133" s="146">
        <f>Q133*H133</f>
        <v>0</v>
      </c>
      <c r="S133" s="146">
        <v>0.316</v>
      </c>
      <c r="T133" s="147">
        <f>S133*H133</f>
        <v>32.863999999999997</v>
      </c>
      <c r="AR133" s="148" t="s">
        <v>156</v>
      </c>
      <c r="AT133" s="148" t="s">
        <v>210</v>
      </c>
      <c r="AU133" s="148" t="s">
        <v>91</v>
      </c>
      <c r="AY133" s="15" t="s">
        <v>209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5" t="s">
        <v>85</v>
      </c>
      <c r="BK133" s="149">
        <f>ROUND(I133*H133,2)</f>
        <v>0</v>
      </c>
      <c r="BL133" s="15" t="s">
        <v>156</v>
      </c>
      <c r="BM133" s="148" t="s">
        <v>3066</v>
      </c>
    </row>
    <row r="134" spans="2:65" s="1" customFormat="1" ht="39" x14ac:dyDescent="0.2">
      <c r="B134" s="30"/>
      <c r="D134" s="150" t="s">
        <v>216</v>
      </c>
      <c r="F134" s="151" t="s">
        <v>349</v>
      </c>
      <c r="I134" s="152"/>
      <c r="L134" s="30"/>
      <c r="M134" s="153"/>
      <c r="T134" s="54"/>
      <c r="AT134" s="15" t="s">
        <v>216</v>
      </c>
      <c r="AU134" s="15" t="s">
        <v>91</v>
      </c>
    </row>
    <row r="135" spans="2:65" s="12" customFormat="1" x14ac:dyDescent="0.2">
      <c r="B135" s="154"/>
      <c r="D135" s="150" t="s">
        <v>292</v>
      </c>
      <c r="E135" s="155" t="s">
        <v>1</v>
      </c>
      <c r="F135" s="156" t="s">
        <v>3067</v>
      </c>
      <c r="H135" s="157">
        <v>104</v>
      </c>
      <c r="I135" s="158"/>
      <c r="L135" s="154"/>
      <c r="M135" s="159"/>
      <c r="T135" s="160"/>
      <c r="AT135" s="155" t="s">
        <v>292</v>
      </c>
      <c r="AU135" s="155" t="s">
        <v>91</v>
      </c>
      <c r="AV135" s="12" t="s">
        <v>91</v>
      </c>
      <c r="AW135" s="12" t="s">
        <v>36</v>
      </c>
      <c r="AX135" s="12" t="s">
        <v>78</v>
      </c>
      <c r="AY135" s="155" t="s">
        <v>209</v>
      </c>
    </row>
    <row r="136" spans="2:65" s="13" customFormat="1" x14ac:dyDescent="0.2">
      <c r="B136" s="164"/>
      <c r="D136" s="150" t="s">
        <v>292</v>
      </c>
      <c r="E136" s="165" t="s">
        <v>1</v>
      </c>
      <c r="F136" s="166" t="s">
        <v>351</v>
      </c>
      <c r="H136" s="167">
        <v>104</v>
      </c>
      <c r="I136" s="168"/>
      <c r="L136" s="164"/>
      <c r="M136" s="169"/>
      <c r="T136" s="170"/>
      <c r="AT136" s="165" t="s">
        <v>292</v>
      </c>
      <c r="AU136" s="165" t="s">
        <v>91</v>
      </c>
      <c r="AV136" s="13" t="s">
        <v>156</v>
      </c>
      <c r="AW136" s="13" t="s">
        <v>4</v>
      </c>
      <c r="AX136" s="13" t="s">
        <v>85</v>
      </c>
      <c r="AY136" s="165" t="s">
        <v>209</v>
      </c>
    </row>
    <row r="137" spans="2:65" s="1" customFormat="1" ht="24.2" customHeight="1" x14ac:dyDescent="0.2">
      <c r="B137" s="30"/>
      <c r="C137" s="136" t="s">
        <v>148</v>
      </c>
      <c r="D137" s="136" t="s">
        <v>210</v>
      </c>
      <c r="E137" s="137" t="s">
        <v>352</v>
      </c>
      <c r="F137" s="138" t="s">
        <v>353</v>
      </c>
      <c r="G137" s="139" t="s">
        <v>342</v>
      </c>
      <c r="H137" s="140">
        <v>104</v>
      </c>
      <c r="I137" s="141"/>
      <c r="J137" s="142">
        <f>ROUND(I137*H137,2)</f>
        <v>0</v>
      </c>
      <c r="K137" s="143"/>
      <c r="L137" s="30"/>
      <c r="M137" s="144" t="s">
        <v>1</v>
      </c>
      <c r="N137" s="145" t="s">
        <v>43</v>
      </c>
      <c r="P137" s="146">
        <f>O137*H137</f>
        <v>0</v>
      </c>
      <c r="Q137" s="146">
        <v>1.0000000000000001E-5</v>
      </c>
      <c r="R137" s="146">
        <f>Q137*H137</f>
        <v>1.0400000000000001E-3</v>
      </c>
      <c r="S137" s="146">
        <v>0.115</v>
      </c>
      <c r="T137" s="147">
        <f>S137*H137</f>
        <v>11.96</v>
      </c>
      <c r="AR137" s="148" t="s">
        <v>156</v>
      </c>
      <c r="AT137" s="148" t="s">
        <v>210</v>
      </c>
      <c r="AU137" s="148" t="s">
        <v>91</v>
      </c>
      <c r="AY137" s="15" t="s">
        <v>209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5" t="s">
        <v>85</v>
      </c>
      <c r="BK137" s="149">
        <f>ROUND(I137*H137,2)</f>
        <v>0</v>
      </c>
      <c r="BL137" s="15" t="s">
        <v>156</v>
      </c>
      <c r="BM137" s="148" t="s">
        <v>3068</v>
      </c>
    </row>
    <row r="138" spans="2:65" s="1" customFormat="1" ht="29.25" x14ac:dyDescent="0.2">
      <c r="B138" s="30"/>
      <c r="D138" s="150" t="s">
        <v>216</v>
      </c>
      <c r="F138" s="151" t="s">
        <v>355</v>
      </c>
      <c r="I138" s="152"/>
      <c r="L138" s="30"/>
      <c r="M138" s="153"/>
      <c r="T138" s="54"/>
      <c r="AT138" s="15" t="s">
        <v>216</v>
      </c>
      <c r="AU138" s="15" t="s">
        <v>91</v>
      </c>
    </row>
    <row r="139" spans="2:65" s="12" customFormat="1" x14ac:dyDescent="0.2">
      <c r="B139" s="154"/>
      <c r="D139" s="150" t="s">
        <v>292</v>
      </c>
      <c r="E139" s="155" t="s">
        <v>1</v>
      </c>
      <c r="F139" s="156" t="s">
        <v>3067</v>
      </c>
      <c r="H139" s="157">
        <v>104</v>
      </c>
      <c r="I139" s="158"/>
      <c r="L139" s="154"/>
      <c r="M139" s="159"/>
      <c r="T139" s="160"/>
      <c r="AT139" s="155" t="s">
        <v>292</v>
      </c>
      <c r="AU139" s="155" t="s">
        <v>91</v>
      </c>
      <c r="AV139" s="12" t="s">
        <v>91</v>
      </c>
      <c r="AW139" s="12" t="s">
        <v>36</v>
      </c>
      <c r="AX139" s="12" t="s">
        <v>85</v>
      </c>
      <c r="AY139" s="155" t="s">
        <v>209</v>
      </c>
    </row>
    <row r="140" spans="2:65" s="1" customFormat="1" ht="16.5" customHeight="1" x14ac:dyDescent="0.2">
      <c r="B140" s="30"/>
      <c r="C140" s="136" t="s">
        <v>156</v>
      </c>
      <c r="D140" s="136" t="s">
        <v>210</v>
      </c>
      <c r="E140" s="137" t="s">
        <v>3069</v>
      </c>
      <c r="F140" s="138" t="s">
        <v>3070</v>
      </c>
      <c r="G140" s="139" t="s">
        <v>359</v>
      </c>
      <c r="H140" s="140">
        <v>2</v>
      </c>
      <c r="I140" s="141"/>
      <c r="J140" s="142">
        <f>ROUND(I140*H140,2)</f>
        <v>0</v>
      </c>
      <c r="K140" s="143"/>
      <c r="L140" s="30"/>
      <c r="M140" s="144" t="s">
        <v>1</v>
      </c>
      <c r="N140" s="145" t="s">
        <v>43</v>
      </c>
      <c r="P140" s="146">
        <f>O140*H140</f>
        <v>0</v>
      </c>
      <c r="Q140" s="146">
        <v>0</v>
      </c>
      <c r="R140" s="146">
        <f>Q140*H140</f>
        <v>0</v>
      </c>
      <c r="S140" s="146">
        <v>0.23</v>
      </c>
      <c r="T140" s="147">
        <f>S140*H140</f>
        <v>0.46</v>
      </c>
      <c r="AR140" s="148" t="s">
        <v>156</v>
      </c>
      <c r="AT140" s="148" t="s">
        <v>210</v>
      </c>
      <c r="AU140" s="148" t="s">
        <v>91</v>
      </c>
      <c r="AY140" s="15" t="s">
        <v>209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5" t="s">
        <v>85</v>
      </c>
      <c r="BK140" s="149">
        <f>ROUND(I140*H140,2)</f>
        <v>0</v>
      </c>
      <c r="BL140" s="15" t="s">
        <v>156</v>
      </c>
      <c r="BM140" s="148" t="s">
        <v>3071</v>
      </c>
    </row>
    <row r="141" spans="2:65" s="1" customFormat="1" ht="29.25" x14ac:dyDescent="0.2">
      <c r="B141" s="30"/>
      <c r="D141" s="150" t="s">
        <v>216</v>
      </c>
      <c r="F141" s="151" t="s">
        <v>3072</v>
      </c>
      <c r="I141" s="152"/>
      <c r="L141" s="30"/>
      <c r="M141" s="153"/>
      <c r="T141" s="54"/>
      <c r="AT141" s="15" t="s">
        <v>216</v>
      </c>
      <c r="AU141" s="15" t="s">
        <v>91</v>
      </c>
    </row>
    <row r="142" spans="2:65" s="1" customFormat="1" ht="16.5" customHeight="1" x14ac:dyDescent="0.2">
      <c r="B142" s="30"/>
      <c r="C142" s="136" t="s">
        <v>208</v>
      </c>
      <c r="D142" s="136" t="s">
        <v>210</v>
      </c>
      <c r="E142" s="137" t="s">
        <v>357</v>
      </c>
      <c r="F142" s="138" t="s">
        <v>358</v>
      </c>
      <c r="G142" s="139" t="s">
        <v>359</v>
      </c>
      <c r="H142" s="140">
        <v>5</v>
      </c>
      <c r="I142" s="141"/>
      <c r="J142" s="142">
        <f>ROUND(I142*H142,2)</f>
        <v>0</v>
      </c>
      <c r="K142" s="143"/>
      <c r="L142" s="30"/>
      <c r="M142" s="144" t="s">
        <v>1</v>
      </c>
      <c r="N142" s="145" t="s">
        <v>43</v>
      </c>
      <c r="P142" s="146">
        <f>O142*H142</f>
        <v>0</v>
      </c>
      <c r="Q142" s="146">
        <v>7.1900000000000002E-3</v>
      </c>
      <c r="R142" s="146">
        <f>Q142*H142</f>
        <v>3.5950000000000003E-2</v>
      </c>
      <c r="S142" s="146">
        <v>0</v>
      </c>
      <c r="T142" s="147">
        <f>S142*H142</f>
        <v>0</v>
      </c>
      <c r="AR142" s="148" t="s">
        <v>156</v>
      </c>
      <c r="AT142" s="148" t="s">
        <v>210</v>
      </c>
      <c r="AU142" s="148" t="s">
        <v>91</v>
      </c>
      <c r="AY142" s="15" t="s">
        <v>209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5" t="s">
        <v>85</v>
      </c>
      <c r="BK142" s="149">
        <f>ROUND(I142*H142,2)</f>
        <v>0</v>
      </c>
      <c r="BL142" s="15" t="s">
        <v>156</v>
      </c>
      <c r="BM142" s="148" t="s">
        <v>3073</v>
      </c>
    </row>
    <row r="143" spans="2:65" s="1" customFormat="1" x14ac:dyDescent="0.2">
      <c r="B143" s="30"/>
      <c r="D143" s="150" t="s">
        <v>216</v>
      </c>
      <c r="F143" s="151" t="s">
        <v>361</v>
      </c>
      <c r="I143" s="152"/>
      <c r="L143" s="30"/>
      <c r="M143" s="153"/>
      <c r="T143" s="54"/>
      <c r="AT143" s="15" t="s">
        <v>216</v>
      </c>
      <c r="AU143" s="15" t="s">
        <v>91</v>
      </c>
    </row>
    <row r="144" spans="2:65" s="12" customFormat="1" x14ac:dyDescent="0.2">
      <c r="B144" s="154"/>
      <c r="D144" s="150" t="s">
        <v>292</v>
      </c>
      <c r="E144" s="155" t="s">
        <v>1</v>
      </c>
      <c r="F144" s="156" t="s">
        <v>208</v>
      </c>
      <c r="H144" s="157">
        <v>5</v>
      </c>
      <c r="I144" s="158"/>
      <c r="L144" s="154"/>
      <c r="M144" s="159"/>
      <c r="T144" s="160"/>
      <c r="AT144" s="155" t="s">
        <v>292</v>
      </c>
      <c r="AU144" s="155" t="s">
        <v>91</v>
      </c>
      <c r="AV144" s="12" t="s">
        <v>91</v>
      </c>
      <c r="AW144" s="12" t="s">
        <v>36</v>
      </c>
      <c r="AX144" s="12" t="s">
        <v>85</v>
      </c>
      <c r="AY144" s="155" t="s">
        <v>209</v>
      </c>
    </row>
    <row r="145" spans="2:65" s="1" customFormat="1" ht="24.2" customHeight="1" x14ac:dyDescent="0.2">
      <c r="B145" s="30"/>
      <c r="C145" s="136" t="s">
        <v>234</v>
      </c>
      <c r="D145" s="136" t="s">
        <v>210</v>
      </c>
      <c r="E145" s="137" t="s">
        <v>363</v>
      </c>
      <c r="F145" s="138" t="s">
        <v>364</v>
      </c>
      <c r="G145" s="139" t="s">
        <v>365</v>
      </c>
      <c r="H145" s="140">
        <v>16</v>
      </c>
      <c r="I145" s="141"/>
      <c r="J145" s="142">
        <f>ROUND(I145*H145,2)</f>
        <v>0</v>
      </c>
      <c r="K145" s="143"/>
      <c r="L145" s="30"/>
      <c r="M145" s="144" t="s">
        <v>1</v>
      </c>
      <c r="N145" s="145" t="s">
        <v>43</v>
      </c>
      <c r="P145" s="146">
        <f>O145*H145</f>
        <v>0</v>
      </c>
      <c r="Q145" s="146">
        <v>4.0000000000000003E-5</v>
      </c>
      <c r="R145" s="146">
        <f>Q145*H145</f>
        <v>6.4000000000000005E-4</v>
      </c>
      <c r="S145" s="146">
        <v>0</v>
      </c>
      <c r="T145" s="147">
        <f>S145*H145</f>
        <v>0</v>
      </c>
      <c r="AR145" s="148" t="s">
        <v>156</v>
      </c>
      <c r="AT145" s="148" t="s">
        <v>210</v>
      </c>
      <c r="AU145" s="148" t="s">
        <v>91</v>
      </c>
      <c r="AY145" s="15" t="s">
        <v>209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5" t="s">
        <v>85</v>
      </c>
      <c r="BK145" s="149">
        <f>ROUND(I145*H145,2)</f>
        <v>0</v>
      </c>
      <c r="BL145" s="15" t="s">
        <v>156</v>
      </c>
      <c r="BM145" s="148" t="s">
        <v>3074</v>
      </c>
    </row>
    <row r="146" spans="2:65" s="1" customFormat="1" ht="19.5" x14ac:dyDescent="0.2">
      <c r="B146" s="30"/>
      <c r="D146" s="150" t="s">
        <v>216</v>
      </c>
      <c r="F146" s="151" t="s">
        <v>367</v>
      </c>
      <c r="I146" s="152"/>
      <c r="L146" s="30"/>
      <c r="M146" s="153"/>
      <c r="T146" s="54"/>
      <c r="AT146" s="15" t="s">
        <v>216</v>
      </c>
      <c r="AU146" s="15" t="s">
        <v>91</v>
      </c>
    </row>
    <row r="147" spans="2:65" s="12" customFormat="1" x14ac:dyDescent="0.2">
      <c r="B147" s="154"/>
      <c r="D147" s="150" t="s">
        <v>292</v>
      </c>
      <c r="E147" s="155" t="s">
        <v>1</v>
      </c>
      <c r="F147" s="156" t="s">
        <v>3075</v>
      </c>
      <c r="H147" s="157">
        <v>16</v>
      </c>
      <c r="I147" s="158"/>
      <c r="L147" s="154"/>
      <c r="M147" s="159"/>
      <c r="T147" s="160"/>
      <c r="AT147" s="155" t="s">
        <v>292</v>
      </c>
      <c r="AU147" s="155" t="s">
        <v>91</v>
      </c>
      <c r="AV147" s="12" t="s">
        <v>91</v>
      </c>
      <c r="AW147" s="12" t="s">
        <v>36</v>
      </c>
      <c r="AX147" s="12" t="s">
        <v>85</v>
      </c>
      <c r="AY147" s="155" t="s">
        <v>209</v>
      </c>
    </row>
    <row r="148" spans="2:65" s="1" customFormat="1" ht="24.2" customHeight="1" x14ac:dyDescent="0.2">
      <c r="B148" s="30"/>
      <c r="C148" s="136" t="s">
        <v>239</v>
      </c>
      <c r="D148" s="136" t="s">
        <v>210</v>
      </c>
      <c r="E148" s="137" t="s">
        <v>369</v>
      </c>
      <c r="F148" s="138" t="s">
        <v>370</v>
      </c>
      <c r="G148" s="139" t="s">
        <v>371</v>
      </c>
      <c r="H148" s="140">
        <v>5</v>
      </c>
      <c r="I148" s="141"/>
      <c r="J148" s="142">
        <f>ROUND(I148*H148,2)</f>
        <v>0</v>
      </c>
      <c r="K148" s="143"/>
      <c r="L148" s="30"/>
      <c r="M148" s="144" t="s">
        <v>1</v>
      </c>
      <c r="N148" s="145" t="s">
        <v>43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156</v>
      </c>
      <c r="AT148" s="148" t="s">
        <v>210</v>
      </c>
      <c r="AU148" s="148" t="s">
        <v>91</v>
      </c>
      <c r="AY148" s="15" t="s">
        <v>209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5" t="s">
        <v>85</v>
      </c>
      <c r="BK148" s="149">
        <f>ROUND(I148*H148,2)</f>
        <v>0</v>
      </c>
      <c r="BL148" s="15" t="s">
        <v>156</v>
      </c>
      <c r="BM148" s="148" t="s">
        <v>3076</v>
      </c>
    </row>
    <row r="149" spans="2:65" s="1" customFormat="1" ht="19.5" x14ac:dyDescent="0.2">
      <c r="B149" s="30"/>
      <c r="D149" s="150" t="s">
        <v>216</v>
      </c>
      <c r="F149" s="151" t="s">
        <v>373</v>
      </c>
      <c r="I149" s="152"/>
      <c r="L149" s="30"/>
      <c r="M149" s="153"/>
      <c r="T149" s="54"/>
      <c r="AT149" s="15" t="s">
        <v>216</v>
      </c>
      <c r="AU149" s="15" t="s">
        <v>91</v>
      </c>
    </row>
    <row r="150" spans="2:65" s="12" customFormat="1" x14ac:dyDescent="0.2">
      <c r="B150" s="154"/>
      <c r="D150" s="150" t="s">
        <v>292</v>
      </c>
      <c r="E150" s="155" t="s">
        <v>1</v>
      </c>
      <c r="F150" s="156" t="s">
        <v>208</v>
      </c>
      <c r="H150" s="157">
        <v>5</v>
      </c>
      <c r="I150" s="158"/>
      <c r="L150" s="154"/>
      <c r="M150" s="159"/>
      <c r="T150" s="160"/>
      <c r="AT150" s="155" t="s">
        <v>292</v>
      </c>
      <c r="AU150" s="155" t="s">
        <v>91</v>
      </c>
      <c r="AV150" s="12" t="s">
        <v>91</v>
      </c>
      <c r="AW150" s="12" t="s">
        <v>36</v>
      </c>
      <c r="AX150" s="12" t="s">
        <v>85</v>
      </c>
      <c r="AY150" s="155" t="s">
        <v>209</v>
      </c>
    </row>
    <row r="151" spans="2:65" s="1" customFormat="1" ht="24.2" customHeight="1" x14ac:dyDescent="0.2">
      <c r="B151" s="30"/>
      <c r="C151" s="136" t="s">
        <v>244</v>
      </c>
      <c r="D151" s="136" t="s">
        <v>210</v>
      </c>
      <c r="E151" s="137" t="s">
        <v>375</v>
      </c>
      <c r="F151" s="138" t="s">
        <v>376</v>
      </c>
      <c r="G151" s="139" t="s">
        <v>359</v>
      </c>
      <c r="H151" s="140">
        <v>60</v>
      </c>
      <c r="I151" s="141"/>
      <c r="J151" s="142">
        <f>ROUND(I151*H151,2)</f>
        <v>0</v>
      </c>
      <c r="K151" s="143"/>
      <c r="L151" s="30"/>
      <c r="M151" s="144" t="s">
        <v>1</v>
      </c>
      <c r="N151" s="145" t="s">
        <v>43</v>
      </c>
      <c r="P151" s="146">
        <f>O151*H151</f>
        <v>0</v>
      </c>
      <c r="Q151" s="146">
        <v>8.6800000000000002E-3</v>
      </c>
      <c r="R151" s="146">
        <f>Q151*H151</f>
        <v>0.52080000000000004</v>
      </c>
      <c r="S151" s="146">
        <v>0</v>
      </c>
      <c r="T151" s="147">
        <f>S151*H151</f>
        <v>0</v>
      </c>
      <c r="AR151" s="148" t="s">
        <v>156</v>
      </c>
      <c r="AT151" s="148" t="s">
        <v>210</v>
      </c>
      <c r="AU151" s="148" t="s">
        <v>91</v>
      </c>
      <c r="AY151" s="15" t="s">
        <v>209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5" t="s">
        <v>85</v>
      </c>
      <c r="BK151" s="149">
        <f>ROUND(I151*H151,2)</f>
        <v>0</v>
      </c>
      <c r="BL151" s="15" t="s">
        <v>156</v>
      </c>
      <c r="BM151" s="148" t="s">
        <v>3077</v>
      </c>
    </row>
    <row r="152" spans="2:65" s="1" customFormat="1" ht="58.5" x14ac:dyDescent="0.2">
      <c r="B152" s="30"/>
      <c r="D152" s="150" t="s">
        <v>216</v>
      </c>
      <c r="F152" s="151" t="s">
        <v>378</v>
      </c>
      <c r="I152" s="152"/>
      <c r="L152" s="30"/>
      <c r="M152" s="153"/>
      <c r="T152" s="54"/>
      <c r="AT152" s="15" t="s">
        <v>216</v>
      </c>
      <c r="AU152" s="15" t="s">
        <v>91</v>
      </c>
    </row>
    <row r="153" spans="2:65" s="12" customFormat="1" x14ac:dyDescent="0.2">
      <c r="B153" s="154"/>
      <c r="D153" s="150" t="s">
        <v>292</v>
      </c>
      <c r="E153" s="155" t="s">
        <v>1</v>
      </c>
      <c r="F153" s="156" t="s">
        <v>421</v>
      </c>
      <c r="H153" s="157">
        <v>60</v>
      </c>
      <c r="I153" s="158"/>
      <c r="L153" s="154"/>
      <c r="M153" s="159"/>
      <c r="T153" s="160"/>
      <c r="AT153" s="155" t="s">
        <v>292</v>
      </c>
      <c r="AU153" s="155" t="s">
        <v>91</v>
      </c>
      <c r="AV153" s="12" t="s">
        <v>91</v>
      </c>
      <c r="AW153" s="12" t="s">
        <v>36</v>
      </c>
      <c r="AX153" s="12" t="s">
        <v>85</v>
      </c>
      <c r="AY153" s="155" t="s">
        <v>209</v>
      </c>
    </row>
    <row r="154" spans="2:65" s="1" customFormat="1" ht="16.5" customHeight="1" x14ac:dyDescent="0.2">
      <c r="B154" s="30"/>
      <c r="C154" s="171" t="s">
        <v>249</v>
      </c>
      <c r="D154" s="171" t="s">
        <v>449</v>
      </c>
      <c r="E154" s="172" t="s">
        <v>577</v>
      </c>
      <c r="F154" s="173" t="s">
        <v>578</v>
      </c>
      <c r="G154" s="174" t="s">
        <v>554</v>
      </c>
      <c r="H154" s="175">
        <v>230.65600000000001</v>
      </c>
      <c r="I154" s="176"/>
      <c r="J154" s="177">
        <f>ROUND(I154*H154,2)</f>
        <v>0</v>
      </c>
      <c r="K154" s="178"/>
      <c r="L154" s="179"/>
      <c r="M154" s="180" t="s">
        <v>1</v>
      </c>
      <c r="N154" s="181" t="s">
        <v>43</v>
      </c>
      <c r="P154" s="146">
        <f>O154*H154</f>
        <v>0</v>
      </c>
      <c r="Q154" s="146">
        <v>1</v>
      </c>
      <c r="R154" s="146">
        <f>Q154*H154</f>
        <v>230.65600000000001</v>
      </c>
      <c r="S154" s="146">
        <v>0</v>
      </c>
      <c r="T154" s="147">
        <f>S154*H154</f>
        <v>0</v>
      </c>
      <c r="AR154" s="148" t="s">
        <v>244</v>
      </c>
      <c r="AT154" s="148" t="s">
        <v>449</v>
      </c>
      <c r="AU154" s="148" t="s">
        <v>91</v>
      </c>
      <c r="AY154" s="15" t="s">
        <v>209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5" t="s">
        <v>85</v>
      </c>
      <c r="BK154" s="149">
        <f>ROUND(I154*H154,2)</f>
        <v>0</v>
      </c>
      <c r="BL154" s="15" t="s">
        <v>156</v>
      </c>
      <c r="BM154" s="148" t="s">
        <v>3078</v>
      </c>
    </row>
    <row r="155" spans="2:65" s="1" customFormat="1" x14ac:dyDescent="0.2">
      <c r="B155" s="30"/>
      <c r="D155" s="150" t="s">
        <v>216</v>
      </c>
      <c r="F155" s="151" t="s">
        <v>578</v>
      </c>
      <c r="I155" s="152"/>
      <c r="L155" s="30"/>
      <c r="M155" s="153"/>
      <c r="T155" s="54"/>
      <c r="AT155" s="15" t="s">
        <v>216</v>
      </c>
      <c r="AU155" s="15" t="s">
        <v>91</v>
      </c>
    </row>
    <row r="156" spans="2:65" s="12" customFormat="1" x14ac:dyDescent="0.2">
      <c r="B156" s="154"/>
      <c r="D156" s="150" t="s">
        <v>292</v>
      </c>
      <c r="E156" s="155" t="s">
        <v>1</v>
      </c>
      <c r="F156" s="156" t="s">
        <v>3079</v>
      </c>
      <c r="H156" s="157">
        <v>243.73600000000002</v>
      </c>
      <c r="I156" s="158"/>
      <c r="L156" s="154"/>
      <c r="M156" s="159"/>
      <c r="T156" s="160"/>
      <c r="AT156" s="155" t="s">
        <v>292</v>
      </c>
      <c r="AU156" s="155" t="s">
        <v>91</v>
      </c>
      <c r="AV156" s="12" t="s">
        <v>91</v>
      </c>
      <c r="AW156" s="12" t="s">
        <v>36</v>
      </c>
      <c r="AX156" s="12" t="s">
        <v>78</v>
      </c>
      <c r="AY156" s="155" t="s">
        <v>209</v>
      </c>
    </row>
    <row r="157" spans="2:65" s="12" customFormat="1" x14ac:dyDescent="0.2">
      <c r="B157" s="154"/>
      <c r="D157" s="150" t="s">
        <v>292</v>
      </c>
      <c r="E157" s="155" t="s">
        <v>1</v>
      </c>
      <c r="F157" s="156" t="s">
        <v>3080</v>
      </c>
      <c r="H157" s="157">
        <v>-13.080235200000004</v>
      </c>
      <c r="I157" s="158"/>
      <c r="L157" s="154"/>
      <c r="M157" s="159"/>
      <c r="T157" s="160"/>
      <c r="AT157" s="155" t="s">
        <v>292</v>
      </c>
      <c r="AU157" s="155" t="s">
        <v>91</v>
      </c>
      <c r="AV157" s="12" t="s">
        <v>91</v>
      </c>
      <c r="AW157" s="12" t="s">
        <v>36</v>
      </c>
      <c r="AX157" s="12" t="s">
        <v>78</v>
      </c>
      <c r="AY157" s="155" t="s">
        <v>209</v>
      </c>
    </row>
    <row r="158" spans="2:65" s="13" customFormat="1" x14ac:dyDescent="0.2">
      <c r="B158" s="164"/>
      <c r="D158" s="150" t="s">
        <v>292</v>
      </c>
      <c r="E158" s="165" t="s">
        <v>1</v>
      </c>
      <c r="F158" s="166" t="s">
        <v>351</v>
      </c>
      <c r="H158" s="167">
        <v>230.65576480000001</v>
      </c>
      <c r="I158" s="168"/>
      <c r="L158" s="164"/>
      <c r="M158" s="169"/>
      <c r="T158" s="170"/>
      <c r="AT158" s="165" t="s">
        <v>292</v>
      </c>
      <c r="AU158" s="165" t="s">
        <v>91</v>
      </c>
      <c r="AV158" s="13" t="s">
        <v>156</v>
      </c>
      <c r="AW158" s="13" t="s">
        <v>4</v>
      </c>
      <c r="AX158" s="13" t="s">
        <v>85</v>
      </c>
      <c r="AY158" s="165" t="s">
        <v>209</v>
      </c>
    </row>
    <row r="159" spans="2:65" s="1" customFormat="1" ht="24.2" customHeight="1" x14ac:dyDescent="0.2">
      <c r="B159" s="30"/>
      <c r="C159" s="136" t="s">
        <v>254</v>
      </c>
      <c r="D159" s="136" t="s">
        <v>210</v>
      </c>
      <c r="E159" s="137" t="s">
        <v>380</v>
      </c>
      <c r="F159" s="138" t="s">
        <v>381</v>
      </c>
      <c r="G159" s="139" t="s">
        <v>359</v>
      </c>
      <c r="H159" s="140">
        <v>90</v>
      </c>
      <c r="I159" s="141"/>
      <c r="J159" s="142">
        <f>ROUND(I159*H159,2)</f>
        <v>0</v>
      </c>
      <c r="K159" s="143"/>
      <c r="L159" s="30"/>
      <c r="M159" s="144" t="s">
        <v>1</v>
      </c>
      <c r="N159" s="145" t="s">
        <v>43</v>
      </c>
      <c r="P159" s="146">
        <f>O159*H159</f>
        <v>0</v>
      </c>
      <c r="Q159" s="146">
        <v>3.6900000000000002E-2</v>
      </c>
      <c r="R159" s="146">
        <f>Q159*H159</f>
        <v>3.3210000000000002</v>
      </c>
      <c r="S159" s="146">
        <v>0</v>
      </c>
      <c r="T159" s="147">
        <f>S159*H159</f>
        <v>0</v>
      </c>
      <c r="AR159" s="148" t="s">
        <v>156</v>
      </c>
      <c r="AT159" s="148" t="s">
        <v>210</v>
      </c>
      <c r="AU159" s="148" t="s">
        <v>91</v>
      </c>
      <c r="AY159" s="15" t="s">
        <v>209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5" t="s">
        <v>85</v>
      </c>
      <c r="BK159" s="149">
        <f>ROUND(I159*H159,2)</f>
        <v>0</v>
      </c>
      <c r="BL159" s="15" t="s">
        <v>156</v>
      </c>
      <c r="BM159" s="148" t="s">
        <v>3081</v>
      </c>
    </row>
    <row r="160" spans="2:65" s="1" customFormat="1" ht="58.5" x14ac:dyDescent="0.2">
      <c r="B160" s="30"/>
      <c r="D160" s="150" t="s">
        <v>216</v>
      </c>
      <c r="F160" s="151" t="s">
        <v>383</v>
      </c>
      <c r="I160" s="152"/>
      <c r="L160" s="30"/>
      <c r="M160" s="153"/>
      <c r="T160" s="54"/>
      <c r="AT160" s="15" t="s">
        <v>216</v>
      </c>
      <c r="AU160" s="15" t="s">
        <v>91</v>
      </c>
    </row>
    <row r="161" spans="2:65" s="12" customFormat="1" x14ac:dyDescent="0.2">
      <c r="B161" s="154"/>
      <c r="D161" s="150" t="s">
        <v>292</v>
      </c>
      <c r="E161" s="155" t="s">
        <v>1</v>
      </c>
      <c r="F161" s="156" t="s">
        <v>819</v>
      </c>
      <c r="H161" s="157">
        <v>90</v>
      </c>
      <c r="I161" s="158"/>
      <c r="L161" s="154"/>
      <c r="M161" s="159"/>
      <c r="T161" s="160"/>
      <c r="AT161" s="155" t="s">
        <v>292</v>
      </c>
      <c r="AU161" s="155" t="s">
        <v>91</v>
      </c>
      <c r="AV161" s="12" t="s">
        <v>91</v>
      </c>
      <c r="AW161" s="12" t="s">
        <v>36</v>
      </c>
      <c r="AX161" s="12" t="s">
        <v>85</v>
      </c>
      <c r="AY161" s="155" t="s">
        <v>209</v>
      </c>
    </row>
    <row r="162" spans="2:65" s="1" customFormat="1" ht="24.2" customHeight="1" x14ac:dyDescent="0.2">
      <c r="B162" s="30"/>
      <c r="C162" s="136" t="s">
        <v>259</v>
      </c>
      <c r="D162" s="136" t="s">
        <v>210</v>
      </c>
      <c r="E162" s="137" t="s">
        <v>385</v>
      </c>
      <c r="F162" s="138" t="s">
        <v>386</v>
      </c>
      <c r="G162" s="139" t="s">
        <v>387</v>
      </c>
      <c r="H162" s="140">
        <v>275.27999999999997</v>
      </c>
      <c r="I162" s="141"/>
      <c r="J162" s="142">
        <f>ROUND(I162*H162,2)</f>
        <v>0</v>
      </c>
      <c r="K162" s="143"/>
      <c r="L162" s="30"/>
      <c r="M162" s="144" t="s">
        <v>1</v>
      </c>
      <c r="N162" s="145" t="s">
        <v>43</v>
      </c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AR162" s="148" t="s">
        <v>156</v>
      </c>
      <c r="AT162" s="148" t="s">
        <v>210</v>
      </c>
      <c r="AU162" s="148" t="s">
        <v>91</v>
      </c>
      <c r="AY162" s="15" t="s">
        <v>209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5" t="s">
        <v>85</v>
      </c>
      <c r="BK162" s="149">
        <f>ROUND(I162*H162,2)</f>
        <v>0</v>
      </c>
      <c r="BL162" s="15" t="s">
        <v>156</v>
      </c>
      <c r="BM162" s="148" t="s">
        <v>3082</v>
      </c>
    </row>
    <row r="163" spans="2:65" s="1" customFormat="1" ht="19.5" x14ac:dyDescent="0.2">
      <c r="B163" s="30"/>
      <c r="D163" s="150" t="s">
        <v>216</v>
      </c>
      <c r="F163" s="151" t="s">
        <v>389</v>
      </c>
      <c r="I163" s="152"/>
      <c r="L163" s="30"/>
      <c r="M163" s="153"/>
      <c r="T163" s="54"/>
      <c r="AT163" s="15" t="s">
        <v>216</v>
      </c>
      <c r="AU163" s="15" t="s">
        <v>91</v>
      </c>
    </row>
    <row r="164" spans="2:65" s="12" customFormat="1" x14ac:dyDescent="0.2">
      <c r="B164" s="154"/>
      <c r="D164" s="150" t="s">
        <v>292</v>
      </c>
      <c r="E164" s="155" t="s">
        <v>1</v>
      </c>
      <c r="F164" s="156" t="s">
        <v>3083</v>
      </c>
      <c r="H164" s="157">
        <v>275.28000000000003</v>
      </c>
      <c r="I164" s="158"/>
      <c r="L164" s="154"/>
      <c r="M164" s="159"/>
      <c r="T164" s="160"/>
      <c r="AT164" s="155" t="s">
        <v>292</v>
      </c>
      <c r="AU164" s="155" t="s">
        <v>91</v>
      </c>
      <c r="AV164" s="12" t="s">
        <v>91</v>
      </c>
      <c r="AW164" s="12" t="s">
        <v>36</v>
      </c>
      <c r="AX164" s="12" t="s">
        <v>85</v>
      </c>
      <c r="AY164" s="155" t="s">
        <v>209</v>
      </c>
    </row>
    <row r="165" spans="2:65" s="1" customFormat="1" ht="24.2" customHeight="1" x14ac:dyDescent="0.2">
      <c r="B165" s="30"/>
      <c r="C165" s="136" t="s">
        <v>8</v>
      </c>
      <c r="D165" s="136" t="s">
        <v>210</v>
      </c>
      <c r="E165" s="137" t="s">
        <v>983</v>
      </c>
      <c r="F165" s="138" t="s">
        <v>984</v>
      </c>
      <c r="G165" s="139" t="s">
        <v>342</v>
      </c>
      <c r="H165" s="140">
        <v>130.19999999999999</v>
      </c>
      <c r="I165" s="141"/>
      <c r="J165" s="142">
        <f>ROUND(I165*H165,2)</f>
        <v>0</v>
      </c>
      <c r="K165" s="143"/>
      <c r="L165" s="30"/>
      <c r="M165" s="144" t="s">
        <v>1</v>
      </c>
      <c r="N165" s="145" t="s">
        <v>43</v>
      </c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AR165" s="148" t="s">
        <v>156</v>
      </c>
      <c r="AT165" s="148" t="s">
        <v>210</v>
      </c>
      <c r="AU165" s="148" t="s">
        <v>91</v>
      </c>
      <c r="AY165" s="15" t="s">
        <v>209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5" t="s">
        <v>85</v>
      </c>
      <c r="BK165" s="149">
        <f>ROUND(I165*H165,2)</f>
        <v>0</v>
      </c>
      <c r="BL165" s="15" t="s">
        <v>156</v>
      </c>
      <c r="BM165" s="148" t="s">
        <v>3084</v>
      </c>
    </row>
    <row r="166" spans="2:65" s="1" customFormat="1" ht="19.5" x14ac:dyDescent="0.2">
      <c r="B166" s="30"/>
      <c r="D166" s="150" t="s">
        <v>216</v>
      </c>
      <c r="F166" s="151" t="s">
        <v>986</v>
      </c>
      <c r="I166" s="152"/>
      <c r="L166" s="30"/>
      <c r="M166" s="153"/>
      <c r="T166" s="54"/>
      <c r="AT166" s="15" t="s">
        <v>216</v>
      </c>
      <c r="AU166" s="15" t="s">
        <v>91</v>
      </c>
    </row>
    <row r="167" spans="2:65" s="12" customFormat="1" x14ac:dyDescent="0.2">
      <c r="B167" s="154"/>
      <c r="D167" s="150" t="s">
        <v>292</v>
      </c>
      <c r="E167" s="155" t="s">
        <v>1</v>
      </c>
      <c r="F167" s="156" t="s">
        <v>3085</v>
      </c>
      <c r="H167" s="157">
        <v>130.19999999999999</v>
      </c>
      <c r="I167" s="158"/>
      <c r="L167" s="154"/>
      <c r="M167" s="159"/>
      <c r="T167" s="160"/>
      <c r="AT167" s="155" t="s">
        <v>292</v>
      </c>
      <c r="AU167" s="155" t="s">
        <v>91</v>
      </c>
      <c r="AV167" s="12" t="s">
        <v>91</v>
      </c>
      <c r="AW167" s="12" t="s">
        <v>36</v>
      </c>
      <c r="AX167" s="12" t="s">
        <v>85</v>
      </c>
      <c r="AY167" s="155" t="s">
        <v>209</v>
      </c>
    </row>
    <row r="168" spans="2:65" s="1" customFormat="1" ht="33" customHeight="1" x14ac:dyDescent="0.2">
      <c r="B168" s="30"/>
      <c r="C168" s="136" t="s">
        <v>268</v>
      </c>
      <c r="D168" s="136" t="s">
        <v>210</v>
      </c>
      <c r="E168" s="137" t="s">
        <v>988</v>
      </c>
      <c r="F168" s="138" t="s">
        <v>989</v>
      </c>
      <c r="G168" s="139" t="s">
        <v>387</v>
      </c>
      <c r="H168" s="140">
        <v>202.21899999999999</v>
      </c>
      <c r="I168" s="141"/>
      <c r="J168" s="142">
        <f>ROUND(I168*H168,2)</f>
        <v>0</v>
      </c>
      <c r="K168" s="143"/>
      <c r="L168" s="30"/>
      <c r="M168" s="144" t="s">
        <v>1</v>
      </c>
      <c r="N168" s="145" t="s">
        <v>43</v>
      </c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AR168" s="148" t="s">
        <v>156</v>
      </c>
      <c r="AT168" s="148" t="s">
        <v>210</v>
      </c>
      <c r="AU168" s="148" t="s">
        <v>91</v>
      </c>
      <c r="AY168" s="15" t="s">
        <v>209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5" t="s">
        <v>85</v>
      </c>
      <c r="BK168" s="149">
        <f>ROUND(I168*H168,2)</f>
        <v>0</v>
      </c>
      <c r="BL168" s="15" t="s">
        <v>156</v>
      </c>
      <c r="BM168" s="148" t="s">
        <v>3086</v>
      </c>
    </row>
    <row r="169" spans="2:65" s="1" customFormat="1" ht="29.25" x14ac:dyDescent="0.2">
      <c r="B169" s="30"/>
      <c r="D169" s="150" t="s">
        <v>216</v>
      </c>
      <c r="F169" s="151" t="s">
        <v>991</v>
      </c>
      <c r="I169" s="152"/>
      <c r="L169" s="30"/>
      <c r="M169" s="153"/>
      <c r="T169" s="54"/>
      <c r="AT169" s="15" t="s">
        <v>216</v>
      </c>
      <c r="AU169" s="15" t="s">
        <v>91</v>
      </c>
    </row>
    <row r="170" spans="2:65" s="12" customFormat="1" ht="22.5" x14ac:dyDescent="0.2">
      <c r="B170" s="154"/>
      <c r="D170" s="150" t="s">
        <v>292</v>
      </c>
      <c r="E170" s="155" t="s">
        <v>1</v>
      </c>
      <c r="F170" s="156" t="s">
        <v>3087</v>
      </c>
      <c r="H170" s="157">
        <v>228.08799999999999</v>
      </c>
      <c r="I170" s="158"/>
      <c r="L170" s="154"/>
      <c r="M170" s="159"/>
      <c r="T170" s="160"/>
      <c r="AT170" s="155" t="s">
        <v>292</v>
      </c>
      <c r="AU170" s="155" t="s">
        <v>91</v>
      </c>
      <c r="AV170" s="12" t="s">
        <v>91</v>
      </c>
      <c r="AW170" s="12" t="s">
        <v>36</v>
      </c>
      <c r="AX170" s="12" t="s">
        <v>78</v>
      </c>
      <c r="AY170" s="155" t="s">
        <v>209</v>
      </c>
    </row>
    <row r="171" spans="2:65" s="12" customFormat="1" x14ac:dyDescent="0.2">
      <c r="B171" s="154"/>
      <c r="D171" s="150" t="s">
        <v>292</v>
      </c>
      <c r="E171" s="155" t="s">
        <v>1</v>
      </c>
      <c r="F171" s="156" t="s">
        <v>3088</v>
      </c>
      <c r="H171" s="157">
        <v>-25.868800000000007</v>
      </c>
      <c r="I171" s="158"/>
      <c r="L171" s="154"/>
      <c r="M171" s="159"/>
      <c r="T171" s="160"/>
      <c r="AT171" s="155" t="s">
        <v>292</v>
      </c>
      <c r="AU171" s="155" t="s">
        <v>91</v>
      </c>
      <c r="AV171" s="12" t="s">
        <v>91</v>
      </c>
      <c r="AW171" s="12" t="s">
        <v>36</v>
      </c>
      <c r="AX171" s="12" t="s">
        <v>78</v>
      </c>
      <c r="AY171" s="155" t="s">
        <v>209</v>
      </c>
    </row>
    <row r="172" spans="2:65" s="13" customFormat="1" x14ac:dyDescent="0.2">
      <c r="B172" s="164"/>
      <c r="D172" s="150" t="s">
        <v>292</v>
      </c>
      <c r="E172" s="165" t="s">
        <v>1</v>
      </c>
      <c r="F172" s="166" t="s">
        <v>351</v>
      </c>
      <c r="H172" s="167">
        <v>202.2192</v>
      </c>
      <c r="I172" s="168"/>
      <c r="L172" s="164"/>
      <c r="M172" s="169"/>
      <c r="T172" s="170"/>
      <c r="AT172" s="165" t="s">
        <v>292</v>
      </c>
      <c r="AU172" s="165" t="s">
        <v>91</v>
      </c>
      <c r="AV172" s="13" t="s">
        <v>156</v>
      </c>
      <c r="AW172" s="13" t="s">
        <v>4</v>
      </c>
      <c r="AX172" s="13" t="s">
        <v>85</v>
      </c>
      <c r="AY172" s="165" t="s">
        <v>209</v>
      </c>
    </row>
    <row r="173" spans="2:65" s="1" customFormat="1" ht="37.9" customHeight="1" x14ac:dyDescent="0.2">
      <c r="B173" s="30"/>
      <c r="C173" s="136" t="s">
        <v>273</v>
      </c>
      <c r="D173" s="136" t="s">
        <v>210</v>
      </c>
      <c r="E173" s="137" t="s">
        <v>417</v>
      </c>
      <c r="F173" s="138" t="s">
        <v>418</v>
      </c>
      <c r="G173" s="139" t="s">
        <v>387</v>
      </c>
      <c r="H173" s="140">
        <v>100</v>
      </c>
      <c r="I173" s="141"/>
      <c r="J173" s="142">
        <f>ROUND(I173*H173,2)</f>
        <v>0</v>
      </c>
      <c r="K173" s="143"/>
      <c r="L173" s="30"/>
      <c r="M173" s="144" t="s">
        <v>1</v>
      </c>
      <c r="N173" s="145" t="s">
        <v>43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156</v>
      </c>
      <c r="AT173" s="148" t="s">
        <v>210</v>
      </c>
      <c r="AU173" s="148" t="s">
        <v>91</v>
      </c>
      <c r="AY173" s="15" t="s">
        <v>209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5" t="s">
        <v>85</v>
      </c>
      <c r="BK173" s="149">
        <f>ROUND(I173*H173,2)</f>
        <v>0</v>
      </c>
      <c r="BL173" s="15" t="s">
        <v>156</v>
      </c>
      <c r="BM173" s="148" t="s">
        <v>3089</v>
      </c>
    </row>
    <row r="174" spans="2:65" s="1" customFormat="1" ht="39" x14ac:dyDescent="0.2">
      <c r="B174" s="30"/>
      <c r="D174" s="150" t="s">
        <v>216</v>
      </c>
      <c r="F174" s="151" t="s">
        <v>420</v>
      </c>
      <c r="I174" s="152"/>
      <c r="L174" s="30"/>
      <c r="M174" s="153"/>
      <c r="T174" s="54"/>
      <c r="AT174" s="15" t="s">
        <v>216</v>
      </c>
      <c r="AU174" s="15" t="s">
        <v>91</v>
      </c>
    </row>
    <row r="175" spans="2:65" s="12" customFormat="1" x14ac:dyDescent="0.2">
      <c r="B175" s="154"/>
      <c r="D175" s="150" t="s">
        <v>292</v>
      </c>
      <c r="E175" s="155" t="s">
        <v>1</v>
      </c>
      <c r="F175" s="156" t="s">
        <v>379</v>
      </c>
      <c r="H175" s="157">
        <v>100</v>
      </c>
      <c r="I175" s="158"/>
      <c r="L175" s="154"/>
      <c r="M175" s="159"/>
      <c r="T175" s="160"/>
      <c r="AT175" s="155" t="s">
        <v>292</v>
      </c>
      <c r="AU175" s="155" t="s">
        <v>91</v>
      </c>
      <c r="AV175" s="12" t="s">
        <v>91</v>
      </c>
      <c r="AW175" s="12" t="s">
        <v>36</v>
      </c>
      <c r="AX175" s="12" t="s">
        <v>85</v>
      </c>
      <c r="AY175" s="155" t="s">
        <v>209</v>
      </c>
    </row>
    <row r="176" spans="2:65" s="1" customFormat="1" ht="33" customHeight="1" x14ac:dyDescent="0.2">
      <c r="B176" s="30"/>
      <c r="C176" s="136" t="s">
        <v>280</v>
      </c>
      <c r="D176" s="136" t="s">
        <v>210</v>
      </c>
      <c r="E176" s="137" t="s">
        <v>995</v>
      </c>
      <c r="F176" s="138" t="s">
        <v>996</v>
      </c>
      <c r="G176" s="139" t="s">
        <v>387</v>
      </c>
      <c r="H176" s="140">
        <v>127.18</v>
      </c>
      <c r="I176" s="141"/>
      <c r="J176" s="142">
        <f>ROUND(I176*H176,2)</f>
        <v>0</v>
      </c>
      <c r="K176" s="143"/>
      <c r="L176" s="30"/>
      <c r="M176" s="144" t="s">
        <v>1</v>
      </c>
      <c r="N176" s="145" t="s">
        <v>43</v>
      </c>
      <c r="P176" s="146">
        <f>O176*H176</f>
        <v>0</v>
      </c>
      <c r="Q176" s="146">
        <v>0</v>
      </c>
      <c r="R176" s="146">
        <f>Q176*H176</f>
        <v>0</v>
      </c>
      <c r="S176" s="146">
        <v>0</v>
      </c>
      <c r="T176" s="147">
        <f>S176*H176</f>
        <v>0</v>
      </c>
      <c r="AR176" s="148" t="s">
        <v>156</v>
      </c>
      <c r="AT176" s="148" t="s">
        <v>210</v>
      </c>
      <c r="AU176" s="148" t="s">
        <v>91</v>
      </c>
      <c r="AY176" s="15" t="s">
        <v>209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5" t="s">
        <v>85</v>
      </c>
      <c r="BK176" s="149">
        <f>ROUND(I176*H176,2)</f>
        <v>0</v>
      </c>
      <c r="BL176" s="15" t="s">
        <v>156</v>
      </c>
      <c r="BM176" s="148" t="s">
        <v>3090</v>
      </c>
    </row>
    <row r="177" spans="2:65" s="1" customFormat="1" ht="29.25" x14ac:dyDescent="0.2">
      <c r="B177" s="30"/>
      <c r="D177" s="150" t="s">
        <v>216</v>
      </c>
      <c r="F177" s="151" t="s">
        <v>998</v>
      </c>
      <c r="I177" s="152"/>
      <c r="L177" s="30"/>
      <c r="M177" s="153"/>
      <c r="T177" s="54"/>
      <c r="AT177" s="15" t="s">
        <v>216</v>
      </c>
      <c r="AU177" s="15" t="s">
        <v>91</v>
      </c>
    </row>
    <row r="178" spans="2:65" s="12" customFormat="1" ht="22.5" x14ac:dyDescent="0.2">
      <c r="B178" s="154"/>
      <c r="D178" s="150" t="s">
        <v>292</v>
      </c>
      <c r="E178" s="155" t="s">
        <v>1</v>
      </c>
      <c r="F178" s="156" t="s">
        <v>3091</v>
      </c>
      <c r="H178" s="157">
        <v>159.50799999999998</v>
      </c>
      <c r="I178" s="158"/>
      <c r="L178" s="154"/>
      <c r="M178" s="159"/>
      <c r="T178" s="160"/>
      <c r="AT178" s="155" t="s">
        <v>292</v>
      </c>
      <c r="AU178" s="155" t="s">
        <v>91</v>
      </c>
      <c r="AV178" s="12" t="s">
        <v>91</v>
      </c>
      <c r="AW178" s="12" t="s">
        <v>36</v>
      </c>
      <c r="AX178" s="12" t="s">
        <v>78</v>
      </c>
      <c r="AY178" s="155" t="s">
        <v>209</v>
      </c>
    </row>
    <row r="179" spans="2:65" s="12" customFormat="1" x14ac:dyDescent="0.2">
      <c r="B179" s="154"/>
      <c r="D179" s="150" t="s">
        <v>292</v>
      </c>
      <c r="E179" s="155" t="s">
        <v>1</v>
      </c>
      <c r="F179" s="156" t="s">
        <v>3092</v>
      </c>
      <c r="H179" s="157">
        <v>-32.328000000000003</v>
      </c>
      <c r="I179" s="158"/>
      <c r="L179" s="154"/>
      <c r="M179" s="159"/>
      <c r="T179" s="160"/>
      <c r="AT179" s="155" t="s">
        <v>292</v>
      </c>
      <c r="AU179" s="155" t="s">
        <v>91</v>
      </c>
      <c r="AV179" s="12" t="s">
        <v>91</v>
      </c>
      <c r="AW179" s="12" t="s">
        <v>36</v>
      </c>
      <c r="AX179" s="12" t="s">
        <v>78</v>
      </c>
      <c r="AY179" s="155" t="s">
        <v>209</v>
      </c>
    </row>
    <row r="180" spans="2:65" s="13" customFormat="1" x14ac:dyDescent="0.2">
      <c r="B180" s="164"/>
      <c r="D180" s="150" t="s">
        <v>292</v>
      </c>
      <c r="E180" s="165" t="s">
        <v>1</v>
      </c>
      <c r="F180" s="166" t="s">
        <v>351</v>
      </c>
      <c r="H180" s="167">
        <v>127.17999999999998</v>
      </c>
      <c r="I180" s="168"/>
      <c r="L180" s="164"/>
      <c r="M180" s="169"/>
      <c r="T180" s="170"/>
      <c r="AT180" s="165" t="s">
        <v>292</v>
      </c>
      <c r="AU180" s="165" t="s">
        <v>91</v>
      </c>
      <c r="AV180" s="13" t="s">
        <v>156</v>
      </c>
      <c r="AW180" s="13" t="s">
        <v>4</v>
      </c>
      <c r="AX180" s="13" t="s">
        <v>85</v>
      </c>
      <c r="AY180" s="165" t="s">
        <v>209</v>
      </c>
    </row>
    <row r="181" spans="2:65" s="1" customFormat="1" ht="33" customHeight="1" x14ac:dyDescent="0.2">
      <c r="B181" s="30"/>
      <c r="C181" s="136" t="s">
        <v>287</v>
      </c>
      <c r="D181" s="136" t="s">
        <v>210</v>
      </c>
      <c r="E181" s="137" t="s">
        <v>433</v>
      </c>
      <c r="F181" s="138" t="s">
        <v>434</v>
      </c>
      <c r="G181" s="139" t="s">
        <v>387</v>
      </c>
      <c r="H181" s="140">
        <v>22.718</v>
      </c>
      <c r="I181" s="141"/>
      <c r="J181" s="142">
        <f>ROUND(I181*H181,2)</f>
        <v>0</v>
      </c>
      <c r="K181" s="143"/>
      <c r="L181" s="30"/>
      <c r="M181" s="144" t="s">
        <v>1</v>
      </c>
      <c r="N181" s="145" t="s">
        <v>43</v>
      </c>
      <c r="P181" s="146">
        <f>O181*H181</f>
        <v>0</v>
      </c>
      <c r="Q181" s="146">
        <v>0</v>
      </c>
      <c r="R181" s="146">
        <f>Q181*H181</f>
        <v>0</v>
      </c>
      <c r="S181" s="146">
        <v>0</v>
      </c>
      <c r="T181" s="147">
        <f>S181*H181</f>
        <v>0</v>
      </c>
      <c r="AR181" s="148" t="s">
        <v>156</v>
      </c>
      <c r="AT181" s="148" t="s">
        <v>210</v>
      </c>
      <c r="AU181" s="148" t="s">
        <v>91</v>
      </c>
      <c r="AY181" s="15" t="s">
        <v>209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5" t="s">
        <v>85</v>
      </c>
      <c r="BK181" s="149">
        <f>ROUND(I181*H181,2)</f>
        <v>0</v>
      </c>
      <c r="BL181" s="15" t="s">
        <v>156</v>
      </c>
      <c r="BM181" s="148" t="s">
        <v>3093</v>
      </c>
    </row>
    <row r="182" spans="2:65" s="1" customFormat="1" ht="29.25" x14ac:dyDescent="0.2">
      <c r="B182" s="30"/>
      <c r="D182" s="150" t="s">
        <v>216</v>
      </c>
      <c r="F182" s="151" t="s">
        <v>436</v>
      </c>
      <c r="I182" s="152"/>
      <c r="L182" s="30"/>
      <c r="M182" s="153"/>
      <c r="T182" s="54"/>
      <c r="AT182" s="15" t="s">
        <v>216</v>
      </c>
      <c r="AU182" s="15" t="s">
        <v>91</v>
      </c>
    </row>
    <row r="183" spans="2:65" s="12" customFormat="1" ht="22.5" x14ac:dyDescent="0.2">
      <c r="B183" s="154"/>
      <c r="D183" s="150" t="s">
        <v>292</v>
      </c>
      <c r="E183" s="155" t="s">
        <v>1</v>
      </c>
      <c r="F183" s="156" t="s">
        <v>3094</v>
      </c>
      <c r="H183" s="157">
        <v>25.950800000000001</v>
      </c>
      <c r="I183" s="158"/>
      <c r="L183" s="154"/>
      <c r="M183" s="159"/>
      <c r="T183" s="160"/>
      <c r="AT183" s="155" t="s">
        <v>292</v>
      </c>
      <c r="AU183" s="155" t="s">
        <v>91</v>
      </c>
      <c r="AV183" s="12" t="s">
        <v>91</v>
      </c>
      <c r="AW183" s="12" t="s">
        <v>36</v>
      </c>
      <c r="AX183" s="12" t="s">
        <v>78</v>
      </c>
      <c r="AY183" s="155" t="s">
        <v>209</v>
      </c>
    </row>
    <row r="184" spans="2:65" s="12" customFormat="1" x14ac:dyDescent="0.2">
      <c r="B184" s="154"/>
      <c r="D184" s="150" t="s">
        <v>292</v>
      </c>
      <c r="E184" s="155" t="s">
        <v>1</v>
      </c>
      <c r="F184" s="156" t="s">
        <v>3095</v>
      </c>
      <c r="H184" s="157">
        <v>-3.2328000000000006</v>
      </c>
      <c r="I184" s="158"/>
      <c r="L184" s="154"/>
      <c r="M184" s="159"/>
      <c r="T184" s="160"/>
      <c r="AT184" s="155" t="s">
        <v>292</v>
      </c>
      <c r="AU184" s="155" t="s">
        <v>91</v>
      </c>
      <c r="AV184" s="12" t="s">
        <v>91</v>
      </c>
      <c r="AW184" s="12" t="s">
        <v>36</v>
      </c>
      <c r="AX184" s="12" t="s">
        <v>78</v>
      </c>
      <c r="AY184" s="155" t="s">
        <v>209</v>
      </c>
    </row>
    <row r="185" spans="2:65" s="13" customFormat="1" x14ac:dyDescent="0.2">
      <c r="B185" s="164"/>
      <c r="D185" s="150" t="s">
        <v>292</v>
      </c>
      <c r="E185" s="165" t="s">
        <v>1</v>
      </c>
      <c r="F185" s="166" t="s">
        <v>351</v>
      </c>
      <c r="H185" s="167">
        <v>22.718</v>
      </c>
      <c r="I185" s="168"/>
      <c r="L185" s="164"/>
      <c r="M185" s="169"/>
      <c r="T185" s="170"/>
      <c r="AT185" s="165" t="s">
        <v>292</v>
      </c>
      <c r="AU185" s="165" t="s">
        <v>91</v>
      </c>
      <c r="AV185" s="13" t="s">
        <v>156</v>
      </c>
      <c r="AW185" s="13" t="s">
        <v>4</v>
      </c>
      <c r="AX185" s="13" t="s">
        <v>85</v>
      </c>
      <c r="AY185" s="165" t="s">
        <v>209</v>
      </c>
    </row>
    <row r="186" spans="2:65" s="1" customFormat="1" ht="33" customHeight="1" x14ac:dyDescent="0.2">
      <c r="B186" s="30"/>
      <c r="C186" s="136" t="s">
        <v>295</v>
      </c>
      <c r="D186" s="136" t="s">
        <v>210</v>
      </c>
      <c r="E186" s="137" t="s">
        <v>439</v>
      </c>
      <c r="F186" s="138" t="s">
        <v>440</v>
      </c>
      <c r="G186" s="139" t="s">
        <v>387</v>
      </c>
      <c r="H186" s="140">
        <v>22.718</v>
      </c>
      <c r="I186" s="141"/>
      <c r="J186" s="142">
        <f>ROUND(I186*H186,2)</f>
        <v>0</v>
      </c>
      <c r="K186" s="143"/>
      <c r="L186" s="30"/>
      <c r="M186" s="144" t="s">
        <v>1</v>
      </c>
      <c r="N186" s="145" t="s">
        <v>43</v>
      </c>
      <c r="P186" s="146">
        <f>O186*H186</f>
        <v>0</v>
      </c>
      <c r="Q186" s="146">
        <v>0</v>
      </c>
      <c r="R186" s="146">
        <f>Q186*H186</f>
        <v>0</v>
      </c>
      <c r="S186" s="146">
        <v>0</v>
      </c>
      <c r="T186" s="147">
        <f>S186*H186</f>
        <v>0</v>
      </c>
      <c r="AR186" s="148" t="s">
        <v>156</v>
      </c>
      <c r="AT186" s="148" t="s">
        <v>210</v>
      </c>
      <c r="AU186" s="148" t="s">
        <v>91</v>
      </c>
      <c r="AY186" s="15" t="s">
        <v>209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5" t="s">
        <v>85</v>
      </c>
      <c r="BK186" s="149">
        <f>ROUND(I186*H186,2)</f>
        <v>0</v>
      </c>
      <c r="BL186" s="15" t="s">
        <v>156</v>
      </c>
      <c r="BM186" s="148" t="s">
        <v>3096</v>
      </c>
    </row>
    <row r="187" spans="2:65" s="1" customFormat="1" ht="29.25" x14ac:dyDescent="0.2">
      <c r="B187" s="30"/>
      <c r="D187" s="150" t="s">
        <v>216</v>
      </c>
      <c r="F187" s="151" t="s">
        <v>442</v>
      </c>
      <c r="I187" s="152"/>
      <c r="L187" s="30"/>
      <c r="M187" s="153"/>
      <c r="T187" s="54"/>
      <c r="AT187" s="15" t="s">
        <v>216</v>
      </c>
      <c r="AU187" s="15" t="s">
        <v>91</v>
      </c>
    </row>
    <row r="188" spans="2:65" s="12" customFormat="1" ht="22.5" x14ac:dyDescent="0.2">
      <c r="B188" s="154"/>
      <c r="D188" s="150" t="s">
        <v>292</v>
      </c>
      <c r="E188" s="155" t="s">
        <v>1</v>
      </c>
      <c r="F188" s="156" t="s">
        <v>3094</v>
      </c>
      <c r="H188" s="157">
        <v>25.950800000000001</v>
      </c>
      <c r="I188" s="158"/>
      <c r="L188" s="154"/>
      <c r="M188" s="159"/>
      <c r="T188" s="160"/>
      <c r="AT188" s="155" t="s">
        <v>292</v>
      </c>
      <c r="AU188" s="155" t="s">
        <v>91</v>
      </c>
      <c r="AV188" s="12" t="s">
        <v>91</v>
      </c>
      <c r="AW188" s="12" t="s">
        <v>36</v>
      </c>
      <c r="AX188" s="12" t="s">
        <v>78</v>
      </c>
      <c r="AY188" s="155" t="s">
        <v>209</v>
      </c>
    </row>
    <row r="189" spans="2:65" s="12" customFormat="1" x14ac:dyDescent="0.2">
      <c r="B189" s="154"/>
      <c r="D189" s="150" t="s">
        <v>292</v>
      </c>
      <c r="E189" s="155" t="s">
        <v>1</v>
      </c>
      <c r="F189" s="156" t="s">
        <v>3095</v>
      </c>
      <c r="H189" s="157">
        <v>-3.2328000000000006</v>
      </c>
      <c r="I189" s="158"/>
      <c r="L189" s="154"/>
      <c r="M189" s="159"/>
      <c r="T189" s="160"/>
      <c r="AT189" s="155" t="s">
        <v>292</v>
      </c>
      <c r="AU189" s="155" t="s">
        <v>91</v>
      </c>
      <c r="AV189" s="12" t="s">
        <v>91</v>
      </c>
      <c r="AW189" s="12" t="s">
        <v>36</v>
      </c>
      <c r="AX189" s="12" t="s">
        <v>78</v>
      </c>
      <c r="AY189" s="155" t="s">
        <v>209</v>
      </c>
    </row>
    <row r="190" spans="2:65" s="13" customFormat="1" x14ac:dyDescent="0.2">
      <c r="B190" s="164"/>
      <c r="D190" s="150" t="s">
        <v>292</v>
      </c>
      <c r="E190" s="165" t="s">
        <v>1</v>
      </c>
      <c r="F190" s="166" t="s">
        <v>351</v>
      </c>
      <c r="H190" s="167">
        <v>22.718</v>
      </c>
      <c r="I190" s="168"/>
      <c r="L190" s="164"/>
      <c r="M190" s="169"/>
      <c r="T190" s="170"/>
      <c r="AT190" s="165" t="s">
        <v>292</v>
      </c>
      <c r="AU190" s="165" t="s">
        <v>91</v>
      </c>
      <c r="AV190" s="13" t="s">
        <v>156</v>
      </c>
      <c r="AW190" s="13" t="s">
        <v>4</v>
      </c>
      <c r="AX190" s="13" t="s">
        <v>85</v>
      </c>
      <c r="AY190" s="165" t="s">
        <v>209</v>
      </c>
    </row>
    <row r="191" spans="2:65" s="1" customFormat="1" ht="24.2" customHeight="1" x14ac:dyDescent="0.2">
      <c r="B191" s="30"/>
      <c r="C191" s="136" t="s">
        <v>302</v>
      </c>
      <c r="D191" s="136" t="s">
        <v>210</v>
      </c>
      <c r="E191" s="137" t="s">
        <v>502</v>
      </c>
      <c r="F191" s="138" t="s">
        <v>503</v>
      </c>
      <c r="G191" s="139" t="s">
        <v>387</v>
      </c>
      <c r="H191" s="140">
        <v>817.84799999999996</v>
      </c>
      <c r="I191" s="141"/>
      <c r="J191" s="142">
        <f>ROUND(I191*H191,2)</f>
        <v>0</v>
      </c>
      <c r="K191" s="143"/>
      <c r="L191" s="30"/>
      <c r="M191" s="144" t="s">
        <v>1</v>
      </c>
      <c r="N191" s="145" t="s">
        <v>43</v>
      </c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AR191" s="148" t="s">
        <v>156</v>
      </c>
      <c r="AT191" s="148" t="s">
        <v>210</v>
      </c>
      <c r="AU191" s="148" t="s">
        <v>91</v>
      </c>
      <c r="AY191" s="15" t="s">
        <v>209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5" t="s">
        <v>85</v>
      </c>
      <c r="BK191" s="149">
        <f>ROUND(I191*H191,2)</f>
        <v>0</v>
      </c>
      <c r="BL191" s="15" t="s">
        <v>156</v>
      </c>
      <c r="BM191" s="148" t="s">
        <v>3097</v>
      </c>
    </row>
    <row r="192" spans="2:65" s="1" customFormat="1" ht="39" x14ac:dyDescent="0.2">
      <c r="B192" s="30"/>
      <c r="D192" s="150" t="s">
        <v>216</v>
      </c>
      <c r="F192" s="151" t="s">
        <v>505</v>
      </c>
      <c r="I192" s="152"/>
      <c r="L192" s="30"/>
      <c r="M192" s="153"/>
      <c r="T192" s="54"/>
      <c r="AT192" s="15" t="s">
        <v>216</v>
      </c>
      <c r="AU192" s="15" t="s">
        <v>91</v>
      </c>
    </row>
    <row r="193" spans="2:65" s="12" customFormat="1" ht="22.5" x14ac:dyDescent="0.2">
      <c r="B193" s="154"/>
      <c r="D193" s="150" t="s">
        <v>292</v>
      </c>
      <c r="E193" s="155" t="s">
        <v>1</v>
      </c>
      <c r="F193" s="156" t="s">
        <v>3098</v>
      </c>
      <c r="H193" s="157">
        <v>934.22879999999998</v>
      </c>
      <c r="I193" s="158"/>
      <c r="L193" s="154"/>
      <c r="M193" s="159"/>
      <c r="T193" s="160"/>
      <c r="AT193" s="155" t="s">
        <v>292</v>
      </c>
      <c r="AU193" s="155" t="s">
        <v>91</v>
      </c>
      <c r="AV193" s="12" t="s">
        <v>91</v>
      </c>
      <c r="AW193" s="12" t="s">
        <v>36</v>
      </c>
      <c r="AX193" s="12" t="s">
        <v>78</v>
      </c>
      <c r="AY193" s="155" t="s">
        <v>209</v>
      </c>
    </row>
    <row r="194" spans="2:65" s="12" customFormat="1" x14ac:dyDescent="0.2">
      <c r="B194" s="154"/>
      <c r="D194" s="150" t="s">
        <v>292</v>
      </c>
      <c r="E194" s="155" t="s">
        <v>1</v>
      </c>
      <c r="F194" s="156" t="s">
        <v>3099</v>
      </c>
      <c r="H194" s="157">
        <v>-116.38080000000001</v>
      </c>
      <c r="I194" s="158"/>
      <c r="L194" s="154"/>
      <c r="M194" s="159"/>
      <c r="T194" s="160"/>
      <c r="AT194" s="155" t="s">
        <v>292</v>
      </c>
      <c r="AU194" s="155" t="s">
        <v>91</v>
      </c>
      <c r="AV194" s="12" t="s">
        <v>91</v>
      </c>
      <c r="AW194" s="12" t="s">
        <v>36</v>
      </c>
      <c r="AX194" s="12" t="s">
        <v>78</v>
      </c>
      <c r="AY194" s="155" t="s">
        <v>209</v>
      </c>
    </row>
    <row r="195" spans="2:65" s="13" customFormat="1" x14ac:dyDescent="0.2">
      <c r="B195" s="164"/>
      <c r="D195" s="150" t="s">
        <v>292</v>
      </c>
      <c r="E195" s="165" t="s">
        <v>1</v>
      </c>
      <c r="F195" s="166" t="s">
        <v>351</v>
      </c>
      <c r="H195" s="167">
        <v>817.84799999999996</v>
      </c>
      <c r="I195" s="168"/>
      <c r="L195" s="164"/>
      <c r="M195" s="169"/>
      <c r="T195" s="170"/>
      <c r="AT195" s="165" t="s">
        <v>292</v>
      </c>
      <c r="AU195" s="165" t="s">
        <v>91</v>
      </c>
      <c r="AV195" s="13" t="s">
        <v>156</v>
      </c>
      <c r="AW195" s="13" t="s">
        <v>4</v>
      </c>
      <c r="AX195" s="13" t="s">
        <v>85</v>
      </c>
      <c r="AY195" s="165" t="s">
        <v>209</v>
      </c>
    </row>
    <row r="196" spans="2:65" s="1" customFormat="1" ht="24.2" customHeight="1" x14ac:dyDescent="0.2">
      <c r="B196" s="30"/>
      <c r="C196" s="136" t="s">
        <v>307</v>
      </c>
      <c r="D196" s="136" t="s">
        <v>210</v>
      </c>
      <c r="E196" s="137" t="s">
        <v>510</v>
      </c>
      <c r="F196" s="138" t="s">
        <v>511</v>
      </c>
      <c r="G196" s="139" t="s">
        <v>387</v>
      </c>
      <c r="H196" s="140">
        <v>90.872</v>
      </c>
      <c r="I196" s="141"/>
      <c r="J196" s="142">
        <f>ROUND(I196*H196,2)</f>
        <v>0</v>
      </c>
      <c r="K196" s="143"/>
      <c r="L196" s="30"/>
      <c r="M196" s="144" t="s">
        <v>1</v>
      </c>
      <c r="N196" s="145" t="s">
        <v>43</v>
      </c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AR196" s="148" t="s">
        <v>156</v>
      </c>
      <c r="AT196" s="148" t="s">
        <v>210</v>
      </c>
      <c r="AU196" s="148" t="s">
        <v>91</v>
      </c>
      <c r="AY196" s="15" t="s">
        <v>209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5" t="s">
        <v>85</v>
      </c>
      <c r="BK196" s="149">
        <f>ROUND(I196*H196,2)</f>
        <v>0</v>
      </c>
      <c r="BL196" s="15" t="s">
        <v>156</v>
      </c>
      <c r="BM196" s="148" t="s">
        <v>3100</v>
      </c>
    </row>
    <row r="197" spans="2:65" s="1" customFormat="1" ht="39" x14ac:dyDescent="0.2">
      <c r="B197" s="30"/>
      <c r="D197" s="150" t="s">
        <v>216</v>
      </c>
      <c r="F197" s="151" t="s">
        <v>513</v>
      </c>
      <c r="I197" s="152"/>
      <c r="L197" s="30"/>
      <c r="M197" s="153"/>
      <c r="T197" s="54"/>
      <c r="AT197" s="15" t="s">
        <v>216</v>
      </c>
      <c r="AU197" s="15" t="s">
        <v>91</v>
      </c>
    </row>
    <row r="198" spans="2:65" s="12" customFormat="1" ht="22.5" x14ac:dyDescent="0.2">
      <c r="B198" s="154"/>
      <c r="D198" s="150" t="s">
        <v>292</v>
      </c>
      <c r="E198" s="155" t="s">
        <v>1</v>
      </c>
      <c r="F198" s="156" t="s">
        <v>3101</v>
      </c>
      <c r="H198" s="157">
        <v>103.8032</v>
      </c>
      <c r="I198" s="158"/>
      <c r="L198" s="154"/>
      <c r="M198" s="159"/>
      <c r="T198" s="160"/>
      <c r="AT198" s="155" t="s">
        <v>292</v>
      </c>
      <c r="AU198" s="155" t="s">
        <v>91</v>
      </c>
      <c r="AV198" s="12" t="s">
        <v>91</v>
      </c>
      <c r="AW198" s="12" t="s">
        <v>36</v>
      </c>
      <c r="AX198" s="12" t="s">
        <v>78</v>
      </c>
      <c r="AY198" s="155" t="s">
        <v>209</v>
      </c>
    </row>
    <row r="199" spans="2:65" s="12" customFormat="1" x14ac:dyDescent="0.2">
      <c r="B199" s="154"/>
      <c r="D199" s="150" t="s">
        <v>292</v>
      </c>
      <c r="E199" s="155" t="s">
        <v>1</v>
      </c>
      <c r="F199" s="156" t="s">
        <v>3102</v>
      </c>
      <c r="H199" s="157">
        <v>-12.931200000000002</v>
      </c>
      <c r="I199" s="158"/>
      <c r="L199" s="154"/>
      <c r="M199" s="159"/>
      <c r="T199" s="160"/>
      <c r="AT199" s="155" t="s">
        <v>292</v>
      </c>
      <c r="AU199" s="155" t="s">
        <v>91</v>
      </c>
      <c r="AV199" s="12" t="s">
        <v>91</v>
      </c>
      <c r="AW199" s="12" t="s">
        <v>36</v>
      </c>
      <c r="AX199" s="12" t="s">
        <v>78</v>
      </c>
      <c r="AY199" s="155" t="s">
        <v>209</v>
      </c>
    </row>
    <row r="200" spans="2:65" s="13" customFormat="1" x14ac:dyDescent="0.2">
      <c r="B200" s="164"/>
      <c r="D200" s="150" t="s">
        <v>292</v>
      </c>
      <c r="E200" s="165" t="s">
        <v>1</v>
      </c>
      <c r="F200" s="166" t="s">
        <v>351</v>
      </c>
      <c r="H200" s="167">
        <v>90.872</v>
      </c>
      <c r="I200" s="168"/>
      <c r="L200" s="164"/>
      <c r="M200" s="169"/>
      <c r="T200" s="170"/>
      <c r="AT200" s="165" t="s">
        <v>292</v>
      </c>
      <c r="AU200" s="165" t="s">
        <v>91</v>
      </c>
      <c r="AV200" s="13" t="s">
        <v>156</v>
      </c>
      <c r="AW200" s="13" t="s">
        <v>4</v>
      </c>
      <c r="AX200" s="13" t="s">
        <v>85</v>
      </c>
      <c r="AY200" s="165" t="s">
        <v>209</v>
      </c>
    </row>
    <row r="201" spans="2:65" s="1" customFormat="1" ht="33" customHeight="1" x14ac:dyDescent="0.2">
      <c r="B201" s="30"/>
      <c r="C201" s="136" t="s">
        <v>312</v>
      </c>
      <c r="D201" s="136" t="s">
        <v>210</v>
      </c>
      <c r="E201" s="137" t="s">
        <v>518</v>
      </c>
      <c r="F201" s="138" t="s">
        <v>519</v>
      </c>
      <c r="G201" s="139" t="s">
        <v>387</v>
      </c>
      <c r="H201" s="140">
        <v>817.84799999999996</v>
      </c>
      <c r="I201" s="141"/>
      <c r="J201" s="142">
        <f>ROUND(I201*H201,2)</f>
        <v>0</v>
      </c>
      <c r="K201" s="143"/>
      <c r="L201" s="30"/>
      <c r="M201" s="144" t="s">
        <v>1</v>
      </c>
      <c r="N201" s="145" t="s">
        <v>43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156</v>
      </c>
      <c r="AT201" s="148" t="s">
        <v>210</v>
      </c>
      <c r="AU201" s="148" t="s">
        <v>91</v>
      </c>
      <c r="AY201" s="15" t="s">
        <v>209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5" t="s">
        <v>85</v>
      </c>
      <c r="BK201" s="149">
        <f>ROUND(I201*H201,2)</f>
        <v>0</v>
      </c>
      <c r="BL201" s="15" t="s">
        <v>156</v>
      </c>
      <c r="BM201" s="148" t="s">
        <v>3103</v>
      </c>
    </row>
    <row r="202" spans="2:65" s="1" customFormat="1" ht="39" x14ac:dyDescent="0.2">
      <c r="B202" s="30"/>
      <c r="D202" s="150" t="s">
        <v>216</v>
      </c>
      <c r="F202" s="151" t="s">
        <v>521</v>
      </c>
      <c r="I202" s="152"/>
      <c r="L202" s="30"/>
      <c r="M202" s="153"/>
      <c r="T202" s="54"/>
      <c r="AT202" s="15" t="s">
        <v>216</v>
      </c>
      <c r="AU202" s="15" t="s">
        <v>91</v>
      </c>
    </row>
    <row r="203" spans="2:65" s="12" customFormat="1" ht="22.5" x14ac:dyDescent="0.2">
      <c r="B203" s="154"/>
      <c r="D203" s="150" t="s">
        <v>292</v>
      </c>
      <c r="E203" s="155" t="s">
        <v>1</v>
      </c>
      <c r="F203" s="156" t="s">
        <v>3098</v>
      </c>
      <c r="H203" s="157">
        <v>934.22879999999998</v>
      </c>
      <c r="I203" s="158"/>
      <c r="L203" s="154"/>
      <c r="M203" s="159"/>
      <c r="T203" s="160"/>
      <c r="AT203" s="155" t="s">
        <v>292</v>
      </c>
      <c r="AU203" s="155" t="s">
        <v>91</v>
      </c>
      <c r="AV203" s="12" t="s">
        <v>91</v>
      </c>
      <c r="AW203" s="12" t="s">
        <v>36</v>
      </c>
      <c r="AX203" s="12" t="s">
        <v>78</v>
      </c>
      <c r="AY203" s="155" t="s">
        <v>209</v>
      </c>
    </row>
    <row r="204" spans="2:65" s="12" customFormat="1" x14ac:dyDescent="0.2">
      <c r="B204" s="154"/>
      <c r="D204" s="150" t="s">
        <v>292</v>
      </c>
      <c r="E204" s="155" t="s">
        <v>1</v>
      </c>
      <c r="F204" s="156" t="s">
        <v>3099</v>
      </c>
      <c r="H204" s="157">
        <v>-116.38080000000001</v>
      </c>
      <c r="I204" s="158"/>
      <c r="L204" s="154"/>
      <c r="M204" s="159"/>
      <c r="T204" s="160"/>
      <c r="AT204" s="155" t="s">
        <v>292</v>
      </c>
      <c r="AU204" s="155" t="s">
        <v>91</v>
      </c>
      <c r="AV204" s="12" t="s">
        <v>91</v>
      </c>
      <c r="AW204" s="12" t="s">
        <v>36</v>
      </c>
      <c r="AX204" s="12" t="s">
        <v>78</v>
      </c>
      <c r="AY204" s="155" t="s">
        <v>209</v>
      </c>
    </row>
    <row r="205" spans="2:65" s="13" customFormat="1" x14ac:dyDescent="0.2">
      <c r="B205" s="164"/>
      <c r="D205" s="150" t="s">
        <v>292</v>
      </c>
      <c r="E205" s="165" t="s">
        <v>1</v>
      </c>
      <c r="F205" s="166" t="s">
        <v>351</v>
      </c>
      <c r="H205" s="167">
        <v>817.84799999999996</v>
      </c>
      <c r="I205" s="168"/>
      <c r="L205" s="164"/>
      <c r="M205" s="169"/>
      <c r="T205" s="170"/>
      <c r="AT205" s="165" t="s">
        <v>292</v>
      </c>
      <c r="AU205" s="165" t="s">
        <v>91</v>
      </c>
      <c r="AV205" s="13" t="s">
        <v>156</v>
      </c>
      <c r="AW205" s="13" t="s">
        <v>4</v>
      </c>
      <c r="AX205" s="13" t="s">
        <v>85</v>
      </c>
      <c r="AY205" s="165" t="s">
        <v>209</v>
      </c>
    </row>
    <row r="206" spans="2:65" s="1" customFormat="1" ht="33" customHeight="1" x14ac:dyDescent="0.2">
      <c r="B206" s="30"/>
      <c r="C206" s="136" t="s">
        <v>7</v>
      </c>
      <c r="D206" s="136" t="s">
        <v>210</v>
      </c>
      <c r="E206" s="137" t="s">
        <v>523</v>
      </c>
      <c r="F206" s="138" t="s">
        <v>524</v>
      </c>
      <c r="G206" s="139" t="s">
        <v>387</v>
      </c>
      <c r="H206" s="140">
        <v>90.872</v>
      </c>
      <c r="I206" s="141"/>
      <c r="J206" s="142">
        <f>ROUND(I206*H206,2)</f>
        <v>0</v>
      </c>
      <c r="K206" s="143"/>
      <c r="L206" s="30"/>
      <c r="M206" s="144" t="s">
        <v>1</v>
      </c>
      <c r="N206" s="145" t="s">
        <v>43</v>
      </c>
      <c r="P206" s="146">
        <f>O206*H206</f>
        <v>0</v>
      </c>
      <c r="Q206" s="146">
        <v>0</v>
      </c>
      <c r="R206" s="146">
        <f>Q206*H206</f>
        <v>0</v>
      </c>
      <c r="S206" s="146">
        <v>0</v>
      </c>
      <c r="T206" s="147">
        <f>S206*H206</f>
        <v>0</v>
      </c>
      <c r="AR206" s="148" t="s">
        <v>156</v>
      </c>
      <c r="AT206" s="148" t="s">
        <v>210</v>
      </c>
      <c r="AU206" s="148" t="s">
        <v>91</v>
      </c>
      <c r="AY206" s="15" t="s">
        <v>209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5" t="s">
        <v>85</v>
      </c>
      <c r="BK206" s="149">
        <f>ROUND(I206*H206,2)</f>
        <v>0</v>
      </c>
      <c r="BL206" s="15" t="s">
        <v>156</v>
      </c>
      <c r="BM206" s="148" t="s">
        <v>3104</v>
      </c>
    </row>
    <row r="207" spans="2:65" s="1" customFormat="1" ht="39" x14ac:dyDescent="0.2">
      <c r="B207" s="30"/>
      <c r="D207" s="150" t="s">
        <v>216</v>
      </c>
      <c r="F207" s="151" t="s">
        <v>526</v>
      </c>
      <c r="I207" s="152"/>
      <c r="L207" s="30"/>
      <c r="M207" s="153"/>
      <c r="T207" s="54"/>
      <c r="AT207" s="15" t="s">
        <v>216</v>
      </c>
      <c r="AU207" s="15" t="s">
        <v>91</v>
      </c>
    </row>
    <row r="208" spans="2:65" s="12" customFormat="1" ht="22.5" x14ac:dyDescent="0.2">
      <c r="B208" s="154"/>
      <c r="D208" s="150" t="s">
        <v>292</v>
      </c>
      <c r="E208" s="155" t="s">
        <v>1</v>
      </c>
      <c r="F208" s="156" t="s">
        <v>3101</v>
      </c>
      <c r="H208" s="157">
        <v>103.8032</v>
      </c>
      <c r="I208" s="158"/>
      <c r="L208" s="154"/>
      <c r="M208" s="159"/>
      <c r="T208" s="160"/>
      <c r="AT208" s="155" t="s">
        <v>292</v>
      </c>
      <c r="AU208" s="155" t="s">
        <v>91</v>
      </c>
      <c r="AV208" s="12" t="s">
        <v>91</v>
      </c>
      <c r="AW208" s="12" t="s">
        <v>36</v>
      </c>
      <c r="AX208" s="12" t="s">
        <v>78</v>
      </c>
      <c r="AY208" s="155" t="s">
        <v>209</v>
      </c>
    </row>
    <row r="209" spans="2:65" s="12" customFormat="1" x14ac:dyDescent="0.2">
      <c r="B209" s="154"/>
      <c r="D209" s="150" t="s">
        <v>292</v>
      </c>
      <c r="E209" s="155" t="s">
        <v>1</v>
      </c>
      <c r="F209" s="156" t="s">
        <v>3102</v>
      </c>
      <c r="H209" s="157">
        <v>-12.931200000000002</v>
      </c>
      <c r="I209" s="158"/>
      <c r="L209" s="154"/>
      <c r="M209" s="159"/>
      <c r="T209" s="160"/>
      <c r="AT209" s="155" t="s">
        <v>292</v>
      </c>
      <c r="AU209" s="155" t="s">
        <v>91</v>
      </c>
      <c r="AV209" s="12" t="s">
        <v>91</v>
      </c>
      <c r="AW209" s="12" t="s">
        <v>36</v>
      </c>
      <c r="AX209" s="12" t="s">
        <v>78</v>
      </c>
      <c r="AY209" s="155" t="s">
        <v>209</v>
      </c>
    </row>
    <row r="210" spans="2:65" s="13" customFormat="1" x14ac:dyDescent="0.2">
      <c r="B210" s="164"/>
      <c r="D210" s="150" t="s">
        <v>292</v>
      </c>
      <c r="E210" s="165" t="s">
        <v>1</v>
      </c>
      <c r="F210" s="166" t="s">
        <v>351</v>
      </c>
      <c r="H210" s="167">
        <v>90.872</v>
      </c>
      <c r="I210" s="168"/>
      <c r="L210" s="164"/>
      <c r="M210" s="169"/>
      <c r="T210" s="170"/>
      <c r="AT210" s="165" t="s">
        <v>292</v>
      </c>
      <c r="AU210" s="165" t="s">
        <v>91</v>
      </c>
      <c r="AV210" s="13" t="s">
        <v>156</v>
      </c>
      <c r="AW210" s="13" t="s">
        <v>4</v>
      </c>
      <c r="AX210" s="13" t="s">
        <v>85</v>
      </c>
      <c r="AY210" s="165" t="s">
        <v>209</v>
      </c>
    </row>
    <row r="211" spans="2:65" s="1" customFormat="1" ht="37.9" customHeight="1" x14ac:dyDescent="0.2">
      <c r="B211" s="30"/>
      <c r="C211" s="136" t="s">
        <v>453</v>
      </c>
      <c r="D211" s="136" t="s">
        <v>210</v>
      </c>
      <c r="E211" s="137" t="s">
        <v>528</v>
      </c>
      <c r="F211" s="138" t="s">
        <v>529</v>
      </c>
      <c r="G211" s="139" t="s">
        <v>387</v>
      </c>
      <c r="H211" s="140">
        <v>169.233</v>
      </c>
      <c r="I211" s="141"/>
      <c r="J211" s="142">
        <f>ROUND(I211*H211,2)</f>
        <v>0</v>
      </c>
      <c r="K211" s="143"/>
      <c r="L211" s="30"/>
      <c r="M211" s="144" t="s">
        <v>1</v>
      </c>
      <c r="N211" s="145" t="s">
        <v>43</v>
      </c>
      <c r="P211" s="146">
        <f>O211*H211</f>
        <v>0</v>
      </c>
      <c r="Q211" s="146">
        <v>0</v>
      </c>
      <c r="R211" s="146">
        <f>Q211*H211</f>
        <v>0</v>
      </c>
      <c r="S211" s="146">
        <v>0</v>
      </c>
      <c r="T211" s="147">
        <f>S211*H211</f>
        <v>0</v>
      </c>
      <c r="AR211" s="148" t="s">
        <v>156</v>
      </c>
      <c r="AT211" s="148" t="s">
        <v>210</v>
      </c>
      <c r="AU211" s="148" t="s">
        <v>91</v>
      </c>
      <c r="AY211" s="15" t="s">
        <v>209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5" t="s">
        <v>85</v>
      </c>
      <c r="BK211" s="149">
        <f>ROUND(I211*H211,2)</f>
        <v>0</v>
      </c>
      <c r="BL211" s="15" t="s">
        <v>156</v>
      </c>
      <c r="BM211" s="148" t="s">
        <v>3105</v>
      </c>
    </row>
    <row r="212" spans="2:65" s="1" customFormat="1" ht="39" x14ac:dyDescent="0.2">
      <c r="B212" s="30"/>
      <c r="D212" s="150" t="s">
        <v>216</v>
      </c>
      <c r="F212" s="151" t="s">
        <v>531</v>
      </c>
      <c r="I212" s="152"/>
      <c r="L212" s="30"/>
      <c r="M212" s="153"/>
      <c r="T212" s="54"/>
      <c r="AT212" s="15" t="s">
        <v>216</v>
      </c>
      <c r="AU212" s="15" t="s">
        <v>91</v>
      </c>
    </row>
    <row r="213" spans="2:65" s="12" customFormat="1" x14ac:dyDescent="0.2">
      <c r="B213" s="154"/>
      <c r="D213" s="150" t="s">
        <v>292</v>
      </c>
      <c r="E213" s="155" t="s">
        <v>1</v>
      </c>
      <c r="F213" s="156" t="s">
        <v>3106</v>
      </c>
      <c r="H213" s="157">
        <v>169.233</v>
      </c>
      <c r="I213" s="158"/>
      <c r="L213" s="154"/>
      <c r="M213" s="159"/>
      <c r="T213" s="160"/>
      <c r="AT213" s="155" t="s">
        <v>292</v>
      </c>
      <c r="AU213" s="155" t="s">
        <v>91</v>
      </c>
      <c r="AV213" s="12" t="s">
        <v>91</v>
      </c>
      <c r="AW213" s="12" t="s">
        <v>36</v>
      </c>
      <c r="AX213" s="12" t="s">
        <v>85</v>
      </c>
      <c r="AY213" s="155" t="s">
        <v>209</v>
      </c>
    </row>
    <row r="214" spans="2:65" s="1" customFormat="1" ht="37.9" customHeight="1" x14ac:dyDescent="0.2">
      <c r="B214" s="30"/>
      <c r="C214" s="136" t="s">
        <v>459</v>
      </c>
      <c r="D214" s="136" t="s">
        <v>210</v>
      </c>
      <c r="E214" s="137" t="s">
        <v>534</v>
      </c>
      <c r="F214" s="138" t="s">
        <v>535</v>
      </c>
      <c r="G214" s="139" t="s">
        <v>387</v>
      </c>
      <c r="H214" s="140">
        <v>42.363</v>
      </c>
      <c r="I214" s="141"/>
      <c r="J214" s="142">
        <f>ROUND(I214*H214,2)</f>
        <v>0</v>
      </c>
      <c r="K214" s="143"/>
      <c r="L214" s="30"/>
      <c r="M214" s="144" t="s">
        <v>1</v>
      </c>
      <c r="N214" s="145" t="s">
        <v>43</v>
      </c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AR214" s="148" t="s">
        <v>156</v>
      </c>
      <c r="AT214" s="148" t="s">
        <v>210</v>
      </c>
      <c r="AU214" s="148" t="s">
        <v>91</v>
      </c>
      <c r="AY214" s="15" t="s">
        <v>209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5" t="s">
        <v>85</v>
      </c>
      <c r="BK214" s="149">
        <f>ROUND(I214*H214,2)</f>
        <v>0</v>
      </c>
      <c r="BL214" s="15" t="s">
        <v>156</v>
      </c>
      <c r="BM214" s="148" t="s">
        <v>3107</v>
      </c>
    </row>
    <row r="215" spans="2:65" s="1" customFormat="1" ht="39" x14ac:dyDescent="0.2">
      <c r="B215" s="30"/>
      <c r="D215" s="150" t="s">
        <v>216</v>
      </c>
      <c r="F215" s="151" t="s">
        <v>537</v>
      </c>
      <c r="I215" s="152"/>
      <c r="L215" s="30"/>
      <c r="M215" s="153"/>
      <c r="T215" s="54"/>
      <c r="AT215" s="15" t="s">
        <v>216</v>
      </c>
      <c r="AU215" s="15" t="s">
        <v>91</v>
      </c>
    </row>
    <row r="216" spans="2:65" s="1" customFormat="1" ht="24.2" customHeight="1" x14ac:dyDescent="0.2">
      <c r="B216" s="30"/>
      <c r="C216" s="136" t="s">
        <v>463</v>
      </c>
      <c r="D216" s="136" t="s">
        <v>210</v>
      </c>
      <c r="E216" s="137" t="s">
        <v>1032</v>
      </c>
      <c r="F216" s="138" t="s">
        <v>1033</v>
      </c>
      <c r="G216" s="139" t="s">
        <v>387</v>
      </c>
      <c r="H216" s="140">
        <v>817.84799999999996</v>
      </c>
      <c r="I216" s="141"/>
      <c r="J216" s="142">
        <f>ROUND(I216*H216,2)</f>
        <v>0</v>
      </c>
      <c r="K216" s="143"/>
      <c r="L216" s="30"/>
      <c r="M216" s="144" t="s">
        <v>1</v>
      </c>
      <c r="N216" s="145" t="s">
        <v>43</v>
      </c>
      <c r="P216" s="146">
        <f>O216*H216</f>
        <v>0</v>
      </c>
      <c r="Q216" s="146">
        <v>0</v>
      </c>
      <c r="R216" s="146">
        <f>Q216*H216</f>
        <v>0</v>
      </c>
      <c r="S216" s="146">
        <v>0</v>
      </c>
      <c r="T216" s="147">
        <f>S216*H216</f>
        <v>0</v>
      </c>
      <c r="AR216" s="148" t="s">
        <v>156</v>
      </c>
      <c r="AT216" s="148" t="s">
        <v>210</v>
      </c>
      <c r="AU216" s="148" t="s">
        <v>91</v>
      </c>
      <c r="AY216" s="15" t="s">
        <v>209</v>
      </c>
      <c r="BE216" s="149">
        <f>IF(N216="základní",J216,0)</f>
        <v>0</v>
      </c>
      <c r="BF216" s="149">
        <f>IF(N216="snížená",J216,0)</f>
        <v>0</v>
      </c>
      <c r="BG216" s="149">
        <f>IF(N216="zákl. přenesená",J216,0)</f>
        <v>0</v>
      </c>
      <c r="BH216" s="149">
        <f>IF(N216="sníž. přenesená",J216,0)</f>
        <v>0</v>
      </c>
      <c r="BI216" s="149">
        <f>IF(N216="nulová",J216,0)</f>
        <v>0</v>
      </c>
      <c r="BJ216" s="15" t="s">
        <v>85</v>
      </c>
      <c r="BK216" s="149">
        <f>ROUND(I216*H216,2)</f>
        <v>0</v>
      </c>
      <c r="BL216" s="15" t="s">
        <v>156</v>
      </c>
      <c r="BM216" s="148" t="s">
        <v>3108</v>
      </c>
    </row>
    <row r="217" spans="2:65" s="1" customFormat="1" ht="29.25" x14ac:dyDescent="0.2">
      <c r="B217" s="30"/>
      <c r="D217" s="150" t="s">
        <v>216</v>
      </c>
      <c r="F217" s="151" t="s">
        <v>1035</v>
      </c>
      <c r="I217" s="152"/>
      <c r="L217" s="30"/>
      <c r="M217" s="153"/>
      <c r="T217" s="54"/>
      <c r="AT217" s="15" t="s">
        <v>216</v>
      </c>
      <c r="AU217" s="15" t="s">
        <v>91</v>
      </c>
    </row>
    <row r="218" spans="2:65" s="12" customFormat="1" ht="22.5" x14ac:dyDescent="0.2">
      <c r="B218" s="154"/>
      <c r="D218" s="150" t="s">
        <v>292</v>
      </c>
      <c r="E218" s="155" t="s">
        <v>1</v>
      </c>
      <c r="F218" s="156" t="s">
        <v>3109</v>
      </c>
      <c r="H218" s="157">
        <v>934.22879999999998</v>
      </c>
      <c r="I218" s="158"/>
      <c r="L218" s="154"/>
      <c r="M218" s="159"/>
      <c r="T218" s="160"/>
      <c r="AT218" s="155" t="s">
        <v>292</v>
      </c>
      <c r="AU218" s="155" t="s">
        <v>91</v>
      </c>
      <c r="AV218" s="12" t="s">
        <v>91</v>
      </c>
      <c r="AW218" s="12" t="s">
        <v>36</v>
      </c>
      <c r="AX218" s="12" t="s">
        <v>78</v>
      </c>
      <c r="AY218" s="155" t="s">
        <v>209</v>
      </c>
    </row>
    <row r="219" spans="2:65" s="12" customFormat="1" x14ac:dyDescent="0.2">
      <c r="B219" s="154"/>
      <c r="D219" s="150" t="s">
        <v>292</v>
      </c>
      <c r="E219" s="155" t="s">
        <v>1</v>
      </c>
      <c r="F219" s="156" t="s">
        <v>3099</v>
      </c>
      <c r="H219" s="157">
        <v>-116.38080000000001</v>
      </c>
      <c r="I219" s="158"/>
      <c r="L219" s="154"/>
      <c r="M219" s="159"/>
      <c r="T219" s="160"/>
      <c r="AT219" s="155" t="s">
        <v>292</v>
      </c>
      <c r="AU219" s="155" t="s">
        <v>91</v>
      </c>
      <c r="AV219" s="12" t="s">
        <v>91</v>
      </c>
      <c r="AW219" s="12" t="s">
        <v>36</v>
      </c>
      <c r="AX219" s="12" t="s">
        <v>78</v>
      </c>
      <c r="AY219" s="155" t="s">
        <v>209</v>
      </c>
    </row>
    <row r="220" spans="2:65" s="13" customFormat="1" x14ac:dyDescent="0.2">
      <c r="B220" s="164"/>
      <c r="D220" s="150" t="s">
        <v>292</v>
      </c>
      <c r="E220" s="165" t="s">
        <v>1</v>
      </c>
      <c r="F220" s="166" t="s">
        <v>351</v>
      </c>
      <c r="H220" s="167">
        <v>817.84799999999996</v>
      </c>
      <c r="I220" s="168"/>
      <c r="L220" s="164"/>
      <c r="M220" s="169"/>
      <c r="T220" s="170"/>
      <c r="AT220" s="165" t="s">
        <v>292</v>
      </c>
      <c r="AU220" s="165" t="s">
        <v>91</v>
      </c>
      <c r="AV220" s="13" t="s">
        <v>156</v>
      </c>
      <c r="AW220" s="13" t="s">
        <v>4</v>
      </c>
      <c r="AX220" s="13" t="s">
        <v>85</v>
      </c>
      <c r="AY220" s="165" t="s">
        <v>209</v>
      </c>
    </row>
    <row r="221" spans="2:65" s="1" customFormat="1" ht="24.2" customHeight="1" x14ac:dyDescent="0.2">
      <c r="B221" s="30"/>
      <c r="C221" s="136" t="s">
        <v>469</v>
      </c>
      <c r="D221" s="136" t="s">
        <v>210</v>
      </c>
      <c r="E221" s="137" t="s">
        <v>539</v>
      </c>
      <c r="F221" s="138" t="s">
        <v>540</v>
      </c>
      <c r="G221" s="139" t="s">
        <v>387</v>
      </c>
      <c r="H221" s="140">
        <v>90.872</v>
      </c>
      <c r="I221" s="141"/>
      <c r="J221" s="142">
        <f>ROUND(I221*H221,2)</f>
        <v>0</v>
      </c>
      <c r="K221" s="143"/>
      <c r="L221" s="30"/>
      <c r="M221" s="144" t="s">
        <v>1</v>
      </c>
      <c r="N221" s="145" t="s">
        <v>43</v>
      </c>
      <c r="P221" s="146">
        <f>O221*H221</f>
        <v>0</v>
      </c>
      <c r="Q221" s="146">
        <v>0</v>
      </c>
      <c r="R221" s="146">
        <f>Q221*H221</f>
        <v>0</v>
      </c>
      <c r="S221" s="146">
        <v>0</v>
      </c>
      <c r="T221" s="147">
        <f>S221*H221</f>
        <v>0</v>
      </c>
      <c r="AR221" s="148" t="s">
        <v>156</v>
      </c>
      <c r="AT221" s="148" t="s">
        <v>210</v>
      </c>
      <c r="AU221" s="148" t="s">
        <v>91</v>
      </c>
      <c r="AY221" s="15" t="s">
        <v>209</v>
      </c>
      <c r="BE221" s="149">
        <f>IF(N221="základní",J221,0)</f>
        <v>0</v>
      </c>
      <c r="BF221" s="149">
        <f>IF(N221="snížená",J221,0)</f>
        <v>0</v>
      </c>
      <c r="BG221" s="149">
        <f>IF(N221="zákl. přenesená",J221,0)</f>
        <v>0</v>
      </c>
      <c r="BH221" s="149">
        <f>IF(N221="sníž. přenesená",J221,0)</f>
        <v>0</v>
      </c>
      <c r="BI221" s="149">
        <f>IF(N221="nulová",J221,0)</f>
        <v>0</v>
      </c>
      <c r="BJ221" s="15" t="s">
        <v>85</v>
      </c>
      <c r="BK221" s="149">
        <f>ROUND(I221*H221,2)</f>
        <v>0</v>
      </c>
      <c r="BL221" s="15" t="s">
        <v>156</v>
      </c>
      <c r="BM221" s="148" t="s">
        <v>3110</v>
      </c>
    </row>
    <row r="222" spans="2:65" s="1" customFormat="1" ht="29.25" x14ac:dyDescent="0.2">
      <c r="B222" s="30"/>
      <c r="D222" s="150" t="s">
        <v>216</v>
      </c>
      <c r="F222" s="151" t="s">
        <v>542</v>
      </c>
      <c r="I222" s="152"/>
      <c r="L222" s="30"/>
      <c r="M222" s="153"/>
      <c r="T222" s="54"/>
      <c r="AT222" s="15" t="s">
        <v>216</v>
      </c>
      <c r="AU222" s="15" t="s">
        <v>91</v>
      </c>
    </row>
    <row r="223" spans="2:65" s="12" customFormat="1" ht="22.5" x14ac:dyDescent="0.2">
      <c r="B223" s="154"/>
      <c r="D223" s="150" t="s">
        <v>292</v>
      </c>
      <c r="E223" s="155" t="s">
        <v>1</v>
      </c>
      <c r="F223" s="156" t="s">
        <v>3101</v>
      </c>
      <c r="H223" s="157">
        <v>103.8032</v>
      </c>
      <c r="I223" s="158"/>
      <c r="L223" s="154"/>
      <c r="M223" s="159"/>
      <c r="T223" s="160"/>
      <c r="AT223" s="155" t="s">
        <v>292</v>
      </c>
      <c r="AU223" s="155" t="s">
        <v>91</v>
      </c>
      <c r="AV223" s="12" t="s">
        <v>91</v>
      </c>
      <c r="AW223" s="12" t="s">
        <v>36</v>
      </c>
      <c r="AX223" s="12" t="s">
        <v>78</v>
      </c>
      <c r="AY223" s="155" t="s">
        <v>209</v>
      </c>
    </row>
    <row r="224" spans="2:65" s="12" customFormat="1" x14ac:dyDescent="0.2">
      <c r="B224" s="154"/>
      <c r="D224" s="150" t="s">
        <v>292</v>
      </c>
      <c r="E224" s="155" t="s">
        <v>1</v>
      </c>
      <c r="F224" s="156" t="s">
        <v>3102</v>
      </c>
      <c r="H224" s="157">
        <v>-12.931200000000002</v>
      </c>
      <c r="I224" s="158"/>
      <c r="L224" s="154"/>
      <c r="M224" s="159"/>
      <c r="T224" s="160"/>
      <c r="AT224" s="155" t="s">
        <v>292</v>
      </c>
      <c r="AU224" s="155" t="s">
        <v>91</v>
      </c>
      <c r="AV224" s="12" t="s">
        <v>91</v>
      </c>
      <c r="AW224" s="12" t="s">
        <v>36</v>
      </c>
      <c r="AX224" s="12" t="s">
        <v>78</v>
      </c>
      <c r="AY224" s="155" t="s">
        <v>209</v>
      </c>
    </row>
    <row r="225" spans="2:65" s="13" customFormat="1" x14ac:dyDescent="0.2">
      <c r="B225" s="164"/>
      <c r="D225" s="150" t="s">
        <v>292</v>
      </c>
      <c r="E225" s="165" t="s">
        <v>1</v>
      </c>
      <c r="F225" s="166" t="s">
        <v>351</v>
      </c>
      <c r="H225" s="167">
        <v>90.872</v>
      </c>
      <c r="I225" s="168"/>
      <c r="L225" s="164"/>
      <c r="M225" s="169"/>
      <c r="T225" s="170"/>
      <c r="AT225" s="165" t="s">
        <v>292</v>
      </c>
      <c r="AU225" s="165" t="s">
        <v>91</v>
      </c>
      <c r="AV225" s="13" t="s">
        <v>156</v>
      </c>
      <c r="AW225" s="13" t="s">
        <v>4</v>
      </c>
      <c r="AX225" s="13" t="s">
        <v>85</v>
      </c>
      <c r="AY225" s="165" t="s">
        <v>209</v>
      </c>
    </row>
    <row r="226" spans="2:65" s="1" customFormat="1" ht="16.5" customHeight="1" x14ac:dyDescent="0.2">
      <c r="B226" s="30"/>
      <c r="C226" s="136" t="s">
        <v>474</v>
      </c>
      <c r="D226" s="136" t="s">
        <v>210</v>
      </c>
      <c r="E226" s="137" t="s">
        <v>545</v>
      </c>
      <c r="F226" s="138" t="s">
        <v>546</v>
      </c>
      <c r="G226" s="139" t="s">
        <v>387</v>
      </c>
      <c r="H226" s="140">
        <v>211.596</v>
      </c>
      <c r="I226" s="141"/>
      <c r="J226" s="142">
        <f>ROUND(I226*H226,2)</f>
        <v>0</v>
      </c>
      <c r="K226" s="143"/>
      <c r="L226" s="30"/>
      <c r="M226" s="144" t="s">
        <v>1</v>
      </c>
      <c r="N226" s="145" t="s">
        <v>43</v>
      </c>
      <c r="P226" s="146">
        <f>O226*H226</f>
        <v>0</v>
      </c>
      <c r="Q226" s="146">
        <v>0</v>
      </c>
      <c r="R226" s="146">
        <f>Q226*H226</f>
        <v>0</v>
      </c>
      <c r="S226" s="146">
        <v>0</v>
      </c>
      <c r="T226" s="147">
        <f>S226*H226</f>
        <v>0</v>
      </c>
      <c r="AR226" s="148" t="s">
        <v>156</v>
      </c>
      <c r="AT226" s="148" t="s">
        <v>210</v>
      </c>
      <c r="AU226" s="148" t="s">
        <v>91</v>
      </c>
      <c r="AY226" s="15" t="s">
        <v>209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5" t="s">
        <v>85</v>
      </c>
      <c r="BK226" s="149">
        <f>ROUND(I226*H226,2)</f>
        <v>0</v>
      </c>
      <c r="BL226" s="15" t="s">
        <v>156</v>
      </c>
      <c r="BM226" s="148" t="s">
        <v>3111</v>
      </c>
    </row>
    <row r="227" spans="2:65" s="1" customFormat="1" ht="19.5" x14ac:dyDescent="0.2">
      <c r="B227" s="30"/>
      <c r="D227" s="150" t="s">
        <v>216</v>
      </c>
      <c r="F227" s="151" t="s">
        <v>548</v>
      </c>
      <c r="I227" s="152"/>
      <c r="L227" s="30"/>
      <c r="M227" s="153"/>
      <c r="T227" s="54"/>
      <c r="AT227" s="15" t="s">
        <v>216</v>
      </c>
      <c r="AU227" s="15" t="s">
        <v>91</v>
      </c>
    </row>
    <row r="228" spans="2:65" s="12" customFormat="1" x14ac:dyDescent="0.2">
      <c r="B228" s="154"/>
      <c r="D228" s="150" t="s">
        <v>292</v>
      </c>
      <c r="E228" s="155" t="s">
        <v>1</v>
      </c>
      <c r="F228" s="156" t="s">
        <v>3112</v>
      </c>
      <c r="H228" s="157">
        <v>149.39600000000002</v>
      </c>
      <c r="I228" s="158"/>
      <c r="L228" s="154"/>
      <c r="M228" s="159"/>
      <c r="T228" s="160"/>
      <c r="AT228" s="155" t="s">
        <v>292</v>
      </c>
      <c r="AU228" s="155" t="s">
        <v>91</v>
      </c>
      <c r="AV228" s="12" t="s">
        <v>91</v>
      </c>
      <c r="AW228" s="12" t="s">
        <v>36</v>
      </c>
      <c r="AX228" s="12" t="s">
        <v>78</v>
      </c>
      <c r="AY228" s="155" t="s">
        <v>209</v>
      </c>
    </row>
    <row r="229" spans="2:65" s="12" customFormat="1" x14ac:dyDescent="0.2">
      <c r="B229" s="154"/>
      <c r="D229" s="150" t="s">
        <v>292</v>
      </c>
      <c r="E229" s="155" t="s">
        <v>1</v>
      </c>
      <c r="F229" s="156" t="s">
        <v>3113</v>
      </c>
      <c r="H229" s="157">
        <v>62.2</v>
      </c>
      <c r="I229" s="158"/>
      <c r="L229" s="154"/>
      <c r="M229" s="159"/>
      <c r="T229" s="160"/>
      <c r="AT229" s="155" t="s">
        <v>292</v>
      </c>
      <c r="AU229" s="155" t="s">
        <v>91</v>
      </c>
      <c r="AV229" s="12" t="s">
        <v>91</v>
      </c>
      <c r="AW229" s="12" t="s">
        <v>36</v>
      </c>
      <c r="AX229" s="12" t="s">
        <v>78</v>
      </c>
      <c r="AY229" s="155" t="s">
        <v>209</v>
      </c>
    </row>
    <row r="230" spans="2:65" s="13" customFormat="1" x14ac:dyDescent="0.2">
      <c r="B230" s="164"/>
      <c r="D230" s="150" t="s">
        <v>292</v>
      </c>
      <c r="E230" s="165" t="s">
        <v>1</v>
      </c>
      <c r="F230" s="166" t="s">
        <v>351</v>
      </c>
      <c r="H230" s="167">
        <v>211.596</v>
      </c>
      <c r="I230" s="168"/>
      <c r="L230" s="164"/>
      <c r="M230" s="169"/>
      <c r="T230" s="170"/>
      <c r="AT230" s="165" t="s">
        <v>292</v>
      </c>
      <c r="AU230" s="165" t="s">
        <v>91</v>
      </c>
      <c r="AV230" s="13" t="s">
        <v>156</v>
      </c>
      <c r="AW230" s="13" t="s">
        <v>4</v>
      </c>
      <c r="AX230" s="13" t="s">
        <v>85</v>
      </c>
      <c r="AY230" s="165" t="s">
        <v>209</v>
      </c>
    </row>
    <row r="231" spans="2:65" s="1" customFormat="1" ht="33" customHeight="1" x14ac:dyDescent="0.2">
      <c r="B231" s="30"/>
      <c r="C231" s="136" t="s">
        <v>480</v>
      </c>
      <c r="D231" s="136" t="s">
        <v>210</v>
      </c>
      <c r="E231" s="137" t="s">
        <v>552</v>
      </c>
      <c r="F231" s="138" t="s">
        <v>553</v>
      </c>
      <c r="G231" s="139" t="s">
        <v>554</v>
      </c>
      <c r="H231" s="140">
        <v>423.19200000000001</v>
      </c>
      <c r="I231" s="141"/>
      <c r="J231" s="142">
        <f>ROUND(I231*H231,2)</f>
        <v>0</v>
      </c>
      <c r="K231" s="143"/>
      <c r="L231" s="30"/>
      <c r="M231" s="144" t="s">
        <v>1</v>
      </c>
      <c r="N231" s="145" t="s">
        <v>43</v>
      </c>
      <c r="P231" s="146">
        <f>O231*H231</f>
        <v>0</v>
      </c>
      <c r="Q231" s="146">
        <v>0</v>
      </c>
      <c r="R231" s="146">
        <f>Q231*H231</f>
        <v>0</v>
      </c>
      <c r="S231" s="146">
        <v>0</v>
      </c>
      <c r="T231" s="147">
        <f>S231*H231</f>
        <v>0</v>
      </c>
      <c r="AR231" s="148" t="s">
        <v>156</v>
      </c>
      <c r="AT231" s="148" t="s">
        <v>210</v>
      </c>
      <c r="AU231" s="148" t="s">
        <v>91</v>
      </c>
      <c r="AY231" s="15" t="s">
        <v>209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5" t="s">
        <v>85</v>
      </c>
      <c r="BK231" s="149">
        <f>ROUND(I231*H231,2)</f>
        <v>0</v>
      </c>
      <c r="BL231" s="15" t="s">
        <v>156</v>
      </c>
      <c r="BM231" s="148" t="s">
        <v>3114</v>
      </c>
    </row>
    <row r="232" spans="2:65" s="1" customFormat="1" ht="29.25" x14ac:dyDescent="0.2">
      <c r="B232" s="30"/>
      <c r="D232" s="150" t="s">
        <v>216</v>
      </c>
      <c r="F232" s="151" t="s">
        <v>556</v>
      </c>
      <c r="I232" s="152"/>
      <c r="L232" s="30"/>
      <c r="M232" s="153"/>
      <c r="T232" s="54"/>
      <c r="AT232" s="15" t="s">
        <v>216</v>
      </c>
      <c r="AU232" s="15" t="s">
        <v>91</v>
      </c>
    </row>
    <row r="233" spans="2:65" s="12" customFormat="1" x14ac:dyDescent="0.2">
      <c r="B233" s="154"/>
      <c r="D233" s="150" t="s">
        <v>292</v>
      </c>
      <c r="E233" s="155" t="s">
        <v>1</v>
      </c>
      <c r="F233" s="156" t="s">
        <v>3115</v>
      </c>
      <c r="H233" s="157">
        <v>423.19200000000001</v>
      </c>
      <c r="I233" s="158"/>
      <c r="L233" s="154"/>
      <c r="M233" s="159"/>
      <c r="T233" s="160"/>
      <c r="AT233" s="155" t="s">
        <v>292</v>
      </c>
      <c r="AU233" s="155" t="s">
        <v>91</v>
      </c>
      <c r="AV233" s="12" t="s">
        <v>91</v>
      </c>
      <c r="AW233" s="12" t="s">
        <v>36</v>
      </c>
      <c r="AX233" s="12" t="s">
        <v>85</v>
      </c>
      <c r="AY233" s="155" t="s">
        <v>209</v>
      </c>
    </row>
    <row r="234" spans="2:65" s="1" customFormat="1" ht="24.2" customHeight="1" x14ac:dyDescent="0.2">
      <c r="B234" s="30"/>
      <c r="C234" s="136" t="s">
        <v>485</v>
      </c>
      <c r="D234" s="136" t="s">
        <v>210</v>
      </c>
      <c r="E234" s="137" t="s">
        <v>559</v>
      </c>
      <c r="F234" s="138" t="s">
        <v>560</v>
      </c>
      <c r="G234" s="139" t="s">
        <v>387</v>
      </c>
      <c r="H234" s="140">
        <v>398.99599999999998</v>
      </c>
      <c r="I234" s="141"/>
      <c r="J234" s="142">
        <f>ROUND(I234*H234,2)</f>
        <v>0</v>
      </c>
      <c r="K234" s="143"/>
      <c r="L234" s="30"/>
      <c r="M234" s="144" t="s">
        <v>1</v>
      </c>
      <c r="N234" s="145" t="s">
        <v>43</v>
      </c>
      <c r="P234" s="146">
        <f>O234*H234</f>
        <v>0</v>
      </c>
      <c r="Q234" s="146">
        <v>0</v>
      </c>
      <c r="R234" s="146">
        <f>Q234*H234</f>
        <v>0</v>
      </c>
      <c r="S234" s="146">
        <v>0</v>
      </c>
      <c r="T234" s="147">
        <f>S234*H234</f>
        <v>0</v>
      </c>
      <c r="AR234" s="148" t="s">
        <v>156</v>
      </c>
      <c r="AT234" s="148" t="s">
        <v>210</v>
      </c>
      <c r="AU234" s="148" t="s">
        <v>91</v>
      </c>
      <c r="AY234" s="15" t="s">
        <v>209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5" t="s">
        <v>85</v>
      </c>
      <c r="BK234" s="149">
        <f>ROUND(I234*H234,2)</f>
        <v>0</v>
      </c>
      <c r="BL234" s="15" t="s">
        <v>156</v>
      </c>
      <c r="BM234" s="148" t="s">
        <v>3116</v>
      </c>
    </row>
    <row r="235" spans="2:65" s="1" customFormat="1" ht="29.25" x14ac:dyDescent="0.2">
      <c r="B235" s="30"/>
      <c r="D235" s="150" t="s">
        <v>216</v>
      </c>
      <c r="F235" s="151" t="s">
        <v>562</v>
      </c>
      <c r="I235" s="152"/>
      <c r="L235" s="30"/>
      <c r="M235" s="153"/>
      <c r="T235" s="54"/>
      <c r="AT235" s="15" t="s">
        <v>216</v>
      </c>
      <c r="AU235" s="15" t="s">
        <v>91</v>
      </c>
    </row>
    <row r="236" spans="2:65" s="12" customFormat="1" ht="22.5" x14ac:dyDescent="0.2">
      <c r="B236" s="154"/>
      <c r="D236" s="150" t="s">
        <v>292</v>
      </c>
      <c r="E236" s="155" t="s">
        <v>1</v>
      </c>
      <c r="F236" s="156" t="s">
        <v>3117</v>
      </c>
      <c r="H236" s="157">
        <v>519.01599999999996</v>
      </c>
      <c r="I236" s="158"/>
      <c r="L236" s="154"/>
      <c r="M236" s="159"/>
      <c r="T236" s="160"/>
      <c r="AT236" s="155" t="s">
        <v>292</v>
      </c>
      <c r="AU236" s="155" t="s">
        <v>91</v>
      </c>
      <c r="AV236" s="12" t="s">
        <v>91</v>
      </c>
      <c r="AW236" s="12" t="s">
        <v>36</v>
      </c>
      <c r="AX236" s="12" t="s">
        <v>78</v>
      </c>
      <c r="AY236" s="155" t="s">
        <v>209</v>
      </c>
    </row>
    <row r="237" spans="2:65" s="12" customFormat="1" x14ac:dyDescent="0.2">
      <c r="B237" s="154"/>
      <c r="D237" s="150" t="s">
        <v>292</v>
      </c>
      <c r="E237" s="155" t="s">
        <v>1</v>
      </c>
      <c r="F237" s="156" t="s">
        <v>3118</v>
      </c>
      <c r="H237" s="157">
        <v>-149.39600000000002</v>
      </c>
      <c r="I237" s="158"/>
      <c r="L237" s="154"/>
      <c r="M237" s="159"/>
      <c r="T237" s="160"/>
      <c r="AT237" s="155" t="s">
        <v>292</v>
      </c>
      <c r="AU237" s="155" t="s">
        <v>91</v>
      </c>
      <c r="AV237" s="12" t="s">
        <v>91</v>
      </c>
      <c r="AW237" s="12" t="s">
        <v>36</v>
      </c>
      <c r="AX237" s="12" t="s">
        <v>78</v>
      </c>
      <c r="AY237" s="155" t="s">
        <v>209</v>
      </c>
    </row>
    <row r="238" spans="2:65" s="12" customFormat="1" x14ac:dyDescent="0.2">
      <c r="B238" s="154"/>
      <c r="D238" s="150" t="s">
        <v>292</v>
      </c>
      <c r="E238" s="155" t="s">
        <v>1</v>
      </c>
      <c r="F238" s="156" t="s">
        <v>3119</v>
      </c>
      <c r="H238" s="157">
        <v>29.376000000000005</v>
      </c>
      <c r="I238" s="158"/>
      <c r="L238" s="154"/>
      <c r="M238" s="159"/>
      <c r="T238" s="160"/>
      <c r="AT238" s="155" t="s">
        <v>292</v>
      </c>
      <c r="AU238" s="155" t="s">
        <v>91</v>
      </c>
      <c r="AV238" s="12" t="s">
        <v>91</v>
      </c>
      <c r="AW238" s="12" t="s">
        <v>36</v>
      </c>
      <c r="AX238" s="12" t="s">
        <v>78</v>
      </c>
      <c r="AY238" s="155" t="s">
        <v>209</v>
      </c>
    </row>
    <row r="239" spans="2:65" s="13" customFormat="1" x14ac:dyDescent="0.2">
      <c r="B239" s="164"/>
      <c r="D239" s="150" t="s">
        <v>292</v>
      </c>
      <c r="E239" s="165" t="s">
        <v>1</v>
      </c>
      <c r="F239" s="166" t="s">
        <v>351</v>
      </c>
      <c r="H239" s="167">
        <v>398.99599999999998</v>
      </c>
      <c r="I239" s="168"/>
      <c r="L239" s="164"/>
      <c r="M239" s="169"/>
      <c r="T239" s="170"/>
      <c r="AT239" s="165" t="s">
        <v>292</v>
      </c>
      <c r="AU239" s="165" t="s">
        <v>91</v>
      </c>
      <c r="AV239" s="13" t="s">
        <v>156</v>
      </c>
      <c r="AW239" s="13" t="s">
        <v>4</v>
      </c>
      <c r="AX239" s="13" t="s">
        <v>85</v>
      </c>
      <c r="AY239" s="165" t="s">
        <v>209</v>
      </c>
    </row>
    <row r="240" spans="2:65" s="1" customFormat="1" ht="24.2" customHeight="1" x14ac:dyDescent="0.2">
      <c r="B240" s="30"/>
      <c r="C240" s="136" t="s">
        <v>491</v>
      </c>
      <c r="D240" s="136" t="s">
        <v>210</v>
      </c>
      <c r="E240" s="137" t="s">
        <v>569</v>
      </c>
      <c r="F240" s="138" t="s">
        <v>570</v>
      </c>
      <c r="G240" s="139" t="s">
        <v>387</v>
      </c>
      <c r="H240" s="140">
        <v>115.905</v>
      </c>
      <c r="I240" s="141"/>
      <c r="J240" s="142">
        <f>ROUND(I240*H240,2)</f>
        <v>0</v>
      </c>
      <c r="K240" s="143"/>
      <c r="L240" s="30"/>
      <c r="M240" s="144" t="s">
        <v>1</v>
      </c>
      <c r="N240" s="145" t="s">
        <v>43</v>
      </c>
      <c r="P240" s="146">
        <f>O240*H240</f>
        <v>0</v>
      </c>
      <c r="Q240" s="146">
        <v>0</v>
      </c>
      <c r="R240" s="146">
        <f>Q240*H240</f>
        <v>0</v>
      </c>
      <c r="S240" s="146">
        <v>0</v>
      </c>
      <c r="T240" s="147">
        <f>S240*H240</f>
        <v>0</v>
      </c>
      <c r="AR240" s="148" t="s">
        <v>156</v>
      </c>
      <c r="AT240" s="148" t="s">
        <v>210</v>
      </c>
      <c r="AU240" s="148" t="s">
        <v>91</v>
      </c>
      <c r="AY240" s="15" t="s">
        <v>209</v>
      </c>
      <c r="BE240" s="149">
        <f>IF(N240="základní",J240,0)</f>
        <v>0</v>
      </c>
      <c r="BF240" s="149">
        <f>IF(N240="snížená",J240,0)</f>
        <v>0</v>
      </c>
      <c r="BG240" s="149">
        <f>IF(N240="zákl. přenesená",J240,0)</f>
        <v>0</v>
      </c>
      <c r="BH240" s="149">
        <f>IF(N240="sníž. přenesená",J240,0)</f>
        <v>0</v>
      </c>
      <c r="BI240" s="149">
        <f>IF(N240="nulová",J240,0)</f>
        <v>0</v>
      </c>
      <c r="BJ240" s="15" t="s">
        <v>85</v>
      </c>
      <c r="BK240" s="149">
        <f>ROUND(I240*H240,2)</f>
        <v>0</v>
      </c>
      <c r="BL240" s="15" t="s">
        <v>156</v>
      </c>
      <c r="BM240" s="148" t="s">
        <v>3120</v>
      </c>
    </row>
    <row r="241" spans="2:65" s="1" customFormat="1" ht="39" x14ac:dyDescent="0.2">
      <c r="B241" s="30"/>
      <c r="D241" s="150" t="s">
        <v>216</v>
      </c>
      <c r="F241" s="151" t="s">
        <v>572</v>
      </c>
      <c r="I241" s="152"/>
      <c r="L241" s="30"/>
      <c r="M241" s="153"/>
      <c r="T241" s="54"/>
      <c r="AT241" s="15" t="s">
        <v>216</v>
      </c>
      <c r="AU241" s="15" t="s">
        <v>91</v>
      </c>
    </row>
    <row r="242" spans="2:65" s="12" customFormat="1" x14ac:dyDescent="0.2">
      <c r="B242" s="154"/>
      <c r="D242" s="150" t="s">
        <v>292</v>
      </c>
      <c r="E242" s="155" t="s">
        <v>1</v>
      </c>
      <c r="F242" s="156" t="s">
        <v>3121</v>
      </c>
      <c r="H242" s="157">
        <v>121.86800000000001</v>
      </c>
      <c r="I242" s="158"/>
      <c r="L242" s="154"/>
      <c r="M242" s="159"/>
      <c r="T242" s="160"/>
      <c r="AT242" s="155" t="s">
        <v>292</v>
      </c>
      <c r="AU242" s="155" t="s">
        <v>91</v>
      </c>
      <c r="AV242" s="12" t="s">
        <v>91</v>
      </c>
      <c r="AW242" s="12" t="s">
        <v>36</v>
      </c>
      <c r="AX242" s="12" t="s">
        <v>78</v>
      </c>
      <c r="AY242" s="155" t="s">
        <v>209</v>
      </c>
    </row>
    <row r="243" spans="2:65" s="12" customFormat="1" x14ac:dyDescent="0.2">
      <c r="B243" s="154"/>
      <c r="D243" s="150" t="s">
        <v>292</v>
      </c>
      <c r="E243" s="155" t="s">
        <v>1</v>
      </c>
      <c r="F243" s="156" t="s">
        <v>3122</v>
      </c>
      <c r="H243" s="157">
        <v>-5.9633624000000003</v>
      </c>
      <c r="I243" s="158"/>
      <c r="L243" s="154"/>
      <c r="M243" s="159"/>
      <c r="T243" s="160"/>
      <c r="AT243" s="155" t="s">
        <v>292</v>
      </c>
      <c r="AU243" s="155" t="s">
        <v>91</v>
      </c>
      <c r="AV243" s="12" t="s">
        <v>91</v>
      </c>
      <c r="AW243" s="12" t="s">
        <v>36</v>
      </c>
      <c r="AX243" s="12" t="s">
        <v>78</v>
      </c>
      <c r="AY243" s="155" t="s">
        <v>209</v>
      </c>
    </row>
    <row r="244" spans="2:65" s="13" customFormat="1" x14ac:dyDescent="0.2">
      <c r="B244" s="164"/>
      <c r="D244" s="150" t="s">
        <v>292</v>
      </c>
      <c r="E244" s="165" t="s">
        <v>1</v>
      </c>
      <c r="F244" s="166" t="s">
        <v>351</v>
      </c>
      <c r="H244" s="167">
        <v>115.90463760000002</v>
      </c>
      <c r="I244" s="168"/>
      <c r="L244" s="164"/>
      <c r="M244" s="169"/>
      <c r="T244" s="170"/>
      <c r="AT244" s="165" t="s">
        <v>292</v>
      </c>
      <c r="AU244" s="165" t="s">
        <v>91</v>
      </c>
      <c r="AV244" s="13" t="s">
        <v>156</v>
      </c>
      <c r="AW244" s="13" t="s">
        <v>4</v>
      </c>
      <c r="AX244" s="13" t="s">
        <v>85</v>
      </c>
      <c r="AY244" s="165" t="s">
        <v>209</v>
      </c>
    </row>
    <row r="245" spans="2:65" s="1" customFormat="1" ht="24.2" customHeight="1" x14ac:dyDescent="0.2">
      <c r="B245" s="30"/>
      <c r="C245" s="136" t="s">
        <v>374</v>
      </c>
      <c r="D245" s="136" t="s">
        <v>210</v>
      </c>
      <c r="E245" s="137" t="s">
        <v>1049</v>
      </c>
      <c r="F245" s="138" t="s">
        <v>1050</v>
      </c>
      <c r="G245" s="139" t="s">
        <v>342</v>
      </c>
      <c r="H245" s="140">
        <v>130.19999999999999</v>
      </c>
      <c r="I245" s="141"/>
      <c r="J245" s="142">
        <f>ROUND(I245*H245,2)</f>
        <v>0</v>
      </c>
      <c r="K245" s="143"/>
      <c r="L245" s="30"/>
      <c r="M245" s="144" t="s">
        <v>1</v>
      </c>
      <c r="N245" s="145" t="s">
        <v>43</v>
      </c>
      <c r="P245" s="146">
        <f>O245*H245</f>
        <v>0</v>
      </c>
      <c r="Q245" s="146">
        <v>0</v>
      </c>
      <c r="R245" s="146">
        <f>Q245*H245</f>
        <v>0</v>
      </c>
      <c r="S245" s="146">
        <v>0</v>
      </c>
      <c r="T245" s="147">
        <f>S245*H245</f>
        <v>0</v>
      </c>
      <c r="AR245" s="148" t="s">
        <v>156</v>
      </c>
      <c r="AT245" s="148" t="s">
        <v>210</v>
      </c>
      <c r="AU245" s="148" t="s">
        <v>91</v>
      </c>
      <c r="AY245" s="15" t="s">
        <v>209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5" t="s">
        <v>85</v>
      </c>
      <c r="BK245" s="149">
        <f>ROUND(I245*H245,2)</f>
        <v>0</v>
      </c>
      <c r="BL245" s="15" t="s">
        <v>156</v>
      </c>
      <c r="BM245" s="148" t="s">
        <v>3123</v>
      </c>
    </row>
    <row r="246" spans="2:65" s="1" customFormat="1" ht="19.5" x14ac:dyDescent="0.2">
      <c r="B246" s="30"/>
      <c r="D246" s="150" t="s">
        <v>216</v>
      </c>
      <c r="F246" s="151" t="s">
        <v>1052</v>
      </c>
      <c r="I246" s="152"/>
      <c r="L246" s="30"/>
      <c r="M246" s="153"/>
      <c r="T246" s="54"/>
      <c r="AT246" s="15" t="s">
        <v>216</v>
      </c>
      <c r="AU246" s="15" t="s">
        <v>91</v>
      </c>
    </row>
    <row r="247" spans="2:65" s="12" customFormat="1" x14ac:dyDescent="0.2">
      <c r="B247" s="154"/>
      <c r="D247" s="150" t="s">
        <v>292</v>
      </c>
      <c r="E247" s="155" t="s">
        <v>1</v>
      </c>
      <c r="F247" s="156" t="s">
        <v>3085</v>
      </c>
      <c r="H247" s="157">
        <v>130.19999999999999</v>
      </c>
      <c r="I247" s="158"/>
      <c r="L247" s="154"/>
      <c r="M247" s="159"/>
      <c r="T247" s="160"/>
      <c r="AT247" s="155" t="s">
        <v>292</v>
      </c>
      <c r="AU247" s="155" t="s">
        <v>91</v>
      </c>
      <c r="AV247" s="12" t="s">
        <v>91</v>
      </c>
      <c r="AW247" s="12" t="s">
        <v>36</v>
      </c>
      <c r="AX247" s="12" t="s">
        <v>85</v>
      </c>
      <c r="AY247" s="155" t="s">
        <v>209</v>
      </c>
    </row>
    <row r="248" spans="2:65" s="1" customFormat="1" ht="16.5" customHeight="1" x14ac:dyDescent="0.2">
      <c r="B248" s="30"/>
      <c r="C248" s="171" t="s">
        <v>501</v>
      </c>
      <c r="D248" s="171" t="s">
        <v>449</v>
      </c>
      <c r="E248" s="172" t="s">
        <v>1053</v>
      </c>
      <c r="F248" s="173" t="s">
        <v>1054</v>
      </c>
      <c r="G248" s="174" t="s">
        <v>1055</v>
      </c>
      <c r="H248" s="175">
        <v>3.2549999999999999</v>
      </c>
      <c r="I248" s="176"/>
      <c r="J248" s="177">
        <f>ROUND(I248*H248,2)</f>
        <v>0</v>
      </c>
      <c r="K248" s="178"/>
      <c r="L248" s="179"/>
      <c r="M248" s="180" t="s">
        <v>1</v>
      </c>
      <c r="N248" s="181" t="s">
        <v>43</v>
      </c>
      <c r="P248" s="146">
        <f>O248*H248</f>
        <v>0</v>
      </c>
      <c r="Q248" s="146">
        <v>1E-3</v>
      </c>
      <c r="R248" s="146">
        <f>Q248*H248</f>
        <v>3.2550000000000001E-3</v>
      </c>
      <c r="S248" s="146">
        <v>0</v>
      </c>
      <c r="T248" s="147">
        <f>S248*H248</f>
        <v>0</v>
      </c>
      <c r="AR248" s="148" t="s">
        <v>244</v>
      </c>
      <c r="AT248" s="148" t="s">
        <v>449</v>
      </c>
      <c r="AU248" s="148" t="s">
        <v>91</v>
      </c>
      <c r="AY248" s="15" t="s">
        <v>209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5" t="s">
        <v>85</v>
      </c>
      <c r="BK248" s="149">
        <f>ROUND(I248*H248,2)</f>
        <v>0</v>
      </c>
      <c r="BL248" s="15" t="s">
        <v>156</v>
      </c>
      <c r="BM248" s="148" t="s">
        <v>3124</v>
      </c>
    </row>
    <row r="249" spans="2:65" s="1" customFormat="1" x14ac:dyDescent="0.2">
      <c r="B249" s="30"/>
      <c r="D249" s="150" t="s">
        <v>216</v>
      </c>
      <c r="F249" s="151" t="s">
        <v>1054</v>
      </c>
      <c r="I249" s="152"/>
      <c r="L249" s="30"/>
      <c r="M249" s="153"/>
      <c r="T249" s="54"/>
      <c r="AT249" s="15" t="s">
        <v>216</v>
      </c>
      <c r="AU249" s="15" t="s">
        <v>91</v>
      </c>
    </row>
    <row r="250" spans="2:65" s="12" customFormat="1" x14ac:dyDescent="0.2">
      <c r="B250" s="154"/>
      <c r="D250" s="150" t="s">
        <v>292</v>
      </c>
      <c r="E250" s="155" t="s">
        <v>1</v>
      </c>
      <c r="F250" s="156" t="s">
        <v>3085</v>
      </c>
      <c r="H250" s="157">
        <v>130.19999999999999</v>
      </c>
      <c r="I250" s="158"/>
      <c r="L250" s="154"/>
      <c r="M250" s="159"/>
      <c r="T250" s="160"/>
      <c r="AT250" s="155" t="s">
        <v>292</v>
      </c>
      <c r="AU250" s="155" t="s">
        <v>91</v>
      </c>
      <c r="AV250" s="12" t="s">
        <v>91</v>
      </c>
      <c r="AW250" s="12" t="s">
        <v>36</v>
      </c>
      <c r="AX250" s="12" t="s">
        <v>78</v>
      </c>
      <c r="AY250" s="155" t="s">
        <v>209</v>
      </c>
    </row>
    <row r="251" spans="2:65" s="12" customFormat="1" x14ac:dyDescent="0.2">
      <c r="B251" s="154"/>
      <c r="D251" s="150" t="s">
        <v>292</v>
      </c>
      <c r="E251" s="155" t="s">
        <v>1</v>
      </c>
      <c r="F251" s="156" t="s">
        <v>3125</v>
      </c>
      <c r="H251" s="157">
        <v>3.2549999999999999</v>
      </c>
      <c r="I251" s="158"/>
      <c r="L251" s="154"/>
      <c r="M251" s="159"/>
      <c r="T251" s="160"/>
      <c r="AT251" s="155" t="s">
        <v>292</v>
      </c>
      <c r="AU251" s="155" t="s">
        <v>91</v>
      </c>
      <c r="AV251" s="12" t="s">
        <v>91</v>
      </c>
      <c r="AW251" s="12" t="s">
        <v>36</v>
      </c>
      <c r="AX251" s="12" t="s">
        <v>85</v>
      </c>
      <c r="AY251" s="155" t="s">
        <v>209</v>
      </c>
    </row>
    <row r="252" spans="2:65" s="11" customFormat="1" ht="22.9" customHeight="1" x14ac:dyDescent="0.2">
      <c r="B252" s="124"/>
      <c r="D252" s="125" t="s">
        <v>77</v>
      </c>
      <c r="E252" s="134" t="s">
        <v>156</v>
      </c>
      <c r="F252" s="134" t="s">
        <v>602</v>
      </c>
      <c r="I252" s="127"/>
      <c r="J252" s="135">
        <f>BK252</f>
        <v>0</v>
      </c>
      <c r="L252" s="124"/>
      <c r="M252" s="129"/>
      <c r="P252" s="130">
        <f>SUM(P253:P255)</f>
        <v>0</v>
      </c>
      <c r="R252" s="130">
        <f>SUM(R253:R255)</f>
        <v>52.049116560000002</v>
      </c>
      <c r="T252" s="131">
        <f>SUM(T253:T255)</f>
        <v>0</v>
      </c>
      <c r="AR252" s="125" t="s">
        <v>85</v>
      </c>
      <c r="AT252" s="132" t="s">
        <v>77</v>
      </c>
      <c r="AU252" s="132" t="s">
        <v>85</v>
      </c>
      <c r="AY252" s="125" t="s">
        <v>209</v>
      </c>
      <c r="BK252" s="133">
        <f>SUM(BK253:BK255)</f>
        <v>0</v>
      </c>
    </row>
    <row r="253" spans="2:65" s="1" customFormat="1" ht="16.5" customHeight="1" x14ac:dyDescent="0.2">
      <c r="B253" s="30"/>
      <c r="C253" s="136" t="s">
        <v>509</v>
      </c>
      <c r="D253" s="136" t="s">
        <v>210</v>
      </c>
      <c r="E253" s="137" t="s">
        <v>609</v>
      </c>
      <c r="F253" s="138" t="s">
        <v>610</v>
      </c>
      <c r="G253" s="139" t="s">
        <v>387</v>
      </c>
      <c r="H253" s="140">
        <v>27.527999999999999</v>
      </c>
      <c r="I253" s="141"/>
      <c r="J253" s="142">
        <f>ROUND(I253*H253,2)</f>
        <v>0</v>
      </c>
      <c r="K253" s="143"/>
      <c r="L253" s="30"/>
      <c r="M253" s="144" t="s">
        <v>1</v>
      </c>
      <c r="N253" s="145" t="s">
        <v>43</v>
      </c>
      <c r="P253" s="146">
        <f>O253*H253</f>
        <v>0</v>
      </c>
      <c r="Q253" s="146">
        <v>1.8907700000000001</v>
      </c>
      <c r="R253" s="146">
        <f>Q253*H253</f>
        <v>52.049116560000002</v>
      </c>
      <c r="S253" s="146">
        <v>0</v>
      </c>
      <c r="T253" s="147">
        <f>S253*H253</f>
        <v>0</v>
      </c>
      <c r="AR253" s="148" t="s">
        <v>156</v>
      </c>
      <c r="AT253" s="148" t="s">
        <v>210</v>
      </c>
      <c r="AU253" s="148" t="s">
        <v>91</v>
      </c>
      <c r="AY253" s="15" t="s">
        <v>209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5" t="s">
        <v>85</v>
      </c>
      <c r="BK253" s="149">
        <f>ROUND(I253*H253,2)</f>
        <v>0</v>
      </c>
      <c r="BL253" s="15" t="s">
        <v>156</v>
      </c>
      <c r="BM253" s="148" t="s">
        <v>3126</v>
      </c>
    </row>
    <row r="254" spans="2:65" s="1" customFormat="1" ht="19.5" x14ac:dyDescent="0.2">
      <c r="B254" s="30"/>
      <c r="D254" s="150" t="s">
        <v>216</v>
      </c>
      <c r="F254" s="151" t="s">
        <v>612</v>
      </c>
      <c r="I254" s="152"/>
      <c r="L254" s="30"/>
      <c r="M254" s="153"/>
      <c r="T254" s="54"/>
      <c r="AT254" s="15" t="s">
        <v>216</v>
      </c>
      <c r="AU254" s="15" t="s">
        <v>91</v>
      </c>
    </row>
    <row r="255" spans="2:65" s="12" customFormat="1" x14ac:dyDescent="0.2">
      <c r="B255" s="154"/>
      <c r="D255" s="150" t="s">
        <v>292</v>
      </c>
      <c r="E255" s="155" t="s">
        <v>1</v>
      </c>
      <c r="F255" s="156" t="s">
        <v>3127</v>
      </c>
      <c r="H255" s="157">
        <v>27.528000000000006</v>
      </c>
      <c r="I255" s="158"/>
      <c r="L255" s="154"/>
      <c r="M255" s="159"/>
      <c r="T255" s="160"/>
      <c r="AT255" s="155" t="s">
        <v>292</v>
      </c>
      <c r="AU255" s="155" t="s">
        <v>91</v>
      </c>
      <c r="AV255" s="12" t="s">
        <v>91</v>
      </c>
      <c r="AW255" s="12" t="s">
        <v>36</v>
      </c>
      <c r="AX255" s="12" t="s">
        <v>85</v>
      </c>
      <c r="AY255" s="155" t="s">
        <v>209</v>
      </c>
    </row>
    <row r="256" spans="2:65" s="11" customFormat="1" ht="22.9" customHeight="1" x14ac:dyDescent="0.2">
      <c r="B256" s="124"/>
      <c r="D256" s="125" t="s">
        <v>77</v>
      </c>
      <c r="E256" s="134" t="s">
        <v>208</v>
      </c>
      <c r="F256" s="134" t="s">
        <v>620</v>
      </c>
      <c r="I256" s="127"/>
      <c r="J256" s="135">
        <f>BK256</f>
        <v>0</v>
      </c>
      <c r="L256" s="124"/>
      <c r="M256" s="129"/>
      <c r="P256" s="130">
        <f>SUM(P257:P284)</f>
        <v>0</v>
      </c>
      <c r="R256" s="130">
        <f>SUM(R257:R284)</f>
        <v>6.31752</v>
      </c>
      <c r="T256" s="131">
        <f>SUM(T257:T284)</f>
        <v>0</v>
      </c>
      <c r="AR256" s="125" t="s">
        <v>85</v>
      </c>
      <c r="AT256" s="132" t="s">
        <v>77</v>
      </c>
      <c r="AU256" s="132" t="s">
        <v>85</v>
      </c>
      <c r="AY256" s="125" t="s">
        <v>209</v>
      </c>
      <c r="BK256" s="133">
        <f>SUM(BK257:BK284)</f>
        <v>0</v>
      </c>
    </row>
    <row r="257" spans="2:65" s="1" customFormat="1" ht="24.2" customHeight="1" x14ac:dyDescent="0.2">
      <c r="B257" s="30"/>
      <c r="C257" s="136" t="s">
        <v>517</v>
      </c>
      <c r="D257" s="136" t="s">
        <v>210</v>
      </c>
      <c r="E257" s="137" t="s">
        <v>622</v>
      </c>
      <c r="F257" s="138" t="s">
        <v>623</v>
      </c>
      <c r="G257" s="139" t="s">
        <v>342</v>
      </c>
      <c r="H257" s="140">
        <v>446.4</v>
      </c>
      <c r="I257" s="141"/>
      <c r="J257" s="142">
        <f>ROUND(I257*H257,2)</f>
        <v>0</v>
      </c>
      <c r="K257" s="143"/>
      <c r="L257" s="30"/>
      <c r="M257" s="144" t="s">
        <v>1</v>
      </c>
      <c r="N257" s="145" t="s">
        <v>43</v>
      </c>
      <c r="P257" s="146">
        <f>O257*H257</f>
        <v>0</v>
      </c>
      <c r="Q257" s="146">
        <v>0</v>
      </c>
      <c r="R257" s="146">
        <f>Q257*H257</f>
        <v>0</v>
      </c>
      <c r="S257" s="146">
        <v>0</v>
      </c>
      <c r="T257" s="147">
        <f>S257*H257</f>
        <v>0</v>
      </c>
      <c r="AR257" s="148" t="s">
        <v>156</v>
      </c>
      <c r="AT257" s="148" t="s">
        <v>210</v>
      </c>
      <c r="AU257" s="148" t="s">
        <v>91</v>
      </c>
      <c r="AY257" s="15" t="s">
        <v>209</v>
      </c>
      <c r="BE257" s="149">
        <f>IF(N257="základní",J257,0)</f>
        <v>0</v>
      </c>
      <c r="BF257" s="149">
        <f>IF(N257="snížená",J257,0)</f>
        <v>0</v>
      </c>
      <c r="BG257" s="149">
        <f>IF(N257="zákl. přenesená",J257,0)</f>
        <v>0</v>
      </c>
      <c r="BH257" s="149">
        <f>IF(N257="sníž. přenesená",J257,0)</f>
        <v>0</v>
      </c>
      <c r="BI257" s="149">
        <f>IF(N257="nulová",J257,0)</f>
        <v>0</v>
      </c>
      <c r="BJ257" s="15" t="s">
        <v>85</v>
      </c>
      <c r="BK257" s="149">
        <f>ROUND(I257*H257,2)</f>
        <v>0</v>
      </c>
      <c r="BL257" s="15" t="s">
        <v>156</v>
      </c>
      <c r="BM257" s="148" t="s">
        <v>3128</v>
      </c>
    </row>
    <row r="258" spans="2:65" s="1" customFormat="1" ht="19.5" x14ac:dyDescent="0.2">
      <c r="B258" s="30"/>
      <c r="D258" s="150" t="s">
        <v>216</v>
      </c>
      <c r="F258" s="151" t="s">
        <v>625</v>
      </c>
      <c r="I258" s="152"/>
      <c r="L258" s="30"/>
      <c r="M258" s="153"/>
      <c r="T258" s="54"/>
      <c r="AT258" s="15" t="s">
        <v>216</v>
      </c>
      <c r="AU258" s="15" t="s">
        <v>91</v>
      </c>
    </row>
    <row r="259" spans="2:65" s="12" customFormat="1" x14ac:dyDescent="0.2">
      <c r="B259" s="154"/>
      <c r="D259" s="150" t="s">
        <v>292</v>
      </c>
      <c r="E259" s="155" t="s">
        <v>1</v>
      </c>
      <c r="F259" s="156" t="s">
        <v>3129</v>
      </c>
      <c r="H259" s="157">
        <v>446.40000000000003</v>
      </c>
      <c r="I259" s="158"/>
      <c r="L259" s="154"/>
      <c r="M259" s="159"/>
      <c r="T259" s="160"/>
      <c r="AT259" s="155" t="s">
        <v>292</v>
      </c>
      <c r="AU259" s="155" t="s">
        <v>91</v>
      </c>
      <c r="AV259" s="12" t="s">
        <v>91</v>
      </c>
      <c r="AW259" s="12" t="s">
        <v>36</v>
      </c>
      <c r="AX259" s="12" t="s">
        <v>85</v>
      </c>
      <c r="AY259" s="155" t="s">
        <v>209</v>
      </c>
    </row>
    <row r="260" spans="2:65" s="1" customFormat="1" ht="24.2" customHeight="1" x14ac:dyDescent="0.2">
      <c r="B260" s="30"/>
      <c r="C260" s="136" t="s">
        <v>522</v>
      </c>
      <c r="D260" s="136" t="s">
        <v>210</v>
      </c>
      <c r="E260" s="137" t="s">
        <v>627</v>
      </c>
      <c r="F260" s="138" t="s">
        <v>628</v>
      </c>
      <c r="G260" s="139" t="s">
        <v>342</v>
      </c>
      <c r="H260" s="140">
        <v>104</v>
      </c>
      <c r="I260" s="141"/>
      <c r="J260" s="142">
        <f>ROUND(I260*H260,2)</f>
        <v>0</v>
      </c>
      <c r="K260" s="143"/>
      <c r="L260" s="30"/>
      <c r="M260" s="144" t="s">
        <v>1</v>
      </c>
      <c r="N260" s="145" t="s">
        <v>43</v>
      </c>
      <c r="P260" s="146">
        <f>O260*H260</f>
        <v>0</v>
      </c>
      <c r="Q260" s="146">
        <v>0</v>
      </c>
      <c r="R260" s="146">
        <f>Q260*H260</f>
        <v>0</v>
      </c>
      <c r="S260" s="146">
        <v>0</v>
      </c>
      <c r="T260" s="147">
        <f>S260*H260</f>
        <v>0</v>
      </c>
      <c r="AR260" s="148" t="s">
        <v>156</v>
      </c>
      <c r="AT260" s="148" t="s">
        <v>210</v>
      </c>
      <c r="AU260" s="148" t="s">
        <v>91</v>
      </c>
      <c r="AY260" s="15" t="s">
        <v>209</v>
      </c>
      <c r="BE260" s="149">
        <f>IF(N260="základní",J260,0)</f>
        <v>0</v>
      </c>
      <c r="BF260" s="149">
        <f>IF(N260="snížená",J260,0)</f>
        <v>0</v>
      </c>
      <c r="BG260" s="149">
        <f>IF(N260="zákl. přenesená",J260,0)</f>
        <v>0</v>
      </c>
      <c r="BH260" s="149">
        <f>IF(N260="sníž. přenesená",J260,0)</f>
        <v>0</v>
      </c>
      <c r="BI260" s="149">
        <f>IF(N260="nulová",J260,0)</f>
        <v>0</v>
      </c>
      <c r="BJ260" s="15" t="s">
        <v>85</v>
      </c>
      <c r="BK260" s="149">
        <f>ROUND(I260*H260,2)</f>
        <v>0</v>
      </c>
      <c r="BL260" s="15" t="s">
        <v>156</v>
      </c>
      <c r="BM260" s="148" t="s">
        <v>3130</v>
      </c>
    </row>
    <row r="261" spans="2:65" s="1" customFormat="1" ht="29.25" x14ac:dyDescent="0.2">
      <c r="B261" s="30"/>
      <c r="D261" s="150" t="s">
        <v>216</v>
      </c>
      <c r="F261" s="151" t="s">
        <v>630</v>
      </c>
      <c r="I261" s="152"/>
      <c r="L261" s="30"/>
      <c r="M261" s="153"/>
      <c r="T261" s="54"/>
      <c r="AT261" s="15" t="s">
        <v>216</v>
      </c>
      <c r="AU261" s="15" t="s">
        <v>91</v>
      </c>
    </row>
    <row r="262" spans="2:65" s="12" customFormat="1" x14ac:dyDescent="0.2">
      <c r="B262" s="154"/>
      <c r="D262" s="150" t="s">
        <v>292</v>
      </c>
      <c r="E262" s="155" t="s">
        <v>1</v>
      </c>
      <c r="F262" s="156" t="s">
        <v>3131</v>
      </c>
      <c r="H262" s="157">
        <v>104</v>
      </c>
      <c r="I262" s="158"/>
      <c r="L262" s="154"/>
      <c r="M262" s="159"/>
      <c r="T262" s="160"/>
      <c r="AT262" s="155" t="s">
        <v>292</v>
      </c>
      <c r="AU262" s="155" t="s">
        <v>91</v>
      </c>
      <c r="AV262" s="12" t="s">
        <v>91</v>
      </c>
      <c r="AW262" s="12" t="s">
        <v>36</v>
      </c>
      <c r="AX262" s="12" t="s">
        <v>85</v>
      </c>
      <c r="AY262" s="155" t="s">
        <v>209</v>
      </c>
    </row>
    <row r="263" spans="2:65" s="1" customFormat="1" ht="24.2" customHeight="1" x14ac:dyDescent="0.2">
      <c r="B263" s="30"/>
      <c r="C263" s="136" t="s">
        <v>527</v>
      </c>
      <c r="D263" s="136" t="s">
        <v>210</v>
      </c>
      <c r="E263" s="137" t="s">
        <v>633</v>
      </c>
      <c r="F263" s="138" t="s">
        <v>634</v>
      </c>
      <c r="G263" s="139" t="s">
        <v>342</v>
      </c>
      <c r="H263" s="140">
        <v>25</v>
      </c>
      <c r="I263" s="141"/>
      <c r="J263" s="142">
        <f>ROUND(I263*H263,2)</f>
        <v>0</v>
      </c>
      <c r="K263" s="143"/>
      <c r="L263" s="30"/>
      <c r="M263" s="144" t="s">
        <v>1</v>
      </c>
      <c r="N263" s="145" t="s">
        <v>43</v>
      </c>
      <c r="P263" s="146">
        <f>O263*H263</f>
        <v>0</v>
      </c>
      <c r="Q263" s="146">
        <v>0.23</v>
      </c>
      <c r="R263" s="146">
        <f>Q263*H263</f>
        <v>5.75</v>
      </c>
      <c r="S263" s="146">
        <v>0</v>
      </c>
      <c r="T263" s="147">
        <f>S263*H263</f>
        <v>0</v>
      </c>
      <c r="AR263" s="148" t="s">
        <v>156</v>
      </c>
      <c r="AT263" s="148" t="s">
        <v>210</v>
      </c>
      <c r="AU263" s="148" t="s">
        <v>91</v>
      </c>
      <c r="AY263" s="15" t="s">
        <v>209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5" t="s">
        <v>85</v>
      </c>
      <c r="BK263" s="149">
        <f>ROUND(I263*H263,2)</f>
        <v>0</v>
      </c>
      <c r="BL263" s="15" t="s">
        <v>156</v>
      </c>
      <c r="BM263" s="148" t="s">
        <v>3132</v>
      </c>
    </row>
    <row r="264" spans="2:65" s="1" customFormat="1" ht="29.25" x14ac:dyDescent="0.2">
      <c r="B264" s="30"/>
      <c r="D264" s="150" t="s">
        <v>216</v>
      </c>
      <c r="F264" s="151" t="s">
        <v>636</v>
      </c>
      <c r="I264" s="152"/>
      <c r="L264" s="30"/>
      <c r="M264" s="153"/>
      <c r="T264" s="54"/>
      <c r="AT264" s="15" t="s">
        <v>216</v>
      </c>
      <c r="AU264" s="15" t="s">
        <v>91</v>
      </c>
    </row>
    <row r="265" spans="2:65" s="12" customFormat="1" x14ac:dyDescent="0.2">
      <c r="B265" s="154"/>
      <c r="D265" s="150" t="s">
        <v>292</v>
      </c>
      <c r="E265" s="155" t="s">
        <v>1</v>
      </c>
      <c r="F265" s="156" t="s">
        <v>1067</v>
      </c>
      <c r="H265" s="157">
        <v>25</v>
      </c>
      <c r="I265" s="158"/>
      <c r="L265" s="154"/>
      <c r="M265" s="159"/>
      <c r="T265" s="160"/>
      <c r="AT265" s="155" t="s">
        <v>292</v>
      </c>
      <c r="AU265" s="155" t="s">
        <v>91</v>
      </c>
      <c r="AV265" s="12" t="s">
        <v>91</v>
      </c>
      <c r="AW265" s="12" t="s">
        <v>36</v>
      </c>
      <c r="AX265" s="12" t="s">
        <v>85</v>
      </c>
      <c r="AY265" s="155" t="s">
        <v>209</v>
      </c>
    </row>
    <row r="266" spans="2:65" s="1" customFormat="1" ht="24.2" customHeight="1" x14ac:dyDescent="0.2">
      <c r="B266" s="30"/>
      <c r="C266" s="136" t="s">
        <v>533</v>
      </c>
      <c r="D266" s="136" t="s">
        <v>210</v>
      </c>
      <c r="E266" s="137" t="s">
        <v>644</v>
      </c>
      <c r="F266" s="138" t="s">
        <v>645</v>
      </c>
      <c r="G266" s="139" t="s">
        <v>342</v>
      </c>
      <c r="H266" s="140">
        <v>64</v>
      </c>
      <c r="I266" s="141"/>
      <c r="J266" s="142">
        <f>ROUND(I266*H266,2)</f>
        <v>0</v>
      </c>
      <c r="K266" s="143"/>
      <c r="L266" s="30"/>
      <c r="M266" s="144" t="s">
        <v>1</v>
      </c>
      <c r="N266" s="145" t="s">
        <v>43</v>
      </c>
      <c r="P266" s="146">
        <f>O266*H266</f>
        <v>0</v>
      </c>
      <c r="Q266" s="146">
        <v>6.0099999999999997E-3</v>
      </c>
      <c r="R266" s="146">
        <f>Q266*H266</f>
        <v>0.38463999999999998</v>
      </c>
      <c r="S266" s="146">
        <v>0</v>
      </c>
      <c r="T266" s="147">
        <f>S266*H266</f>
        <v>0</v>
      </c>
      <c r="AR266" s="148" t="s">
        <v>156</v>
      </c>
      <c r="AT266" s="148" t="s">
        <v>210</v>
      </c>
      <c r="AU266" s="148" t="s">
        <v>91</v>
      </c>
      <c r="AY266" s="15" t="s">
        <v>209</v>
      </c>
      <c r="BE266" s="149">
        <f>IF(N266="základní",J266,0)</f>
        <v>0</v>
      </c>
      <c r="BF266" s="149">
        <f>IF(N266="snížená",J266,0)</f>
        <v>0</v>
      </c>
      <c r="BG266" s="149">
        <f>IF(N266="zákl. přenesená",J266,0)</f>
        <v>0</v>
      </c>
      <c r="BH266" s="149">
        <f>IF(N266="sníž. přenesená",J266,0)</f>
        <v>0</v>
      </c>
      <c r="BI266" s="149">
        <f>IF(N266="nulová",J266,0)</f>
        <v>0</v>
      </c>
      <c r="BJ266" s="15" t="s">
        <v>85</v>
      </c>
      <c r="BK266" s="149">
        <f>ROUND(I266*H266,2)</f>
        <v>0</v>
      </c>
      <c r="BL266" s="15" t="s">
        <v>156</v>
      </c>
      <c r="BM266" s="148" t="s">
        <v>3133</v>
      </c>
    </row>
    <row r="267" spans="2:65" s="1" customFormat="1" ht="19.5" x14ac:dyDescent="0.2">
      <c r="B267" s="30"/>
      <c r="D267" s="150" t="s">
        <v>216</v>
      </c>
      <c r="F267" s="151" t="s">
        <v>647</v>
      </c>
      <c r="I267" s="152"/>
      <c r="L267" s="30"/>
      <c r="M267" s="153"/>
      <c r="T267" s="54"/>
      <c r="AT267" s="15" t="s">
        <v>216</v>
      </c>
      <c r="AU267" s="15" t="s">
        <v>91</v>
      </c>
    </row>
    <row r="268" spans="2:65" s="12" customFormat="1" x14ac:dyDescent="0.2">
      <c r="B268" s="154"/>
      <c r="D268" s="150" t="s">
        <v>292</v>
      </c>
      <c r="E268" s="155" t="s">
        <v>1</v>
      </c>
      <c r="F268" s="156" t="s">
        <v>3134</v>
      </c>
      <c r="H268" s="157">
        <v>64</v>
      </c>
      <c r="I268" s="158"/>
      <c r="L268" s="154"/>
      <c r="M268" s="159"/>
      <c r="T268" s="160"/>
      <c r="AT268" s="155" t="s">
        <v>292</v>
      </c>
      <c r="AU268" s="155" t="s">
        <v>91</v>
      </c>
      <c r="AV268" s="12" t="s">
        <v>91</v>
      </c>
      <c r="AW268" s="12" t="s">
        <v>36</v>
      </c>
      <c r="AX268" s="12" t="s">
        <v>85</v>
      </c>
      <c r="AY268" s="155" t="s">
        <v>209</v>
      </c>
    </row>
    <row r="269" spans="2:65" s="1" customFormat="1" ht="24.2" customHeight="1" x14ac:dyDescent="0.2">
      <c r="B269" s="30"/>
      <c r="C269" s="136" t="s">
        <v>538</v>
      </c>
      <c r="D269" s="136" t="s">
        <v>210</v>
      </c>
      <c r="E269" s="137" t="s">
        <v>650</v>
      </c>
      <c r="F269" s="138" t="s">
        <v>651</v>
      </c>
      <c r="G269" s="139" t="s">
        <v>342</v>
      </c>
      <c r="H269" s="140">
        <v>208</v>
      </c>
      <c r="I269" s="141"/>
      <c r="J269" s="142">
        <f>ROUND(I269*H269,2)</f>
        <v>0</v>
      </c>
      <c r="K269" s="143"/>
      <c r="L269" s="30"/>
      <c r="M269" s="144" t="s">
        <v>1</v>
      </c>
      <c r="N269" s="145" t="s">
        <v>43</v>
      </c>
      <c r="P269" s="146">
        <f>O269*H269</f>
        <v>0</v>
      </c>
      <c r="Q269" s="146">
        <v>7.1000000000000002E-4</v>
      </c>
      <c r="R269" s="146">
        <f>Q269*H269</f>
        <v>0.14768000000000001</v>
      </c>
      <c r="S269" s="146">
        <v>0</v>
      </c>
      <c r="T269" s="147">
        <f>S269*H269</f>
        <v>0</v>
      </c>
      <c r="AR269" s="148" t="s">
        <v>156</v>
      </c>
      <c r="AT269" s="148" t="s">
        <v>210</v>
      </c>
      <c r="AU269" s="148" t="s">
        <v>91</v>
      </c>
      <c r="AY269" s="15" t="s">
        <v>209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5" t="s">
        <v>85</v>
      </c>
      <c r="BK269" s="149">
        <f>ROUND(I269*H269,2)</f>
        <v>0</v>
      </c>
      <c r="BL269" s="15" t="s">
        <v>156</v>
      </c>
      <c r="BM269" s="148" t="s">
        <v>3135</v>
      </c>
    </row>
    <row r="270" spans="2:65" s="1" customFormat="1" ht="19.5" x14ac:dyDescent="0.2">
      <c r="B270" s="30"/>
      <c r="D270" s="150" t="s">
        <v>216</v>
      </c>
      <c r="F270" s="151" t="s">
        <v>653</v>
      </c>
      <c r="I270" s="152"/>
      <c r="L270" s="30"/>
      <c r="M270" s="153"/>
      <c r="T270" s="54"/>
      <c r="AT270" s="15" t="s">
        <v>216</v>
      </c>
      <c r="AU270" s="15" t="s">
        <v>91</v>
      </c>
    </row>
    <row r="271" spans="2:65" s="12" customFormat="1" x14ac:dyDescent="0.2">
      <c r="B271" s="154"/>
      <c r="D271" s="150" t="s">
        <v>292</v>
      </c>
      <c r="E271" s="155" t="s">
        <v>1</v>
      </c>
      <c r="F271" s="156" t="s">
        <v>3136</v>
      </c>
      <c r="H271" s="157">
        <v>208</v>
      </c>
      <c r="I271" s="158"/>
      <c r="L271" s="154"/>
      <c r="M271" s="159"/>
      <c r="T271" s="160"/>
      <c r="AT271" s="155" t="s">
        <v>292</v>
      </c>
      <c r="AU271" s="155" t="s">
        <v>91</v>
      </c>
      <c r="AV271" s="12" t="s">
        <v>91</v>
      </c>
      <c r="AW271" s="12" t="s">
        <v>36</v>
      </c>
      <c r="AX271" s="12" t="s">
        <v>78</v>
      </c>
      <c r="AY271" s="155" t="s">
        <v>209</v>
      </c>
    </row>
    <row r="272" spans="2:65" s="13" customFormat="1" x14ac:dyDescent="0.2">
      <c r="B272" s="164"/>
      <c r="D272" s="150" t="s">
        <v>292</v>
      </c>
      <c r="E272" s="165" t="s">
        <v>1</v>
      </c>
      <c r="F272" s="166" t="s">
        <v>351</v>
      </c>
      <c r="H272" s="167">
        <v>208</v>
      </c>
      <c r="I272" s="168"/>
      <c r="L272" s="164"/>
      <c r="M272" s="169"/>
      <c r="T272" s="170"/>
      <c r="AT272" s="165" t="s">
        <v>292</v>
      </c>
      <c r="AU272" s="165" t="s">
        <v>91</v>
      </c>
      <c r="AV272" s="13" t="s">
        <v>156</v>
      </c>
      <c r="AW272" s="13" t="s">
        <v>4</v>
      </c>
      <c r="AX272" s="13" t="s">
        <v>85</v>
      </c>
      <c r="AY272" s="165" t="s">
        <v>209</v>
      </c>
    </row>
    <row r="273" spans="2:65" s="1" customFormat="1" ht="33" customHeight="1" x14ac:dyDescent="0.2">
      <c r="B273" s="30"/>
      <c r="C273" s="136" t="s">
        <v>544</v>
      </c>
      <c r="D273" s="136" t="s">
        <v>210</v>
      </c>
      <c r="E273" s="137" t="s">
        <v>656</v>
      </c>
      <c r="F273" s="138" t="s">
        <v>657</v>
      </c>
      <c r="G273" s="139" t="s">
        <v>342</v>
      </c>
      <c r="H273" s="140">
        <v>208</v>
      </c>
      <c r="I273" s="141"/>
      <c r="J273" s="142">
        <f>ROUND(I273*H273,2)</f>
        <v>0</v>
      </c>
      <c r="K273" s="143"/>
      <c r="L273" s="30"/>
      <c r="M273" s="144" t="s">
        <v>1</v>
      </c>
      <c r="N273" s="145" t="s">
        <v>43</v>
      </c>
      <c r="P273" s="146">
        <f>O273*H273</f>
        <v>0</v>
      </c>
      <c r="Q273" s="146">
        <v>0</v>
      </c>
      <c r="R273" s="146">
        <f>Q273*H273</f>
        <v>0</v>
      </c>
      <c r="S273" s="146">
        <v>0</v>
      </c>
      <c r="T273" s="147">
        <f>S273*H273</f>
        <v>0</v>
      </c>
      <c r="AR273" s="148" t="s">
        <v>156</v>
      </c>
      <c r="AT273" s="148" t="s">
        <v>210</v>
      </c>
      <c r="AU273" s="148" t="s">
        <v>91</v>
      </c>
      <c r="AY273" s="15" t="s">
        <v>209</v>
      </c>
      <c r="BE273" s="149">
        <f>IF(N273="základní",J273,0)</f>
        <v>0</v>
      </c>
      <c r="BF273" s="149">
        <f>IF(N273="snížená",J273,0)</f>
        <v>0</v>
      </c>
      <c r="BG273" s="149">
        <f>IF(N273="zákl. přenesená",J273,0)</f>
        <v>0</v>
      </c>
      <c r="BH273" s="149">
        <f>IF(N273="sníž. přenesená",J273,0)</f>
        <v>0</v>
      </c>
      <c r="BI273" s="149">
        <f>IF(N273="nulová",J273,0)</f>
        <v>0</v>
      </c>
      <c r="BJ273" s="15" t="s">
        <v>85</v>
      </c>
      <c r="BK273" s="149">
        <f>ROUND(I273*H273,2)</f>
        <v>0</v>
      </c>
      <c r="BL273" s="15" t="s">
        <v>156</v>
      </c>
      <c r="BM273" s="148" t="s">
        <v>3137</v>
      </c>
    </row>
    <row r="274" spans="2:65" s="1" customFormat="1" ht="29.25" x14ac:dyDescent="0.2">
      <c r="B274" s="30"/>
      <c r="D274" s="150" t="s">
        <v>216</v>
      </c>
      <c r="F274" s="151" t="s">
        <v>659</v>
      </c>
      <c r="I274" s="152"/>
      <c r="L274" s="30"/>
      <c r="M274" s="153"/>
      <c r="T274" s="54"/>
      <c r="AT274" s="15" t="s">
        <v>216</v>
      </c>
      <c r="AU274" s="15" t="s">
        <v>91</v>
      </c>
    </row>
    <row r="275" spans="2:65" s="12" customFormat="1" x14ac:dyDescent="0.2">
      <c r="B275" s="154"/>
      <c r="D275" s="150" t="s">
        <v>292</v>
      </c>
      <c r="E275" s="155" t="s">
        <v>1</v>
      </c>
      <c r="F275" s="156" t="s">
        <v>3136</v>
      </c>
      <c r="H275" s="157">
        <v>208</v>
      </c>
      <c r="I275" s="158"/>
      <c r="L275" s="154"/>
      <c r="M275" s="159"/>
      <c r="T275" s="160"/>
      <c r="AT275" s="155" t="s">
        <v>292</v>
      </c>
      <c r="AU275" s="155" t="s">
        <v>91</v>
      </c>
      <c r="AV275" s="12" t="s">
        <v>91</v>
      </c>
      <c r="AW275" s="12" t="s">
        <v>36</v>
      </c>
      <c r="AX275" s="12" t="s">
        <v>85</v>
      </c>
      <c r="AY275" s="155" t="s">
        <v>209</v>
      </c>
    </row>
    <row r="276" spans="2:65" s="1" customFormat="1" ht="24.2" customHeight="1" x14ac:dyDescent="0.2">
      <c r="B276" s="30"/>
      <c r="C276" s="136" t="s">
        <v>551</v>
      </c>
      <c r="D276" s="136" t="s">
        <v>210</v>
      </c>
      <c r="E276" s="137" t="s">
        <v>661</v>
      </c>
      <c r="F276" s="138" t="s">
        <v>662</v>
      </c>
      <c r="G276" s="139" t="s">
        <v>342</v>
      </c>
      <c r="H276" s="140">
        <v>104</v>
      </c>
      <c r="I276" s="141"/>
      <c r="J276" s="142">
        <f>ROUND(I276*H276,2)</f>
        <v>0</v>
      </c>
      <c r="K276" s="143"/>
      <c r="L276" s="30"/>
      <c r="M276" s="144" t="s">
        <v>1</v>
      </c>
      <c r="N276" s="145" t="s">
        <v>43</v>
      </c>
      <c r="P276" s="146">
        <f>O276*H276</f>
        <v>0</v>
      </c>
      <c r="Q276" s="146">
        <v>0</v>
      </c>
      <c r="R276" s="146">
        <f>Q276*H276</f>
        <v>0</v>
      </c>
      <c r="S276" s="146">
        <v>0</v>
      </c>
      <c r="T276" s="147">
        <f>S276*H276</f>
        <v>0</v>
      </c>
      <c r="AR276" s="148" t="s">
        <v>156</v>
      </c>
      <c r="AT276" s="148" t="s">
        <v>210</v>
      </c>
      <c r="AU276" s="148" t="s">
        <v>91</v>
      </c>
      <c r="AY276" s="15" t="s">
        <v>209</v>
      </c>
      <c r="BE276" s="149">
        <f>IF(N276="základní",J276,0)</f>
        <v>0</v>
      </c>
      <c r="BF276" s="149">
        <f>IF(N276="snížená",J276,0)</f>
        <v>0</v>
      </c>
      <c r="BG276" s="149">
        <f>IF(N276="zákl. přenesená",J276,0)</f>
        <v>0</v>
      </c>
      <c r="BH276" s="149">
        <f>IF(N276="sníž. přenesená",J276,0)</f>
        <v>0</v>
      </c>
      <c r="BI276" s="149">
        <f>IF(N276="nulová",J276,0)</f>
        <v>0</v>
      </c>
      <c r="BJ276" s="15" t="s">
        <v>85</v>
      </c>
      <c r="BK276" s="149">
        <f>ROUND(I276*H276,2)</f>
        <v>0</v>
      </c>
      <c r="BL276" s="15" t="s">
        <v>156</v>
      </c>
      <c r="BM276" s="148" t="s">
        <v>3138</v>
      </c>
    </row>
    <row r="277" spans="2:65" s="1" customFormat="1" ht="29.25" x14ac:dyDescent="0.2">
      <c r="B277" s="30"/>
      <c r="D277" s="150" t="s">
        <v>216</v>
      </c>
      <c r="F277" s="151" t="s">
        <v>664</v>
      </c>
      <c r="I277" s="152"/>
      <c r="L277" s="30"/>
      <c r="M277" s="153"/>
      <c r="T277" s="54"/>
      <c r="AT277" s="15" t="s">
        <v>216</v>
      </c>
      <c r="AU277" s="15" t="s">
        <v>91</v>
      </c>
    </row>
    <row r="278" spans="2:65" s="12" customFormat="1" x14ac:dyDescent="0.2">
      <c r="B278" s="154"/>
      <c r="D278" s="150" t="s">
        <v>292</v>
      </c>
      <c r="E278" s="155" t="s">
        <v>1</v>
      </c>
      <c r="F278" s="156" t="s">
        <v>3131</v>
      </c>
      <c r="H278" s="157">
        <v>104</v>
      </c>
      <c r="I278" s="158"/>
      <c r="L278" s="154"/>
      <c r="M278" s="159"/>
      <c r="T278" s="160"/>
      <c r="AT278" s="155" t="s">
        <v>292</v>
      </c>
      <c r="AU278" s="155" t="s">
        <v>91</v>
      </c>
      <c r="AV278" s="12" t="s">
        <v>91</v>
      </c>
      <c r="AW278" s="12" t="s">
        <v>36</v>
      </c>
      <c r="AX278" s="12" t="s">
        <v>85</v>
      </c>
      <c r="AY278" s="155" t="s">
        <v>209</v>
      </c>
    </row>
    <row r="279" spans="2:65" s="1" customFormat="1" ht="24.2" customHeight="1" x14ac:dyDescent="0.2">
      <c r="B279" s="30"/>
      <c r="C279" s="136" t="s">
        <v>558</v>
      </c>
      <c r="D279" s="136" t="s">
        <v>210</v>
      </c>
      <c r="E279" s="137" t="s">
        <v>666</v>
      </c>
      <c r="F279" s="138" t="s">
        <v>667</v>
      </c>
      <c r="G279" s="139" t="s">
        <v>359</v>
      </c>
      <c r="H279" s="140">
        <v>160</v>
      </c>
      <c r="I279" s="141"/>
      <c r="J279" s="142">
        <f>ROUND(I279*H279,2)</f>
        <v>0</v>
      </c>
      <c r="K279" s="143"/>
      <c r="L279" s="30"/>
      <c r="M279" s="144" t="s">
        <v>1</v>
      </c>
      <c r="N279" s="145" t="s">
        <v>43</v>
      </c>
      <c r="P279" s="146">
        <f>O279*H279</f>
        <v>0</v>
      </c>
      <c r="Q279" s="146">
        <v>2.2000000000000001E-4</v>
      </c>
      <c r="R279" s="146">
        <f>Q279*H279</f>
        <v>3.5200000000000002E-2</v>
      </c>
      <c r="S279" s="146">
        <v>0</v>
      </c>
      <c r="T279" s="147">
        <f>S279*H279</f>
        <v>0</v>
      </c>
      <c r="AR279" s="148" t="s">
        <v>156</v>
      </c>
      <c r="AT279" s="148" t="s">
        <v>210</v>
      </c>
      <c r="AU279" s="148" t="s">
        <v>91</v>
      </c>
      <c r="AY279" s="15" t="s">
        <v>209</v>
      </c>
      <c r="BE279" s="149">
        <f>IF(N279="základní",J279,0)</f>
        <v>0</v>
      </c>
      <c r="BF279" s="149">
        <f>IF(N279="snížená",J279,0)</f>
        <v>0</v>
      </c>
      <c r="BG279" s="149">
        <f>IF(N279="zákl. přenesená",J279,0)</f>
        <v>0</v>
      </c>
      <c r="BH279" s="149">
        <f>IF(N279="sníž. přenesená",J279,0)</f>
        <v>0</v>
      </c>
      <c r="BI279" s="149">
        <f>IF(N279="nulová",J279,0)</f>
        <v>0</v>
      </c>
      <c r="BJ279" s="15" t="s">
        <v>85</v>
      </c>
      <c r="BK279" s="149">
        <f>ROUND(I279*H279,2)</f>
        <v>0</v>
      </c>
      <c r="BL279" s="15" t="s">
        <v>156</v>
      </c>
      <c r="BM279" s="148" t="s">
        <v>3139</v>
      </c>
    </row>
    <row r="280" spans="2:65" s="1" customFormat="1" ht="29.25" x14ac:dyDescent="0.2">
      <c r="B280" s="30"/>
      <c r="D280" s="150" t="s">
        <v>216</v>
      </c>
      <c r="F280" s="151" t="s">
        <v>669</v>
      </c>
      <c r="I280" s="152"/>
      <c r="L280" s="30"/>
      <c r="M280" s="153"/>
      <c r="T280" s="54"/>
      <c r="AT280" s="15" t="s">
        <v>216</v>
      </c>
      <c r="AU280" s="15" t="s">
        <v>91</v>
      </c>
    </row>
    <row r="281" spans="2:65" s="12" customFormat="1" x14ac:dyDescent="0.2">
      <c r="B281" s="154"/>
      <c r="D281" s="150" t="s">
        <v>292</v>
      </c>
      <c r="E281" s="155" t="s">
        <v>1</v>
      </c>
      <c r="F281" s="156" t="s">
        <v>3140</v>
      </c>
      <c r="H281" s="157">
        <v>160</v>
      </c>
      <c r="I281" s="158"/>
      <c r="L281" s="154"/>
      <c r="M281" s="159"/>
      <c r="T281" s="160"/>
      <c r="AT281" s="155" t="s">
        <v>292</v>
      </c>
      <c r="AU281" s="155" t="s">
        <v>91</v>
      </c>
      <c r="AV281" s="12" t="s">
        <v>91</v>
      </c>
      <c r="AW281" s="12" t="s">
        <v>36</v>
      </c>
      <c r="AX281" s="12" t="s">
        <v>85</v>
      </c>
      <c r="AY281" s="155" t="s">
        <v>209</v>
      </c>
    </row>
    <row r="282" spans="2:65" s="1" customFormat="1" ht="24.2" customHeight="1" x14ac:dyDescent="0.2">
      <c r="B282" s="30"/>
      <c r="C282" s="136" t="s">
        <v>568</v>
      </c>
      <c r="D282" s="136" t="s">
        <v>210</v>
      </c>
      <c r="E282" s="137" t="s">
        <v>672</v>
      </c>
      <c r="F282" s="138" t="s">
        <v>673</v>
      </c>
      <c r="G282" s="139" t="s">
        <v>359</v>
      </c>
      <c r="H282" s="140">
        <v>160</v>
      </c>
      <c r="I282" s="141"/>
      <c r="J282" s="142">
        <f>ROUND(I282*H282,2)</f>
        <v>0</v>
      </c>
      <c r="K282" s="143"/>
      <c r="L282" s="30"/>
      <c r="M282" s="144" t="s">
        <v>1</v>
      </c>
      <c r="N282" s="145" t="s">
        <v>43</v>
      </c>
      <c r="P282" s="146">
        <f>O282*H282</f>
        <v>0</v>
      </c>
      <c r="Q282" s="146">
        <v>0</v>
      </c>
      <c r="R282" s="146">
        <f>Q282*H282</f>
        <v>0</v>
      </c>
      <c r="S282" s="146">
        <v>0</v>
      </c>
      <c r="T282" s="147">
        <f>S282*H282</f>
        <v>0</v>
      </c>
      <c r="AR282" s="148" t="s">
        <v>156</v>
      </c>
      <c r="AT282" s="148" t="s">
        <v>210</v>
      </c>
      <c r="AU282" s="148" t="s">
        <v>91</v>
      </c>
      <c r="AY282" s="15" t="s">
        <v>209</v>
      </c>
      <c r="BE282" s="149">
        <f>IF(N282="základní",J282,0)</f>
        <v>0</v>
      </c>
      <c r="BF282" s="149">
        <f>IF(N282="snížená",J282,0)</f>
        <v>0</v>
      </c>
      <c r="BG282" s="149">
        <f>IF(N282="zákl. přenesená",J282,0)</f>
        <v>0</v>
      </c>
      <c r="BH282" s="149">
        <f>IF(N282="sníž. přenesená",J282,0)</f>
        <v>0</v>
      </c>
      <c r="BI282" s="149">
        <f>IF(N282="nulová",J282,0)</f>
        <v>0</v>
      </c>
      <c r="BJ282" s="15" t="s">
        <v>85</v>
      </c>
      <c r="BK282" s="149">
        <f>ROUND(I282*H282,2)</f>
        <v>0</v>
      </c>
      <c r="BL282" s="15" t="s">
        <v>156</v>
      </c>
      <c r="BM282" s="148" t="s">
        <v>3141</v>
      </c>
    </row>
    <row r="283" spans="2:65" s="1" customFormat="1" ht="29.25" x14ac:dyDescent="0.2">
      <c r="B283" s="30"/>
      <c r="D283" s="150" t="s">
        <v>216</v>
      </c>
      <c r="F283" s="151" t="s">
        <v>675</v>
      </c>
      <c r="I283" s="152"/>
      <c r="L283" s="30"/>
      <c r="M283" s="153"/>
      <c r="T283" s="54"/>
      <c r="AT283" s="15" t="s">
        <v>216</v>
      </c>
      <c r="AU283" s="15" t="s">
        <v>91</v>
      </c>
    </row>
    <row r="284" spans="2:65" s="12" customFormat="1" x14ac:dyDescent="0.2">
      <c r="B284" s="154"/>
      <c r="D284" s="150" t="s">
        <v>292</v>
      </c>
      <c r="E284" s="155" t="s">
        <v>1</v>
      </c>
      <c r="F284" s="156" t="s">
        <v>3140</v>
      </c>
      <c r="H284" s="157">
        <v>160</v>
      </c>
      <c r="I284" s="158"/>
      <c r="L284" s="154"/>
      <c r="M284" s="159"/>
      <c r="T284" s="160"/>
      <c r="AT284" s="155" t="s">
        <v>292</v>
      </c>
      <c r="AU284" s="155" t="s">
        <v>91</v>
      </c>
      <c r="AV284" s="12" t="s">
        <v>91</v>
      </c>
      <c r="AW284" s="12" t="s">
        <v>36</v>
      </c>
      <c r="AX284" s="12" t="s">
        <v>85</v>
      </c>
      <c r="AY284" s="155" t="s">
        <v>209</v>
      </c>
    </row>
    <row r="285" spans="2:65" s="11" customFormat="1" ht="22.9" customHeight="1" x14ac:dyDescent="0.2">
      <c r="B285" s="124"/>
      <c r="D285" s="125" t="s">
        <v>77</v>
      </c>
      <c r="E285" s="134" t="s">
        <v>244</v>
      </c>
      <c r="F285" s="134" t="s">
        <v>1229</v>
      </c>
      <c r="I285" s="127"/>
      <c r="J285" s="135">
        <f>BK285</f>
        <v>0</v>
      </c>
      <c r="L285" s="124"/>
      <c r="M285" s="129"/>
      <c r="P285" s="130">
        <f>SUM(P286:P347)</f>
        <v>0</v>
      </c>
      <c r="R285" s="130">
        <f>SUM(R286:R347)</f>
        <v>1.60629219</v>
      </c>
      <c r="T285" s="131">
        <f>SUM(T286:T347)</f>
        <v>0</v>
      </c>
      <c r="AR285" s="125" t="s">
        <v>85</v>
      </c>
      <c r="AT285" s="132" t="s">
        <v>77</v>
      </c>
      <c r="AU285" s="132" t="s">
        <v>85</v>
      </c>
      <c r="AY285" s="125" t="s">
        <v>209</v>
      </c>
      <c r="BK285" s="133">
        <f>SUM(BK286:BK347)</f>
        <v>0</v>
      </c>
    </row>
    <row r="286" spans="2:65" s="1" customFormat="1" ht="21.75" customHeight="1" x14ac:dyDescent="0.2">
      <c r="B286" s="30"/>
      <c r="C286" s="136" t="s">
        <v>576</v>
      </c>
      <c r="D286" s="136" t="s">
        <v>210</v>
      </c>
      <c r="E286" s="137" t="s">
        <v>861</v>
      </c>
      <c r="F286" s="138" t="s">
        <v>862</v>
      </c>
      <c r="G286" s="139" t="s">
        <v>359</v>
      </c>
      <c r="H286" s="140">
        <v>344.1</v>
      </c>
      <c r="I286" s="141"/>
      <c r="J286" s="142">
        <f>ROUND(I286*H286,2)</f>
        <v>0</v>
      </c>
      <c r="K286" s="143"/>
      <c r="L286" s="30"/>
      <c r="M286" s="144" t="s">
        <v>1</v>
      </c>
      <c r="N286" s="145" t="s">
        <v>43</v>
      </c>
      <c r="P286" s="146">
        <f>O286*H286</f>
        <v>0</v>
      </c>
      <c r="Q286" s="146">
        <v>1.2999999999999999E-4</v>
      </c>
      <c r="R286" s="146">
        <f>Q286*H286</f>
        <v>4.4733000000000002E-2</v>
      </c>
      <c r="S286" s="146">
        <v>0</v>
      </c>
      <c r="T286" s="147">
        <f>S286*H286</f>
        <v>0</v>
      </c>
      <c r="AR286" s="148" t="s">
        <v>156</v>
      </c>
      <c r="AT286" s="148" t="s">
        <v>210</v>
      </c>
      <c r="AU286" s="148" t="s">
        <v>91</v>
      </c>
      <c r="AY286" s="15" t="s">
        <v>209</v>
      </c>
      <c r="BE286" s="149">
        <f>IF(N286="základní",J286,0)</f>
        <v>0</v>
      </c>
      <c r="BF286" s="149">
        <f>IF(N286="snížená",J286,0)</f>
        <v>0</v>
      </c>
      <c r="BG286" s="149">
        <f>IF(N286="zákl. přenesená",J286,0)</f>
        <v>0</v>
      </c>
      <c r="BH286" s="149">
        <f>IF(N286="sníž. přenesená",J286,0)</f>
        <v>0</v>
      </c>
      <c r="BI286" s="149">
        <f>IF(N286="nulová",J286,0)</f>
        <v>0</v>
      </c>
      <c r="BJ286" s="15" t="s">
        <v>85</v>
      </c>
      <c r="BK286" s="149">
        <f>ROUND(I286*H286,2)</f>
        <v>0</v>
      </c>
      <c r="BL286" s="15" t="s">
        <v>156</v>
      </c>
      <c r="BM286" s="148" t="s">
        <v>3142</v>
      </c>
    </row>
    <row r="287" spans="2:65" s="1" customFormat="1" x14ac:dyDescent="0.2">
      <c r="B287" s="30"/>
      <c r="D287" s="150" t="s">
        <v>216</v>
      </c>
      <c r="F287" s="151" t="s">
        <v>864</v>
      </c>
      <c r="I287" s="152"/>
      <c r="L287" s="30"/>
      <c r="M287" s="153"/>
      <c r="T287" s="54"/>
      <c r="AT287" s="15" t="s">
        <v>216</v>
      </c>
      <c r="AU287" s="15" t="s">
        <v>91</v>
      </c>
    </row>
    <row r="288" spans="2:65" s="12" customFormat="1" x14ac:dyDescent="0.2">
      <c r="B288" s="154"/>
      <c r="D288" s="150" t="s">
        <v>292</v>
      </c>
      <c r="E288" s="155" t="s">
        <v>1</v>
      </c>
      <c r="F288" s="156" t="s">
        <v>3143</v>
      </c>
      <c r="H288" s="157">
        <v>344.1</v>
      </c>
      <c r="I288" s="158"/>
      <c r="L288" s="154"/>
      <c r="M288" s="159"/>
      <c r="T288" s="160"/>
      <c r="AT288" s="155" t="s">
        <v>292</v>
      </c>
      <c r="AU288" s="155" t="s">
        <v>91</v>
      </c>
      <c r="AV288" s="12" t="s">
        <v>91</v>
      </c>
      <c r="AW288" s="12" t="s">
        <v>36</v>
      </c>
      <c r="AX288" s="12" t="s">
        <v>85</v>
      </c>
      <c r="AY288" s="155" t="s">
        <v>209</v>
      </c>
    </row>
    <row r="289" spans="2:65" s="1" customFormat="1" ht="37.9" customHeight="1" x14ac:dyDescent="0.2">
      <c r="B289" s="30"/>
      <c r="C289" s="171" t="s">
        <v>583</v>
      </c>
      <c r="D289" s="171" t="s">
        <v>449</v>
      </c>
      <c r="E289" s="172" t="s">
        <v>3144</v>
      </c>
      <c r="F289" s="173" t="s">
        <v>3145</v>
      </c>
      <c r="G289" s="174" t="s">
        <v>359</v>
      </c>
      <c r="H289" s="175">
        <v>25.1</v>
      </c>
      <c r="I289" s="176"/>
      <c r="J289" s="177">
        <f>ROUND(I289*H289,2)</f>
        <v>0</v>
      </c>
      <c r="K289" s="178"/>
      <c r="L289" s="179"/>
      <c r="M289" s="180" t="s">
        <v>1</v>
      </c>
      <c r="N289" s="181" t="s">
        <v>43</v>
      </c>
      <c r="P289" s="146">
        <f>O289*H289</f>
        <v>0</v>
      </c>
      <c r="Q289" s="146">
        <v>6.8000000000000005E-4</v>
      </c>
      <c r="R289" s="146">
        <f>Q289*H289</f>
        <v>1.7068000000000003E-2</v>
      </c>
      <c r="S289" s="146">
        <v>0</v>
      </c>
      <c r="T289" s="147">
        <f>S289*H289</f>
        <v>0</v>
      </c>
      <c r="AR289" s="148" t="s">
        <v>244</v>
      </c>
      <c r="AT289" s="148" t="s">
        <v>449</v>
      </c>
      <c r="AU289" s="148" t="s">
        <v>91</v>
      </c>
      <c r="AY289" s="15" t="s">
        <v>209</v>
      </c>
      <c r="BE289" s="149">
        <f>IF(N289="základní",J289,0)</f>
        <v>0</v>
      </c>
      <c r="BF289" s="149">
        <f>IF(N289="snížená",J289,0)</f>
        <v>0</v>
      </c>
      <c r="BG289" s="149">
        <f>IF(N289="zákl. přenesená",J289,0)</f>
        <v>0</v>
      </c>
      <c r="BH289" s="149">
        <f>IF(N289="sníž. přenesená",J289,0)</f>
        <v>0</v>
      </c>
      <c r="BI289" s="149">
        <f>IF(N289="nulová",J289,0)</f>
        <v>0</v>
      </c>
      <c r="BJ289" s="15" t="s">
        <v>85</v>
      </c>
      <c r="BK289" s="149">
        <f>ROUND(I289*H289,2)</f>
        <v>0</v>
      </c>
      <c r="BL289" s="15" t="s">
        <v>156</v>
      </c>
      <c r="BM289" s="148" t="s">
        <v>3146</v>
      </c>
    </row>
    <row r="290" spans="2:65" s="1" customFormat="1" ht="19.5" x14ac:dyDescent="0.2">
      <c r="B290" s="30"/>
      <c r="D290" s="150" t="s">
        <v>216</v>
      </c>
      <c r="F290" s="151" t="s">
        <v>3145</v>
      </c>
      <c r="I290" s="152"/>
      <c r="L290" s="30"/>
      <c r="M290" s="153"/>
      <c r="T290" s="54"/>
      <c r="AT290" s="15" t="s">
        <v>216</v>
      </c>
      <c r="AU290" s="15" t="s">
        <v>91</v>
      </c>
    </row>
    <row r="291" spans="2:65" s="12" customFormat="1" x14ac:dyDescent="0.2">
      <c r="B291" s="154"/>
      <c r="D291" s="150" t="s">
        <v>292</v>
      </c>
      <c r="E291" s="155" t="s">
        <v>1</v>
      </c>
      <c r="F291" s="156" t="s">
        <v>3147</v>
      </c>
      <c r="H291" s="157">
        <v>25.1</v>
      </c>
      <c r="I291" s="158"/>
      <c r="L291" s="154"/>
      <c r="M291" s="159"/>
      <c r="T291" s="160"/>
      <c r="AT291" s="155" t="s">
        <v>292</v>
      </c>
      <c r="AU291" s="155" t="s">
        <v>91</v>
      </c>
      <c r="AV291" s="12" t="s">
        <v>91</v>
      </c>
      <c r="AW291" s="12" t="s">
        <v>36</v>
      </c>
      <c r="AX291" s="12" t="s">
        <v>85</v>
      </c>
      <c r="AY291" s="155" t="s">
        <v>209</v>
      </c>
    </row>
    <row r="292" spans="2:65" s="1" customFormat="1" ht="16.5" customHeight="1" x14ac:dyDescent="0.2">
      <c r="B292" s="30"/>
      <c r="C292" s="171" t="s">
        <v>589</v>
      </c>
      <c r="D292" s="171" t="s">
        <v>449</v>
      </c>
      <c r="E292" s="172" t="s">
        <v>2160</v>
      </c>
      <c r="F292" s="173" t="s">
        <v>2161</v>
      </c>
      <c r="G292" s="174" t="s">
        <v>359</v>
      </c>
      <c r="H292" s="175">
        <v>25.1</v>
      </c>
      <c r="I292" s="176"/>
      <c r="J292" s="177">
        <f>ROUND(I292*H292,2)</f>
        <v>0</v>
      </c>
      <c r="K292" s="178"/>
      <c r="L292" s="179"/>
      <c r="M292" s="180" t="s">
        <v>1</v>
      </c>
      <c r="N292" s="181" t="s">
        <v>43</v>
      </c>
      <c r="P292" s="146">
        <f>O292*H292</f>
        <v>0</v>
      </c>
      <c r="Q292" s="146">
        <v>1.2E-4</v>
      </c>
      <c r="R292" s="146">
        <f>Q292*H292</f>
        <v>3.0120000000000004E-3</v>
      </c>
      <c r="S292" s="146">
        <v>0</v>
      </c>
      <c r="T292" s="147">
        <f>S292*H292</f>
        <v>0</v>
      </c>
      <c r="AR292" s="148" t="s">
        <v>244</v>
      </c>
      <c r="AT292" s="148" t="s">
        <v>449</v>
      </c>
      <c r="AU292" s="148" t="s">
        <v>91</v>
      </c>
      <c r="AY292" s="15" t="s">
        <v>209</v>
      </c>
      <c r="BE292" s="149">
        <f>IF(N292="základní",J292,0)</f>
        <v>0</v>
      </c>
      <c r="BF292" s="149">
        <f>IF(N292="snížená",J292,0)</f>
        <v>0</v>
      </c>
      <c r="BG292" s="149">
        <f>IF(N292="zákl. přenesená",J292,0)</f>
        <v>0</v>
      </c>
      <c r="BH292" s="149">
        <f>IF(N292="sníž. přenesená",J292,0)</f>
        <v>0</v>
      </c>
      <c r="BI292" s="149">
        <f>IF(N292="nulová",J292,0)</f>
        <v>0</v>
      </c>
      <c r="BJ292" s="15" t="s">
        <v>85</v>
      </c>
      <c r="BK292" s="149">
        <f>ROUND(I292*H292,2)</f>
        <v>0</v>
      </c>
      <c r="BL292" s="15" t="s">
        <v>156</v>
      </c>
      <c r="BM292" s="148" t="s">
        <v>3148</v>
      </c>
    </row>
    <row r="293" spans="2:65" s="1" customFormat="1" ht="19.5" x14ac:dyDescent="0.2">
      <c r="B293" s="30"/>
      <c r="D293" s="150" t="s">
        <v>216</v>
      </c>
      <c r="F293" s="151" t="s">
        <v>2163</v>
      </c>
      <c r="I293" s="152"/>
      <c r="L293" s="30"/>
      <c r="M293" s="153"/>
      <c r="T293" s="54"/>
      <c r="AT293" s="15" t="s">
        <v>216</v>
      </c>
      <c r="AU293" s="15" t="s">
        <v>91</v>
      </c>
    </row>
    <row r="294" spans="2:65" s="12" customFormat="1" x14ac:dyDescent="0.2">
      <c r="B294" s="154"/>
      <c r="D294" s="150" t="s">
        <v>292</v>
      </c>
      <c r="E294" s="155" t="s">
        <v>1</v>
      </c>
      <c r="F294" s="156" t="s">
        <v>3147</v>
      </c>
      <c r="H294" s="157">
        <v>25.1</v>
      </c>
      <c r="I294" s="158"/>
      <c r="L294" s="154"/>
      <c r="M294" s="159"/>
      <c r="T294" s="160"/>
      <c r="AT294" s="155" t="s">
        <v>292</v>
      </c>
      <c r="AU294" s="155" t="s">
        <v>91</v>
      </c>
      <c r="AV294" s="12" t="s">
        <v>91</v>
      </c>
      <c r="AW294" s="12" t="s">
        <v>36</v>
      </c>
      <c r="AX294" s="12" t="s">
        <v>85</v>
      </c>
      <c r="AY294" s="155" t="s">
        <v>209</v>
      </c>
    </row>
    <row r="295" spans="2:65" s="1" customFormat="1" ht="33" customHeight="1" x14ac:dyDescent="0.2">
      <c r="B295" s="30"/>
      <c r="C295" s="136" t="s">
        <v>596</v>
      </c>
      <c r="D295" s="136" t="s">
        <v>210</v>
      </c>
      <c r="E295" s="137" t="s">
        <v>3149</v>
      </c>
      <c r="F295" s="138" t="s">
        <v>3150</v>
      </c>
      <c r="G295" s="139" t="s">
        <v>359</v>
      </c>
      <c r="H295" s="140">
        <v>25.1</v>
      </c>
      <c r="I295" s="141"/>
      <c r="J295" s="142">
        <f>ROUND(I295*H295,2)</f>
        <v>0</v>
      </c>
      <c r="K295" s="143"/>
      <c r="L295" s="30"/>
      <c r="M295" s="144" t="s">
        <v>1</v>
      </c>
      <c r="N295" s="145" t="s">
        <v>43</v>
      </c>
      <c r="P295" s="146">
        <f>O295*H295</f>
        <v>0</v>
      </c>
      <c r="Q295" s="146">
        <v>0</v>
      </c>
      <c r="R295" s="146">
        <f>Q295*H295</f>
        <v>0</v>
      </c>
      <c r="S295" s="146">
        <v>0</v>
      </c>
      <c r="T295" s="147">
        <f>S295*H295</f>
        <v>0</v>
      </c>
      <c r="AR295" s="148" t="s">
        <v>156</v>
      </c>
      <c r="AT295" s="148" t="s">
        <v>210</v>
      </c>
      <c r="AU295" s="148" t="s">
        <v>91</v>
      </c>
      <c r="AY295" s="15" t="s">
        <v>209</v>
      </c>
      <c r="BE295" s="149">
        <f>IF(N295="základní",J295,0)</f>
        <v>0</v>
      </c>
      <c r="BF295" s="149">
        <f>IF(N295="snížená",J295,0)</f>
        <v>0</v>
      </c>
      <c r="BG295" s="149">
        <f>IF(N295="zákl. přenesená",J295,0)</f>
        <v>0</v>
      </c>
      <c r="BH295" s="149">
        <f>IF(N295="sníž. přenesená",J295,0)</f>
        <v>0</v>
      </c>
      <c r="BI295" s="149">
        <f>IF(N295="nulová",J295,0)</f>
        <v>0</v>
      </c>
      <c r="BJ295" s="15" t="s">
        <v>85</v>
      </c>
      <c r="BK295" s="149">
        <f>ROUND(I295*H295,2)</f>
        <v>0</v>
      </c>
      <c r="BL295" s="15" t="s">
        <v>156</v>
      </c>
      <c r="BM295" s="148" t="s">
        <v>3151</v>
      </c>
    </row>
    <row r="296" spans="2:65" s="1" customFormat="1" ht="29.25" x14ac:dyDescent="0.2">
      <c r="B296" s="30"/>
      <c r="D296" s="150" t="s">
        <v>216</v>
      </c>
      <c r="F296" s="151" t="s">
        <v>3152</v>
      </c>
      <c r="I296" s="152"/>
      <c r="L296" s="30"/>
      <c r="M296" s="153"/>
      <c r="T296" s="54"/>
      <c r="AT296" s="15" t="s">
        <v>216</v>
      </c>
      <c r="AU296" s="15" t="s">
        <v>91</v>
      </c>
    </row>
    <row r="297" spans="2:65" s="12" customFormat="1" x14ac:dyDescent="0.2">
      <c r="B297" s="154"/>
      <c r="D297" s="150" t="s">
        <v>292</v>
      </c>
      <c r="E297" s="155" t="s">
        <v>1</v>
      </c>
      <c r="F297" s="156" t="s">
        <v>3147</v>
      </c>
      <c r="H297" s="157">
        <v>25.1</v>
      </c>
      <c r="I297" s="158"/>
      <c r="L297" s="154"/>
      <c r="M297" s="159"/>
      <c r="T297" s="160"/>
      <c r="AT297" s="155" t="s">
        <v>292</v>
      </c>
      <c r="AU297" s="155" t="s">
        <v>91</v>
      </c>
      <c r="AV297" s="12" t="s">
        <v>91</v>
      </c>
      <c r="AW297" s="12" t="s">
        <v>36</v>
      </c>
      <c r="AX297" s="12" t="s">
        <v>85</v>
      </c>
      <c r="AY297" s="155" t="s">
        <v>209</v>
      </c>
    </row>
    <row r="298" spans="2:65" s="1" customFormat="1" ht="24.2" customHeight="1" x14ac:dyDescent="0.2">
      <c r="B298" s="30"/>
      <c r="C298" s="136" t="s">
        <v>603</v>
      </c>
      <c r="D298" s="136" t="s">
        <v>210</v>
      </c>
      <c r="E298" s="137" t="s">
        <v>3153</v>
      </c>
      <c r="F298" s="138" t="s">
        <v>3154</v>
      </c>
      <c r="G298" s="139" t="s">
        <v>359</v>
      </c>
      <c r="H298" s="140">
        <v>315.10000000000002</v>
      </c>
      <c r="I298" s="141"/>
      <c r="J298" s="142">
        <f>ROUND(I298*H298,2)</f>
        <v>0</v>
      </c>
      <c r="K298" s="143"/>
      <c r="L298" s="30"/>
      <c r="M298" s="144" t="s">
        <v>1</v>
      </c>
      <c r="N298" s="145" t="s">
        <v>43</v>
      </c>
      <c r="P298" s="146">
        <f>O298*H298</f>
        <v>0</v>
      </c>
      <c r="Q298" s="146">
        <v>1.0000000000000001E-5</v>
      </c>
      <c r="R298" s="146">
        <f>Q298*H298</f>
        <v>3.1510000000000006E-3</v>
      </c>
      <c r="S298" s="146">
        <v>0</v>
      </c>
      <c r="T298" s="147">
        <f>S298*H298</f>
        <v>0</v>
      </c>
      <c r="AR298" s="148" t="s">
        <v>156</v>
      </c>
      <c r="AT298" s="148" t="s">
        <v>210</v>
      </c>
      <c r="AU298" s="148" t="s">
        <v>91</v>
      </c>
      <c r="AY298" s="15" t="s">
        <v>209</v>
      </c>
      <c r="BE298" s="149">
        <f>IF(N298="základní",J298,0)</f>
        <v>0</v>
      </c>
      <c r="BF298" s="149">
        <f>IF(N298="snížená",J298,0)</f>
        <v>0</v>
      </c>
      <c r="BG298" s="149">
        <f>IF(N298="zákl. přenesená",J298,0)</f>
        <v>0</v>
      </c>
      <c r="BH298" s="149">
        <f>IF(N298="sníž. přenesená",J298,0)</f>
        <v>0</v>
      </c>
      <c r="BI298" s="149">
        <f>IF(N298="nulová",J298,0)</f>
        <v>0</v>
      </c>
      <c r="BJ298" s="15" t="s">
        <v>85</v>
      </c>
      <c r="BK298" s="149">
        <f>ROUND(I298*H298,2)</f>
        <v>0</v>
      </c>
      <c r="BL298" s="15" t="s">
        <v>156</v>
      </c>
      <c r="BM298" s="148" t="s">
        <v>3155</v>
      </c>
    </row>
    <row r="299" spans="2:65" s="1" customFormat="1" ht="19.5" x14ac:dyDescent="0.2">
      <c r="B299" s="30"/>
      <c r="D299" s="150" t="s">
        <v>216</v>
      </c>
      <c r="F299" s="151" t="s">
        <v>3156</v>
      </c>
      <c r="I299" s="152"/>
      <c r="L299" s="30"/>
      <c r="M299" s="153"/>
      <c r="T299" s="54"/>
      <c r="AT299" s="15" t="s">
        <v>216</v>
      </c>
      <c r="AU299" s="15" t="s">
        <v>91</v>
      </c>
    </row>
    <row r="300" spans="2:65" s="12" customFormat="1" x14ac:dyDescent="0.2">
      <c r="B300" s="154"/>
      <c r="D300" s="150" t="s">
        <v>292</v>
      </c>
      <c r="E300" s="155" t="s">
        <v>1</v>
      </c>
      <c r="F300" s="156" t="s">
        <v>3157</v>
      </c>
      <c r="H300" s="157">
        <v>315.10000000000002</v>
      </c>
      <c r="I300" s="158"/>
      <c r="L300" s="154"/>
      <c r="M300" s="159"/>
      <c r="T300" s="160"/>
      <c r="AT300" s="155" t="s">
        <v>292</v>
      </c>
      <c r="AU300" s="155" t="s">
        <v>91</v>
      </c>
      <c r="AV300" s="12" t="s">
        <v>91</v>
      </c>
      <c r="AW300" s="12" t="s">
        <v>36</v>
      </c>
      <c r="AX300" s="12" t="s">
        <v>85</v>
      </c>
      <c r="AY300" s="155" t="s">
        <v>209</v>
      </c>
    </row>
    <row r="301" spans="2:65" s="1" customFormat="1" ht="24.2" customHeight="1" x14ac:dyDescent="0.2">
      <c r="B301" s="30"/>
      <c r="C301" s="171" t="s">
        <v>608</v>
      </c>
      <c r="D301" s="171" t="s">
        <v>449</v>
      </c>
      <c r="E301" s="172" t="s">
        <v>3158</v>
      </c>
      <c r="F301" s="173" t="s">
        <v>3159</v>
      </c>
      <c r="G301" s="174" t="s">
        <v>359</v>
      </c>
      <c r="H301" s="175">
        <v>319.827</v>
      </c>
      <c r="I301" s="176"/>
      <c r="J301" s="177">
        <f>ROUND(I301*H301,2)</f>
        <v>0</v>
      </c>
      <c r="K301" s="178"/>
      <c r="L301" s="179"/>
      <c r="M301" s="180" t="s">
        <v>1</v>
      </c>
      <c r="N301" s="181" t="s">
        <v>43</v>
      </c>
      <c r="P301" s="146">
        <f>O301*H301</f>
        <v>0</v>
      </c>
      <c r="Q301" s="146">
        <v>3.5999999999999999E-3</v>
      </c>
      <c r="R301" s="146">
        <f>Q301*H301</f>
        <v>1.1513772</v>
      </c>
      <c r="S301" s="146">
        <v>0</v>
      </c>
      <c r="T301" s="147">
        <f>S301*H301</f>
        <v>0</v>
      </c>
      <c r="AR301" s="148" t="s">
        <v>244</v>
      </c>
      <c r="AT301" s="148" t="s">
        <v>449</v>
      </c>
      <c r="AU301" s="148" t="s">
        <v>91</v>
      </c>
      <c r="AY301" s="15" t="s">
        <v>209</v>
      </c>
      <c r="BE301" s="149">
        <f>IF(N301="základní",J301,0)</f>
        <v>0</v>
      </c>
      <c r="BF301" s="149">
        <f>IF(N301="snížená",J301,0)</f>
        <v>0</v>
      </c>
      <c r="BG301" s="149">
        <f>IF(N301="zákl. přenesená",J301,0)</f>
        <v>0</v>
      </c>
      <c r="BH301" s="149">
        <f>IF(N301="sníž. přenesená",J301,0)</f>
        <v>0</v>
      </c>
      <c r="BI301" s="149">
        <f>IF(N301="nulová",J301,0)</f>
        <v>0</v>
      </c>
      <c r="BJ301" s="15" t="s">
        <v>85</v>
      </c>
      <c r="BK301" s="149">
        <f>ROUND(I301*H301,2)</f>
        <v>0</v>
      </c>
      <c r="BL301" s="15" t="s">
        <v>156</v>
      </c>
      <c r="BM301" s="148" t="s">
        <v>3160</v>
      </c>
    </row>
    <row r="302" spans="2:65" s="1" customFormat="1" x14ac:dyDescent="0.2">
      <c r="B302" s="30"/>
      <c r="D302" s="150" t="s">
        <v>216</v>
      </c>
      <c r="F302" s="151" t="s">
        <v>3159</v>
      </c>
      <c r="I302" s="152"/>
      <c r="L302" s="30"/>
      <c r="M302" s="153"/>
      <c r="T302" s="54"/>
      <c r="AT302" s="15" t="s">
        <v>216</v>
      </c>
      <c r="AU302" s="15" t="s">
        <v>91</v>
      </c>
    </row>
    <row r="303" spans="2:65" s="12" customFormat="1" x14ac:dyDescent="0.2">
      <c r="B303" s="154"/>
      <c r="D303" s="150" t="s">
        <v>292</v>
      </c>
      <c r="E303" s="155" t="s">
        <v>1</v>
      </c>
      <c r="F303" s="156" t="s">
        <v>3161</v>
      </c>
      <c r="H303" s="157">
        <v>319.82650000000001</v>
      </c>
      <c r="I303" s="158"/>
      <c r="L303" s="154"/>
      <c r="M303" s="159"/>
      <c r="T303" s="160"/>
      <c r="AT303" s="155" t="s">
        <v>292</v>
      </c>
      <c r="AU303" s="155" t="s">
        <v>91</v>
      </c>
      <c r="AV303" s="12" t="s">
        <v>91</v>
      </c>
      <c r="AW303" s="12" t="s">
        <v>36</v>
      </c>
      <c r="AX303" s="12" t="s">
        <v>85</v>
      </c>
      <c r="AY303" s="155" t="s">
        <v>209</v>
      </c>
    </row>
    <row r="304" spans="2:65" s="1" customFormat="1" ht="24.2" customHeight="1" x14ac:dyDescent="0.2">
      <c r="B304" s="30"/>
      <c r="C304" s="136" t="s">
        <v>614</v>
      </c>
      <c r="D304" s="136" t="s">
        <v>210</v>
      </c>
      <c r="E304" s="137" t="s">
        <v>3162</v>
      </c>
      <c r="F304" s="138" t="s">
        <v>3163</v>
      </c>
      <c r="G304" s="139" t="s">
        <v>359</v>
      </c>
      <c r="H304" s="140">
        <v>3.9</v>
      </c>
      <c r="I304" s="141"/>
      <c r="J304" s="142">
        <f>ROUND(I304*H304,2)</f>
        <v>0</v>
      </c>
      <c r="K304" s="143"/>
      <c r="L304" s="30"/>
      <c r="M304" s="144" t="s">
        <v>1</v>
      </c>
      <c r="N304" s="145" t="s">
        <v>43</v>
      </c>
      <c r="P304" s="146">
        <f>O304*H304</f>
        <v>0</v>
      </c>
      <c r="Q304" s="146">
        <v>1.0000000000000001E-5</v>
      </c>
      <c r="R304" s="146">
        <f>Q304*H304</f>
        <v>3.8999999999999999E-5</v>
      </c>
      <c r="S304" s="146">
        <v>0</v>
      </c>
      <c r="T304" s="147">
        <f>S304*H304</f>
        <v>0</v>
      </c>
      <c r="AR304" s="148" t="s">
        <v>156</v>
      </c>
      <c r="AT304" s="148" t="s">
        <v>210</v>
      </c>
      <c r="AU304" s="148" t="s">
        <v>91</v>
      </c>
      <c r="AY304" s="15" t="s">
        <v>209</v>
      </c>
      <c r="BE304" s="149">
        <f>IF(N304="základní",J304,0)</f>
        <v>0</v>
      </c>
      <c r="BF304" s="149">
        <f>IF(N304="snížená",J304,0)</f>
        <v>0</v>
      </c>
      <c r="BG304" s="149">
        <f>IF(N304="zákl. přenesená",J304,0)</f>
        <v>0</v>
      </c>
      <c r="BH304" s="149">
        <f>IF(N304="sníž. přenesená",J304,0)</f>
        <v>0</v>
      </c>
      <c r="BI304" s="149">
        <f>IF(N304="nulová",J304,0)</f>
        <v>0</v>
      </c>
      <c r="BJ304" s="15" t="s">
        <v>85</v>
      </c>
      <c r="BK304" s="149">
        <f>ROUND(I304*H304,2)</f>
        <v>0</v>
      </c>
      <c r="BL304" s="15" t="s">
        <v>156</v>
      </c>
      <c r="BM304" s="148" t="s">
        <v>3164</v>
      </c>
    </row>
    <row r="305" spans="2:65" s="1" customFormat="1" ht="19.5" x14ac:dyDescent="0.2">
      <c r="B305" s="30"/>
      <c r="D305" s="150" t="s">
        <v>216</v>
      </c>
      <c r="F305" s="151" t="s">
        <v>3165</v>
      </c>
      <c r="I305" s="152"/>
      <c r="L305" s="30"/>
      <c r="M305" s="153"/>
      <c r="T305" s="54"/>
      <c r="AT305" s="15" t="s">
        <v>216</v>
      </c>
      <c r="AU305" s="15" t="s">
        <v>91</v>
      </c>
    </row>
    <row r="306" spans="2:65" s="1" customFormat="1" ht="24.2" customHeight="1" x14ac:dyDescent="0.2">
      <c r="B306" s="30"/>
      <c r="C306" s="171" t="s">
        <v>621</v>
      </c>
      <c r="D306" s="171" t="s">
        <v>449</v>
      </c>
      <c r="E306" s="172" t="s">
        <v>3166</v>
      </c>
      <c r="F306" s="173" t="s">
        <v>3167</v>
      </c>
      <c r="G306" s="174" t="s">
        <v>359</v>
      </c>
      <c r="H306" s="175">
        <v>3.9590000000000001</v>
      </c>
      <c r="I306" s="176"/>
      <c r="J306" s="177">
        <f>ROUND(I306*H306,2)</f>
        <v>0</v>
      </c>
      <c r="K306" s="178"/>
      <c r="L306" s="179"/>
      <c r="M306" s="180" t="s">
        <v>1</v>
      </c>
      <c r="N306" s="181" t="s">
        <v>43</v>
      </c>
      <c r="P306" s="146">
        <f>O306*H306</f>
        <v>0</v>
      </c>
      <c r="Q306" s="146">
        <v>3.6099999999999999E-3</v>
      </c>
      <c r="R306" s="146">
        <f>Q306*H306</f>
        <v>1.4291989999999999E-2</v>
      </c>
      <c r="S306" s="146">
        <v>0</v>
      </c>
      <c r="T306" s="147">
        <f>S306*H306</f>
        <v>0</v>
      </c>
      <c r="AR306" s="148" t="s">
        <v>244</v>
      </c>
      <c r="AT306" s="148" t="s">
        <v>449</v>
      </c>
      <c r="AU306" s="148" t="s">
        <v>91</v>
      </c>
      <c r="AY306" s="15" t="s">
        <v>209</v>
      </c>
      <c r="BE306" s="149">
        <f>IF(N306="základní",J306,0)</f>
        <v>0</v>
      </c>
      <c r="BF306" s="149">
        <f>IF(N306="snížená",J306,0)</f>
        <v>0</v>
      </c>
      <c r="BG306" s="149">
        <f>IF(N306="zákl. přenesená",J306,0)</f>
        <v>0</v>
      </c>
      <c r="BH306" s="149">
        <f>IF(N306="sníž. přenesená",J306,0)</f>
        <v>0</v>
      </c>
      <c r="BI306" s="149">
        <f>IF(N306="nulová",J306,0)</f>
        <v>0</v>
      </c>
      <c r="BJ306" s="15" t="s">
        <v>85</v>
      </c>
      <c r="BK306" s="149">
        <f>ROUND(I306*H306,2)</f>
        <v>0</v>
      </c>
      <c r="BL306" s="15" t="s">
        <v>156</v>
      </c>
      <c r="BM306" s="148" t="s">
        <v>3168</v>
      </c>
    </row>
    <row r="307" spans="2:65" s="1" customFormat="1" x14ac:dyDescent="0.2">
      <c r="B307" s="30"/>
      <c r="D307" s="150" t="s">
        <v>216</v>
      </c>
      <c r="F307" s="151" t="s">
        <v>3167</v>
      </c>
      <c r="I307" s="152"/>
      <c r="L307" s="30"/>
      <c r="M307" s="153"/>
      <c r="T307" s="54"/>
      <c r="AT307" s="15" t="s">
        <v>216</v>
      </c>
      <c r="AU307" s="15" t="s">
        <v>91</v>
      </c>
    </row>
    <row r="308" spans="2:65" s="12" customFormat="1" x14ac:dyDescent="0.2">
      <c r="B308" s="154"/>
      <c r="D308" s="150" t="s">
        <v>292</v>
      </c>
      <c r="E308" s="155" t="s">
        <v>1</v>
      </c>
      <c r="F308" s="156" t="s">
        <v>3169</v>
      </c>
      <c r="H308" s="157">
        <v>3.9584999999999995</v>
      </c>
      <c r="I308" s="158"/>
      <c r="L308" s="154"/>
      <c r="M308" s="159"/>
      <c r="T308" s="160"/>
      <c r="AT308" s="155" t="s">
        <v>292</v>
      </c>
      <c r="AU308" s="155" t="s">
        <v>91</v>
      </c>
      <c r="AV308" s="12" t="s">
        <v>91</v>
      </c>
      <c r="AW308" s="12" t="s">
        <v>36</v>
      </c>
      <c r="AX308" s="12" t="s">
        <v>85</v>
      </c>
      <c r="AY308" s="155" t="s">
        <v>209</v>
      </c>
    </row>
    <row r="309" spans="2:65" s="1" customFormat="1" ht="33" customHeight="1" x14ac:dyDescent="0.2">
      <c r="B309" s="30"/>
      <c r="C309" s="136" t="s">
        <v>432</v>
      </c>
      <c r="D309" s="136" t="s">
        <v>210</v>
      </c>
      <c r="E309" s="137" t="s">
        <v>3170</v>
      </c>
      <c r="F309" s="138" t="s">
        <v>3171</v>
      </c>
      <c r="G309" s="139" t="s">
        <v>456</v>
      </c>
      <c r="H309" s="140">
        <v>308</v>
      </c>
      <c r="I309" s="141"/>
      <c r="J309" s="142">
        <f>ROUND(I309*H309,2)</f>
        <v>0</v>
      </c>
      <c r="K309" s="143"/>
      <c r="L309" s="30"/>
      <c r="M309" s="144" t="s">
        <v>1</v>
      </c>
      <c r="N309" s="145" t="s">
        <v>43</v>
      </c>
      <c r="P309" s="146">
        <f>O309*H309</f>
        <v>0</v>
      </c>
      <c r="Q309" s="146">
        <v>0</v>
      </c>
      <c r="R309" s="146">
        <f>Q309*H309</f>
        <v>0</v>
      </c>
      <c r="S309" s="146">
        <v>0</v>
      </c>
      <c r="T309" s="147">
        <f>S309*H309</f>
        <v>0</v>
      </c>
      <c r="AR309" s="148" t="s">
        <v>156</v>
      </c>
      <c r="AT309" s="148" t="s">
        <v>210</v>
      </c>
      <c r="AU309" s="148" t="s">
        <v>91</v>
      </c>
      <c r="AY309" s="15" t="s">
        <v>209</v>
      </c>
      <c r="BE309" s="149">
        <f>IF(N309="základní",J309,0)</f>
        <v>0</v>
      </c>
      <c r="BF309" s="149">
        <f>IF(N309="snížená",J309,0)</f>
        <v>0</v>
      </c>
      <c r="BG309" s="149">
        <f>IF(N309="zákl. přenesená",J309,0)</f>
        <v>0</v>
      </c>
      <c r="BH309" s="149">
        <f>IF(N309="sníž. přenesená",J309,0)</f>
        <v>0</v>
      </c>
      <c r="BI309" s="149">
        <f>IF(N309="nulová",J309,0)</f>
        <v>0</v>
      </c>
      <c r="BJ309" s="15" t="s">
        <v>85</v>
      </c>
      <c r="BK309" s="149">
        <f>ROUND(I309*H309,2)</f>
        <v>0</v>
      </c>
      <c r="BL309" s="15" t="s">
        <v>156</v>
      </c>
      <c r="BM309" s="148" t="s">
        <v>3172</v>
      </c>
    </row>
    <row r="310" spans="2:65" s="1" customFormat="1" ht="19.5" x14ac:dyDescent="0.2">
      <c r="B310" s="30"/>
      <c r="D310" s="150" t="s">
        <v>216</v>
      </c>
      <c r="F310" s="151" t="s">
        <v>3173</v>
      </c>
      <c r="I310" s="152"/>
      <c r="L310" s="30"/>
      <c r="M310" s="153"/>
      <c r="T310" s="54"/>
      <c r="AT310" s="15" t="s">
        <v>216</v>
      </c>
      <c r="AU310" s="15" t="s">
        <v>91</v>
      </c>
    </row>
    <row r="311" spans="2:65" s="12" customFormat="1" x14ac:dyDescent="0.2">
      <c r="B311" s="154"/>
      <c r="D311" s="150" t="s">
        <v>292</v>
      </c>
      <c r="E311" s="155" t="s">
        <v>1</v>
      </c>
      <c r="F311" s="156" t="s">
        <v>3174</v>
      </c>
      <c r="H311" s="157">
        <v>308</v>
      </c>
      <c r="I311" s="158"/>
      <c r="L311" s="154"/>
      <c r="M311" s="159"/>
      <c r="T311" s="160"/>
      <c r="AT311" s="155" t="s">
        <v>292</v>
      </c>
      <c r="AU311" s="155" t="s">
        <v>91</v>
      </c>
      <c r="AV311" s="12" t="s">
        <v>91</v>
      </c>
      <c r="AW311" s="12" t="s">
        <v>36</v>
      </c>
      <c r="AX311" s="12" t="s">
        <v>85</v>
      </c>
      <c r="AY311" s="155" t="s">
        <v>209</v>
      </c>
    </row>
    <row r="312" spans="2:65" s="1" customFormat="1" ht="16.5" customHeight="1" x14ac:dyDescent="0.2">
      <c r="B312" s="30"/>
      <c r="C312" s="171" t="s">
        <v>632</v>
      </c>
      <c r="D312" s="171" t="s">
        <v>449</v>
      </c>
      <c r="E312" s="172" t="s">
        <v>3175</v>
      </c>
      <c r="F312" s="173" t="s">
        <v>3176</v>
      </c>
      <c r="G312" s="174" t="s">
        <v>456</v>
      </c>
      <c r="H312" s="175">
        <v>77</v>
      </c>
      <c r="I312" s="176"/>
      <c r="J312" s="177">
        <f>ROUND(I312*H312,2)</f>
        <v>0</v>
      </c>
      <c r="K312" s="178"/>
      <c r="L312" s="179"/>
      <c r="M312" s="180" t="s">
        <v>1</v>
      </c>
      <c r="N312" s="181" t="s">
        <v>43</v>
      </c>
      <c r="P312" s="146">
        <f>O312*H312</f>
        <v>0</v>
      </c>
      <c r="Q312" s="146">
        <v>7.6000000000000004E-4</v>
      </c>
      <c r="R312" s="146">
        <f>Q312*H312</f>
        <v>5.8520000000000003E-2</v>
      </c>
      <c r="S312" s="146">
        <v>0</v>
      </c>
      <c r="T312" s="147">
        <f>S312*H312</f>
        <v>0</v>
      </c>
      <c r="AR312" s="148" t="s">
        <v>3177</v>
      </c>
      <c r="AT312" s="148" t="s">
        <v>449</v>
      </c>
      <c r="AU312" s="148" t="s">
        <v>91</v>
      </c>
      <c r="AY312" s="15" t="s">
        <v>209</v>
      </c>
      <c r="BE312" s="149">
        <f>IF(N312="základní",J312,0)</f>
        <v>0</v>
      </c>
      <c r="BF312" s="149">
        <f>IF(N312="snížená",J312,0)</f>
        <v>0</v>
      </c>
      <c r="BG312" s="149">
        <f>IF(N312="zákl. přenesená",J312,0)</f>
        <v>0</v>
      </c>
      <c r="BH312" s="149">
        <f>IF(N312="sníž. přenesená",J312,0)</f>
        <v>0</v>
      </c>
      <c r="BI312" s="149">
        <f>IF(N312="nulová",J312,0)</f>
        <v>0</v>
      </c>
      <c r="BJ312" s="15" t="s">
        <v>85</v>
      </c>
      <c r="BK312" s="149">
        <f>ROUND(I312*H312,2)</f>
        <v>0</v>
      </c>
      <c r="BL312" s="15" t="s">
        <v>705</v>
      </c>
      <c r="BM312" s="148" t="s">
        <v>3178</v>
      </c>
    </row>
    <row r="313" spans="2:65" s="1" customFormat="1" x14ac:dyDescent="0.2">
      <c r="B313" s="30"/>
      <c r="D313" s="150" t="s">
        <v>216</v>
      </c>
      <c r="F313" s="151" t="s">
        <v>3176</v>
      </c>
      <c r="I313" s="152"/>
      <c r="L313" s="30"/>
      <c r="M313" s="153"/>
      <c r="T313" s="54"/>
      <c r="AT313" s="15" t="s">
        <v>216</v>
      </c>
      <c r="AU313" s="15" t="s">
        <v>91</v>
      </c>
    </row>
    <row r="314" spans="2:65" s="12" customFormat="1" x14ac:dyDescent="0.2">
      <c r="B314" s="154"/>
      <c r="D314" s="150" t="s">
        <v>292</v>
      </c>
      <c r="E314" s="155" t="s">
        <v>1</v>
      </c>
      <c r="F314" s="156" t="s">
        <v>766</v>
      </c>
      <c r="H314" s="157">
        <v>77</v>
      </c>
      <c r="I314" s="158"/>
      <c r="L314" s="154"/>
      <c r="M314" s="159"/>
      <c r="T314" s="160"/>
      <c r="AT314" s="155" t="s">
        <v>292</v>
      </c>
      <c r="AU314" s="155" t="s">
        <v>91</v>
      </c>
      <c r="AV314" s="12" t="s">
        <v>91</v>
      </c>
      <c r="AW314" s="12" t="s">
        <v>36</v>
      </c>
      <c r="AX314" s="12" t="s">
        <v>85</v>
      </c>
      <c r="AY314" s="155" t="s">
        <v>209</v>
      </c>
    </row>
    <row r="315" spans="2:65" s="1" customFormat="1" ht="16.5" customHeight="1" x14ac:dyDescent="0.2">
      <c r="B315" s="30"/>
      <c r="C315" s="171" t="s">
        <v>638</v>
      </c>
      <c r="D315" s="171" t="s">
        <v>449</v>
      </c>
      <c r="E315" s="172" t="s">
        <v>3179</v>
      </c>
      <c r="F315" s="173" t="s">
        <v>3180</v>
      </c>
      <c r="G315" s="174" t="s">
        <v>456</v>
      </c>
      <c r="H315" s="175">
        <v>77</v>
      </c>
      <c r="I315" s="176"/>
      <c r="J315" s="177">
        <f>ROUND(I315*H315,2)</f>
        <v>0</v>
      </c>
      <c r="K315" s="178"/>
      <c r="L315" s="179"/>
      <c r="M315" s="180" t="s">
        <v>1</v>
      </c>
      <c r="N315" s="181" t="s">
        <v>43</v>
      </c>
      <c r="P315" s="146">
        <f>O315*H315</f>
        <v>0</v>
      </c>
      <c r="Q315" s="146">
        <v>1.48E-3</v>
      </c>
      <c r="R315" s="146">
        <f>Q315*H315</f>
        <v>0.11395999999999999</v>
      </c>
      <c r="S315" s="146">
        <v>0</v>
      </c>
      <c r="T315" s="147">
        <f>S315*H315</f>
        <v>0</v>
      </c>
      <c r="AR315" s="148" t="s">
        <v>3177</v>
      </c>
      <c r="AT315" s="148" t="s">
        <v>449</v>
      </c>
      <c r="AU315" s="148" t="s">
        <v>91</v>
      </c>
      <c r="AY315" s="15" t="s">
        <v>209</v>
      </c>
      <c r="BE315" s="149">
        <f>IF(N315="základní",J315,0)</f>
        <v>0</v>
      </c>
      <c r="BF315" s="149">
        <f>IF(N315="snížená",J315,0)</f>
        <v>0</v>
      </c>
      <c r="BG315" s="149">
        <f>IF(N315="zákl. přenesená",J315,0)</f>
        <v>0</v>
      </c>
      <c r="BH315" s="149">
        <f>IF(N315="sníž. přenesená",J315,0)</f>
        <v>0</v>
      </c>
      <c r="BI315" s="149">
        <f>IF(N315="nulová",J315,0)</f>
        <v>0</v>
      </c>
      <c r="BJ315" s="15" t="s">
        <v>85</v>
      </c>
      <c r="BK315" s="149">
        <f>ROUND(I315*H315,2)</f>
        <v>0</v>
      </c>
      <c r="BL315" s="15" t="s">
        <v>705</v>
      </c>
      <c r="BM315" s="148" t="s">
        <v>3181</v>
      </c>
    </row>
    <row r="316" spans="2:65" s="1" customFormat="1" x14ac:dyDescent="0.2">
      <c r="B316" s="30"/>
      <c r="D316" s="150" t="s">
        <v>216</v>
      </c>
      <c r="F316" s="151" t="s">
        <v>3180</v>
      </c>
      <c r="I316" s="152"/>
      <c r="L316" s="30"/>
      <c r="M316" s="153"/>
      <c r="T316" s="54"/>
      <c r="AT316" s="15" t="s">
        <v>216</v>
      </c>
      <c r="AU316" s="15" t="s">
        <v>91</v>
      </c>
    </row>
    <row r="317" spans="2:65" s="12" customFormat="1" x14ac:dyDescent="0.2">
      <c r="B317" s="154"/>
      <c r="D317" s="150" t="s">
        <v>292</v>
      </c>
      <c r="E317" s="155" t="s">
        <v>1</v>
      </c>
      <c r="F317" s="156" t="s">
        <v>766</v>
      </c>
      <c r="H317" s="157">
        <v>77</v>
      </c>
      <c r="I317" s="158"/>
      <c r="L317" s="154"/>
      <c r="M317" s="159"/>
      <c r="T317" s="160"/>
      <c r="AT317" s="155" t="s">
        <v>292</v>
      </c>
      <c r="AU317" s="155" t="s">
        <v>91</v>
      </c>
      <c r="AV317" s="12" t="s">
        <v>91</v>
      </c>
      <c r="AW317" s="12" t="s">
        <v>36</v>
      </c>
      <c r="AX317" s="12" t="s">
        <v>85</v>
      </c>
      <c r="AY317" s="155" t="s">
        <v>209</v>
      </c>
    </row>
    <row r="318" spans="2:65" s="1" customFormat="1" ht="16.5" customHeight="1" x14ac:dyDescent="0.2">
      <c r="B318" s="30"/>
      <c r="C318" s="171" t="s">
        <v>643</v>
      </c>
      <c r="D318" s="171" t="s">
        <v>449</v>
      </c>
      <c r="E318" s="172" t="s">
        <v>3182</v>
      </c>
      <c r="F318" s="173" t="s">
        <v>3183</v>
      </c>
      <c r="G318" s="174" t="s">
        <v>456</v>
      </c>
      <c r="H318" s="175">
        <v>77</v>
      </c>
      <c r="I318" s="176"/>
      <c r="J318" s="177">
        <f>ROUND(I318*H318,2)</f>
        <v>0</v>
      </c>
      <c r="K318" s="178"/>
      <c r="L318" s="179"/>
      <c r="M318" s="180" t="s">
        <v>1</v>
      </c>
      <c r="N318" s="181" t="s">
        <v>43</v>
      </c>
      <c r="P318" s="146">
        <f>O318*H318</f>
        <v>0</v>
      </c>
      <c r="Q318" s="146">
        <v>1.23E-3</v>
      </c>
      <c r="R318" s="146">
        <f>Q318*H318</f>
        <v>9.4710000000000003E-2</v>
      </c>
      <c r="S318" s="146">
        <v>0</v>
      </c>
      <c r="T318" s="147">
        <f>S318*H318</f>
        <v>0</v>
      </c>
      <c r="AR318" s="148" t="s">
        <v>3177</v>
      </c>
      <c r="AT318" s="148" t="s">
        <v>449</v>
      </c>
      <c r="AU318" s="148" t="s">
        <v>91</v>
      </c>
      <c r="AY318" s="15" t="s">
        <v>209</v>
      </c>
      <c r="BE318" s="149">
        <f>IF(N318="základní",J318,0)</f>
        <v>0</v>
      </c>
      <c r="BF318" s="149">
        <f>IF(N318="snížená",J318,0)</f>
        <v>0</v>
      </c>
      <c r="BG318" s="149">
        <f>IF(N318="zákl. přenesená",J318,0)</f>
        <v>0</v>
      </c>
      <c r="BH318" s="149">
        <f>IF(N318="sníž. přenesená",J318,0)</f>
        <v>0</v>
      </c>
      <c r="BI318" s="149">
        <f>IF(N318="nulová",J318,0)</f>
        <v>0</v>
      </c>
      <c r="BJ318" s="15" t="s">
        <v>85</v>
      </c>
      <c r="BK318" s="149">
        <f>ROUND(I318*H318,2)</f>
        <v>0</v>
      </c>
      <c r="BL318" s="15" t="s">
        <v>705</v>
      </c>
      <c r="BM318" s="148" t="s">
        <v>3184</v>
      </c>
    </row>
    <row r="319" spans="2:65" s="1" customFormat="1" x14ac:dyDescent="0.2">
      <c r="B319" s="30"/>
      <c r="D319" s="150" t="s">
        <v>216</v>
      </c>
      <c r="F319" s="151" t="s">
        <v>3183</v>
      </c>
      <c r="I319" s="152"/>
      <c r="L319" s="30"/>
      <c r="M319" s="153"/>
      <c r="T319" s="54"/>
      <c r="AT319" s="15" t="s">
        <v>216</v>
      </c>
      <c r="AU319" s="15" t="s">
        <v>91</v>
      </c>
    </row>
    <row r="320" spans="2:65" s="12" customFormat="1" x14ac:dyDescent="0.2">
      <c r="B320" s="154"/>
      <c r="D320" s="150" t="s">
        <v>292</v>
      </c>
      <c r="E320" s="155" t="s">
        <v>1</v>
      </c>
      <c r="F320" s="156" t="s">
        <v>766</v>
      </c>
      <c r="H320" s="157">
        <v>77</v>
      </c>
      <c r="I320" s="158"/>
      <c r="L320" s="154"/>
      <c r="M320" s="159"/>
      <c r="T320" s="160"/>
      <c r="AT320" s="155" t="s">
        <v>292</v>
      </c>
      <c r="AU320" s="155" t="s">
        <v>91</v>
      </c>
      <c r="AV320" s="12" t="s">
        <v>91</v>
      </c>
      <c r="AW320" s="12" t="s">
        <v>36</v>
      </c>
      <c r="AX320" s="12" t="s">
        <v>85</v>
      </c>
      <c r="AY320" s="155" t="s">
        <v>209</v>
      </c>
    </row>
    <row r="321" spans="2:65" s="1" customFormat="1" ht="16.5" customHeight="1" x14ac:dyDescent="0.2">
      <c r="B321" s="30"/>
      <c r="C321" s="171" t="s">
        <v>649</v>
      </c>
      <c r="D321" s="171" t="s">
        <v>449</v>
      </c>
      <c r="E321" s="172" t="s">
        <v>3185</v>
      </c>
      <c r="F321" s="173" t="s">
        <v>3186</v>
      </c>
      <c r="G321" s="174" t="s">
        <v>456</v>
      </c>
      <c r="H321" s="175">
        <v>77</v>
      </c>
      <c r="I321" s="176"/>
      <c r="J321" s="177">
        <f>ROUND(I321*H321,2)</f>
        <v>0</v>
      </c>
      <c r="K321" s="178"/>
      <c r="L321" s="179"/>
      <c r="M321" s="180" t="s">
        <v>1</v>
      </c>
      <c r="N321" s="181" t="s">
        <v>43</v>
      </c>
      <c r="P321" s="146">
        <f>O321*H321</f>
        <v>0</v>
      </c>
      <c r="Q321" s="146">
        <v>8.7000000000000001E-4</v>
      </c>
      <c r="R321" s="146">
        <f>Q321*H321</f>
        <v>6.6989999999999994E-2</v>
      </c>
      <c r="S321" s="146">
        <v>0</v>
      </c>
      <c r="T321" s="147">
        <f>S321*H321</f>
        <v>0</v>
      </c>
      <c r="AR321" s="148" t="s">
        <v>3177</v>
      </c>
      <c r="AT321" s="148" t="s">
        <v>449</v>
      </c>
      <c r="AU321" s="148" t="s">
        <v>91</v>
      </c>
      <c r="AY321" s="15" t="s">
        <v>209</v>
      </c>
      <c r="BE321" s="149">
        <f>IF(N321="základní",J321,0)</f>
        <v>0</v>
      </c>
      <c r="BF321" s="149">
        <f>IF(N321="snížená",J321,0)</f>
        <v>0</v>
      </c>
      <c r="BG321" s="149">
        <f>IF(N321="zákl. přenesená",J321,0)</f>
        <v>0</v>
      </c>
      <c r="BH321" s="149">
        <f>IF(N321="sníž. přenesená",J321,0)</f>
        <v>0</v>
      </c>
      <c r="BI321" s="149">
        <f>IF(N321="nulová",J321,0)</f>
        <v>0</v>
      </c>
      <c r="BJ321" s="15" t="s">
        <v>85</v>
      </c>
      <c r="BK321" s="149">
        <f>ROUND(I321*H321,2)</f>
        <v>0</v>
      </c>
      <c r="BL321" s="15" t="s">
        <v>705</v>
      </c>
      <c r="BM321" s="148" t="s">
        <v>3187</v>
      </c>
    </row>
    <row r="322" spans="2:65" s="1" customFormat="1" x14ac:dyDescent="0.2">
      <c r="B322" s="30"/>
      <c r="D322" s="150" t="s">
        <v>216</v>
      </c>
      <c r="F322" s="151" t="s">
        <v>3186</v>
      </c>
      <c r="I322" s="152"/>
      <c r="L322" s="30"/>
      <c r="M322" s="153"/>
      <c r="T322" s="54"/>
      <c r="AT322" s="15" t="s">
        <v>216</v>
      </c>
      <c r="AU322" s="15" t="s">
        <v>91</v>
      </c>
    </row>
    <row r="323" spans="2:65" s="12" customFormat="1" x14ac:dyDescent="0.2">
      <c r="B323" s="154"/>
      <c r="D323" s="150" t="s">
        <v>292</v>
      </c>
      <c r="E323" s="155" t="s">
        <v>1</v>
      </c>
      <c r="F323" s="156" t="s">
        <v>766</v>
      </c>
      <c r="H323" s="157">
        <v>77</v>
      </c>
      <c r="I323" s="158"/>
      <c r="L323" s="154"/>
      <c r="M323" s="159"/>
      <c r="T323" s="160"/>
      <c r="AT323" s="155" t="s">
        <v>292</v>
      </c>
      <c r="AU323" s="155" t="s">
        <v>91</v>
      </c>
      <c r="AV323" s="12" t="s">
        <v>91</v>
      </c>
      <c r="AW323" s="12" t="s">
        <v>36</v>
      </c>
      <c r="AX323" s="12" t="s">
        <v>85</v>
      </c>
      <c r="AY323" s="155" t="s">
        <v>209</v>
      </c>
    </row>
    <row r="324" spans="2:65" s="1" customFormat="1" ht="16.5" customHeight="1" x14ac:dyDescent="0.2">
      <c r="B324" s="30"/>
      <c r="C324" s="136" t="s">
        <v>655</v>
      </c>
      <c r="D324" s="136" t="s">
        <v>210</v>
      </c>
      <c r="E324" s="137" t="s">
        <v>3188</v>
      </c>
      <c r="F324" s="138" t="s">
        <v>3189</v>
      </c>
      <c r="G324" s="139" t="s">
        <v>456</v>
      </c>
      <c r="H324" s="140">
        <v>77</v>
      </c>
      <c r="I324" s="141"/>
      <c r="J324" s="142">
        <f>ROUND(I324*H324,2)</f>
        <v>0</v>
      </c>
      <c r="K324" s="143"/>
      <c r="L324" s="30"/>
      <c r="M324" s="144" t="s">
        <v>1</v>
      </c>
      <c r="N324" s="145" t="s">
        <v>43</v>
      </c>
      <c r="P324" s="146">
        <f>O324*H324</f>
        <v>0</v>
      </c>
      <c r="Q324" s="146">
        <v>0</v>
      </c>
      <c r="R324" s="146">
        <f>Q324*H324</f>
        <v>0</v>
      </c>
      <c r="S324" s="146">
        <v>0</v>
      </c>
      <c r="T324" s="147">
        <f>S324*H324</f>
        <v>0</v>
      </c>
      <c r="AR324" s="148" t="s">
        <v>156</v>
      </c>
      <c r="AT324" s="148" t="s">
        <v>210</v>
      </c>
      <c r="AU324" s="148" t="s">
        <v>91</v>
      </c>
      <c r="AY324" s="15" t="s">
        <v>209</v>
      </c>
      <c r="BE324" s="149">
        <f>IF(N324="základní",J324,0)</f>
        <v>0</v>
      </c>
      <c r="BF324" s="149">
        <f>IF(N324="snížená",J324,0)</f>
        <v>0</v>
      </c>
      <c r="BG324" s="149">
        <f>IF(N324="zákl. přenesená",J324,0)</f>
        <v>0</v>
      </c>
      <c r="BH324" s="149">
        <f>IF(N324="sníž. přenesená",J324,0)</f>
        <v>0</v>
      </c>
      <c r="BI324" s="149">
        <f>IF(N324="nulová",J324,0)</f>
        <v>0</v>
      </c>
      <c r="BJ324" s="15" t="s">
        <v>85</v>
      </c>
      <c r="BK324" s="149">
        <f>ROUND(I324*H324,2)</f>
        <v>0</v>
      </c>
      <c r="BL324" s="15" t="s">
        <v>156</v>
      </c>
      <c r="BM324" s="148" t="s">
        <v>3190</v>
      </c>
    </row>
    <row r="325" spans="2:65" s="1" customFormat="1" ht="19.5" x14ac:dyDescent="0.2">
      <c r="B325" s="30"/>
      <c r="D325" s="150" t="s">
        <v>216</v>
      </c>
      <c r="F325" s="151" t="s">
        <v>3191</v>
      </c>
      <c r="I325" s="152"/>
      <c r="L325" s="30"/>
      <c r="M325" s="153"/>
      <c r="T325" s="54"/>
      <c r="AT325" s="15" t="s">
        <v>216</v>
      </c>
      <c r="AU325" s="15" t="s">
        <v>91</v>
      </c>
    </row>
    <row r="326" spans="2:65" s="12" customFormat="1" x14ac:dyDescent="0.2">
      <c r="B326" s="154"/>
      <c r="D326" s="150" t="s">
        <v>292</v>
      </c>
      <c r="E326" s="155" t="s">
        <v>1</v>
      </c>
      <c r="F326" s="156" t="s">
        <v>766</v>
      </c>
      <c r="H326" s="157">
        <v>77</v>
      </c>
      <c r="I326" s="158"/>
      <c r="L326" s="154"/>
      <c r="M326" s="159"/>
      <c r="T326" s="160"/>
      <c r="AT326" s="155" t="s">
        <v>292</v>
      </c>
      <c r="AU326" s="155" t="s">
        <v>91</v>
      </c>
      <c r="AV326" s="12" t="s">
        <v>91</v>
      </c>
      <c r="AW326" s="12" t="s">
        <v>36</v>
      </c>
      <c r="AX326" s="12" t="s">
        <v>85</v>
      </c>
      <c r="AY326" s="155" t="s">
        <v>209</v>
      </c>
    </row>
    <row r="327" spans="2:65" s="1" customFormat="1" ht="21.75" customHeight="1" x14ac:dyDescent="0.2">
      <c r="B327" s="30"/>
      <c r="C327" s="171" t="s">
        <v>660</v>
      </c>
      <c r="D327" s="171" t="s">
        <v>449</v>
      </c>
      <c r="E327" s="172" t="s">
        <v>3192</v>
      </c>
      <c r="F327" s="173" t="s">
        <v>3193</v>
      </c>
      <c r="G327" s="174" t="s">
        <v>456</v>
      </c>
      <c r="H327" s="175">
        <v>77</v>
      </c>
      <c r="I327" s="176"/>
      <c r="J327" s="177">
        <f>ROUND(I327*H327,2)</f>
        <v>0</v>
      </c>
      <c r="K327" s="178"/>
      <c r="L327" s="179"/>
      <c r="M327" s="180" t="s">
        <v>1</v>
      </c>
      <c r="N327" s="181" t="s">
        <v>43</v>
      </c>
      <c r="P327" s="146">
        <f>O327*H327</f>
        <v>0</v>
      </c>
      <c r="Q327" s="146">
        <v>4.0000000000000002E-4</v>
      </c>
      <c r="R327" s="146">
        <f>Q327*H327</f>
        <v>3.0800000000000001E-2</v>
      </c>
      <c r="S327" s="146">
        <v>0</v>
      </c>
      <c r="T327" s="147">
        <f>S327*H327</f>
        <v>0</v>
      </c>
      <c r="AR327" s="148" t="s">
        <v>244</v>
      </c>
      <c r="AT327" s="148" t="s">
        <v>449</v>
      </c>
      <c r="AU327" s="148" t="s">
        <v>91</v>
      </c>
      <c r="AY327" s="15" t="s">
        <v>209</v>
      </c>
      <c r="BE327" s="149">
        <f>IF(N327="základní",J327,0)</f>
        <v>0</v>
      </c>
      <c r="BF327" s="149">
        <f>IF(N327="snížená",J327,0)</f>
        <v>0</v>
      </c>
      <c r="BG327" s="149">
        <f>IF(N327="zákl. přenesená",J327,0)</f>
        <v>0</v>
      </c>
      <c r="BH327" s="149">
        <f>IF(N327="sníž. přenesená",J327,0)</f>
        <v>0</v>
      </c>
      <c r="BI327" s="149">
        <f>IF(N327="nulová",J327,0)</f>
        <v>0</v>
      </c>
      <c r="BJ327" s="15" t="s">
        <v>85</v>
      </c>
      <c r="BK327" s="149">
        <f>ROUND(I327*H327,2)</f>
        <v>0</v>
      </c>
      <c r="BL327" s="15" t="s">
        <v>156</v>
      </c>
      <c r="BM327" s="148" t="s">
        <v>3194</v>
      </c>
    </row>
    <row r="328" spans="2:65" s="1" customFormat="1" x14ac:dyDescent="0.2">
      <c r="B328" s="30"/>
      <c r="D328" s="150" t="s">
        <v>216</v>
      </c>
      <c r="F328" s="151" t="s">
        <v>3193</v>
      </c>
      <c r="I328" s="152"/>
      <c r="L328" s="30"/>
      <c r="M328" s="153"/>
      <c r="T328" s="54"/>
      <c r="AT328" s="15" t="s">
        <v>216</v>
      </c>
      <c r="AU328" s="15" t="s">
        <v>91</v>
      </c>
    </row>
    <row r="329" spans="2:65" s="1" customFormat="1" ht="33" customHeight="1" x14ac:dyDescent="0.2">
      <c r="B329" s="30"/>
      <c r="C329" s="136" t="s">
        <v>665</v>
      </c>
      <c r="D329" s="136" t="s">
        <v>210</v>
      </c>
      <c r="E329" s="137" t="s">
        <v>3195</v>
      </c>
      <c r="F329" s="138" t="s">
        <v>3196</v>
      </c>
      <c r="G329" s="139" t="s">
        <v>456</v>
      </c>
      <c r="H329" s="140">
        <v>4</v>
      </c>
      <c r="I329" s="141"/>
      <c r="J329" s="142">
        <f>ROUND(I329*H329,2)</f>
        <v>0</v>
      </c>
      <c r="K329" s="143"/>
      <c r="L329" s="30"/>
      <c r="M329" s="144" t="s">
        <v>1</v>
      </c>
      <c r="N329" s="145" t="s">
        <v>43</v>
      </c>
      <c r="P329" s="146">
        <f>O329*H329</f>
        <v>0</v>
      </c>
      <c r="Q329" s="146">
        <v>0</v>
      </c>
      <c r="R329" s="146">
        <f>Q329*H329</f>
        <v>0</v>
      </c>
      <c r="S329" s="146">
        <v>0</v>
      </c>
      <c r="T329" s="147">
        <f>S329*H329</f>
        <v>0</v>
      </c>
      <c r="AR329" s="148" t="s">
        <v>156</v>
      </c>
      <c r="AT329" s="148" t="s">
        <v>210</v>
      </c>
      <c r="AU329" s="148" t="s">
        <v>91</v>
      </c>
      <c r="AY329" s="15" t="s">
        <v>209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5" t="s">
        <v>85</v>
      </c>
      <c r="BK329" s="149">
        <f>ROUND(I329*H329,2)</f>
        <v>0</v>
      </c>
      <c r="BL329" s="15" t="s">
        <v>156</v>
      </c>
      <c r="BM329" s="148" t="s">
        <v>3197</v>
      </c>
    </row>
    <row r="330" spans="2:65" s="1" customFormat="1" ht="19.5" x14ac:dyDescent="0.2">
      <c r="B330" s="30"/>
      <c r="D330" s="150" t="s">
        <v>216</v>
      </c>
      <c r="F330" s="151" t="s">
        <v>3198</v>
      </c>
      <c r="I330" s="152"/>
      <c r="L330" s="30"/>
      <c r="M330" s="153"/>
      <c r="T330" s="54"/>
      <c r="AT330" s="15" t="s">
        <v>216</v>
      </c>
      <c r="AU330" s="15" t="s">
        <v>91</v>
      </c>
    </row>
    <row r="331" spans="2:65" s="12" customFormat="1" x14ac:dyDescent="0.2">
      <c r="B331" s="154"/>
      <c r="D331" s="150" t="s">
        <v>292</v>
      </c>
      <c r="E331" s="155" t="s">
        <v>1</v>
      </c>
      <c r="F331" s="156" t="s">
        <v>3199</v>
      </c>
      <c r="H331" s="157">
        <v>4</v>
      </c>
      <c r="I331" s="158"/>
      <c r="L331" s="154"/>
      <c r="M331" s="159"/>
      <c r="T331" s="160"/>
      <c r="AT331" s="155" t="s">
        <v>292</v>
      </c>
      <c r="AU331" s="155" t="s">
        <v>91</v>
      </c>
      <c r="AV331" s="12" t="s">
        <v>91</v>
      </c>
      <c r="AW331" s="12" t="s">
        <v>36</v>
      </c>
      <c r="AX331" s="12" t="s">
        <v>85</v>
      </c>
      <c r="AY331" s="155" t="s">
        <v>209</v>
      </c>
    </row>
    <row r="332" spans="2:65" s="1" customFormat="1" ht="16.5" customHeight="1" x14ac:dyDescent="0.2">
      <c r="B332" s="30"/>
      <c r="C332" s="171" t="s">
        <v>671</v>
      </c>
      <c r="D332" s="171" t="s">
        <v>449</v>
      </c>
      <c r="E332" s="172" t="s">
        <v>3200</v>
      </c>
      <c r="F332" s="173" t="s">
        <v>3201</v>
      </c>
      <c r="G332" s="174" t="s">
        <v>456</v>
      </c>
      <c r="H332" s="175">
        <v>1</v>
      </c>
      <c r="I332" s="176"/>
      <c r="J332" s="177">
        <f>ROUND(I332*H332,2)</f>
        <v>0</v>
      </c>
      <c r="K332" s="178"/>
      <c r="L332" s="179"/>
      <c r="M332" s="180" t="s">
        <v>1</v>
      </c>
      <c r="N332" s="181" t="s">
        <v>43</v>
      </c>
      <c r="P332" s="146">
        <f>O332*H332</f>
        <v>0</v>
      </c>
      <c r="Q332" s="146">
        <v>1.4599999999999999E-3</v>
      </c>
      <c r="R332" s="146">
        <f>Q332*H332</f>
        <v>1.4599999999999999E-3</v>
      </c>
      <c r="S332" s="146">
        <v>0</v>
      </c>
      <c r="T332" s="147">
        <f>S332*H332</f>
        <v>0</v>
      </c>
      <c r="AR332" s="148" t="s">
        <v>3177</v>
      </c>
      <c r="AT332" s="148" t="s">
        <v>449</v>
      </c>
      <c r="AU332" s="148" t="s">
        <v>91</v>
      </c>
      <c r="AY332" s="15" t="s">
        <v>209</v>
      </c>
      <c r="BE332" s="149">
        <f>IF(N332="základní",J332,0)</f>
        <v>0</v>
      </c>
      <c r="BF332" s="149">
        <f>IF(N332="snížená",J332,0)</f>
        <v>0</v>
      </c>
      <c r="BG332" s="149">
        <f>IF(N332="zákl. přenesená",J332,0)</f>
        <v>0</v>
      </c>
      <c r="BH332" s="149">
        <f>IF(N332="sníž. přenesená",J332,0)</f>
        <v>0</v>
      </c>
      <c r="BI332" s="149">
        <f>IF(N332="nulová",J332,0)</f>
        <v>0</v>
      </c>
      <c r="BJ332" s="15" t="s">
        <v>85</v>
      </c>
      <c r="BK332" s="149">
        <f>ROUND(I332*H332,2)</f>
        <v>0</v>
      </c>
      <c r="BL332" s="15" t="s">
        <v>705</v>
      </c>
      <c r="BM332" s="148" t="s">
        <v>3202</v>
      </c>
    </row>
    <row r="333" spans="2:65" s="1" customFormat="1" x14ac:dyDescent="0.2">
      <c r="B333" s="30"/>
      <c r="D333" s="150" t="s">
        <v>216</v>
      </c>
      <c r="F333" s="151" t="s">
        <v>3201</v>
      </c>
      <c r="I333" s="152"/>
      <c r="L333" s="30"/>
      <c r="M333" s="153"/>
      <c r="T333" s="54"/>
      <c r="AT333" s="15" t="s">
        <v>216</v>
      </c>
      <c r="AU333" s="15" t="s">
        <v>91</v>
      </c>
    </row>
    <row r="334" spans="2:65" s="1" customFormat="1" ht="16.5" customHeight="1" x14ac:dyDescent="0.2">
      <c r="B334" s="30"/>
      <c r="C334" s="171" t="s">
        <v>677</v>
      </c>
      <c r="D334" s="171" t="s">
        <v>449</v>
      </c>
      <c r="E334" s="172" t="s">
        <v>3203</v>
      </c>
      <c r="F334" s="173" t="s">
        <v>3204</v>
      </c>
      <c r="G334" s="174" t="s">
        <v>456</v>
      </c>
      <c r="H334" s="175">
        <v>1</v>
      </c>
      <c r="I334" s="176"/>
      <c r="J334" s="177">
        <f>ROUND(I334*H334,2)</f>
        <v>0</v>
      </c>
      <c r="K334" s="178"/>
      <c r="L334" s="179"/>
      <c r="M334" s="180" t="s">
        <v>1</v>
      </c>
      <c r="N334" s="181" t="s">
        <v>43</v>
      </c>
      <c r="P334" s="146">
        <f>O334*H334</f>
        <v>0</v>
      </c>
      <c r="Q334" s="146">
        <v>1.6000000000000001E-3</v>
      </c>
      <c r="R334" s="146">
        <f>Q334*H334</f>
        <v>1.6000000000000001E-3</v>
      </c>
      <c r="S334" s="146">
        <v>0</v>
      </c>
      <c r="T334" s="147">
        <f>S334*H334</f>
        <v>0</v>
      </c>
      <c r="AR334" s="148" t="s">
        <v>3177</v>
      </c>
      <c r="AT334" s="148" t="s">
        <v>449</v>
      </c>
      <c r="AU334" s="148" t="s">
        <v>91</v>
      </c>
      <c r="AY334" s="15" t="s">
        <v>209</v>
      </c>
      <c r="BE334" s="149">
        <f>IF(N334="základní",J334,0)</f>
        <v>0</v>
      </c>
      <c r="BF334" s="149">
        <f>IF(N334="snížená",J334,0)</f>
        <v>0</v>
      </c>
      <c r="BG334" s="149">
        <f>IF(N334="zákl. přenesená",J334,0)</f>
        <v>0</v>
      </c>
      <c r="BH334" s="149">
        <f>IF(N334="sníž. přenesená",J334,0)</f>
        <v>0</v>
      </c>
      <c r="BI334" s="149">
        <f>IF(N334="nulová",J334,0)</f>
        <v>0</v>
      </c>
      <c r="BJ334" s="15" t="s">
        <v>85</v>
      </c>
      <c r="BK334" s="149">
        <f>ROUND(I334*H334,2)</f>
        <v>0</v>
      </c>
      <c r="BL334" s="15" t="s">
        <v>705</v>
      </c>
      <c r="BM334" s="148" t="s">
        <v>3205</v>
      </c>
    </row>
    <row r="335" spans="2:65" s="1" customFormat="1" x14ac:dyDescent="0.2">
      <c r="B335" s="30"/>
      <c r="D335" s="150" t="s">
        <v>216</v>
      </c>
      <c r="F335" s="151" t="s">
        <v>3204</v>
      </c>
      <c r="I335" s="152"/>
      <c r="L335" s="30"/>
      <c r="M335" s="153"/>
      <c r="T335" s="54"/>
      <c r="AT335" s="15" t="s">
        <v>216</v>
      </c>
      <c r="AU335" s="15" t="s">
        <v>91</v>
      </c>
    </row>
    <row r="336" spans="2:65" s="1" customFormat="1" ht="16.5" customHeight="1" x14ac:dyDescent="0.2">
      <c r="B336" s="30"/>
      <c r="C336" s="171" t="s">
        <v>421</v>
      </c>
      <c r="D336" s="171" t="s">
        <v>449</v>
      </c>
      <c r="E336" s="172" t="s">
        <v>3206</v>
      </c>
      <c r="F336" s="173" t="s">
        <v>3207</v>
      </c>
      <c r="G336" s="174" t="s">
        <v>456</v>
      </c>
      <c r="H336" s="175">
        <v>1</v>
      </c>
      <c r="I336" s="176"/>
      <c r="J336" s="177">
        <f>ROUND(I336*H336,2)</f>
        <v>0</v>
      </c>
      <c r="K336" s="178"/>
      <c r="L336" s="179"/>
      <c r="M336" s="180" t="s">
        <v>1</v>
      </c>
      <c r="N336" s="181" t="s">
        <v>43</v>
      </c>
      <c r="P336" s="146">
        <f>O336*H336</f>
        <v>0</v>
      </c>
      <c r="Q336" s="146">
        <v>1.73E-3</v>
      </c>
      <c r="R336" s="146">
        <f>Q336*H336</f>
        <v>1.73E-3</v>
      </c>
      <c r="S336" s="146">
        <v>0</v>
      </c>
      <c r="T336" s="147">
        <f>S336*H336</f>
        <v>0</v>
      </c>
      <c r="AR336" s="148" t="s">
        <v>3177</v>
      </c>
      <c r="AT336" s="148" t="s">
        <v>449</v>
      </c>
      <c r="AU336" s="148" t="s">
        <v>91</v>
      </c>
      <c r="AY336" s="15" t="s">
        <v>209</v>
      </c>
      <c r="BE336" s="149">
        <f>IF(N336="základní",J336,0)</f>
        <v>0</v>
      </c>
      <c r="BF336" s="149">
        <f>IF(N336="snížená",J336,0)</f>
        <v>0</v>
      </c>
      <c r="BG336" s="149">
        <f>IF(N336="zákl. přenesená",J336,0)</f>
        <v>0</v>
      </c>
      <c r="BH336" s="149">
        <f>IF(N336="sníž. přenesená",J336,0)</f>
        <v>0</v>
      </c>
      <c r="BI336" s="149">
        <f>IF(N336="nulová",J336,0)</f>
        <v>0</v>
      </c>
      <c r="BJ336" s="15" t="s">
        <v>85</v>
      </c>
      <c r="BK336" s="149">
        <f>ROUND(I336*H336,2)</f>
        <v>0</v>
      </c>
      <c r="BL336" s="15" t="s">
        <v>705</v>
      </c>
      <c r="BM336" s="148" t="s">
        <v>3208</v>
      </c>
    </row>
    <row r="337" spans="2:65" s="1" customFormat="1" x14ac:dyDescent="0.2">
      <c r="B337" s="30"/>
      <c r="D337" s="150" t="s">
        <v>216</v>
      </c>
      <c r="F337" s="151" t="s">
        <v>3207</v>
      </c>
      <c r="I337" s="152"/>
      <c r="L337" s="30"/>
      <c r="M337" s="153"/>
      <c r="T337" s="54"/>
      <c r="AT337" s="15" t="s">
        <v>216</v>
      </c>
      <c r="AU337" s="15" t="s">
        <v>91</v>
      </c>
    </row>
    <row r="338" spans="2:65" s="1" customFormat="1" ht="16.5" customHeight="1" x14ac:dyDescent="0.2">
      <c r="B338" s="30"/>
      <c r="C338" s="171" t="s">
        <v>689</v>
      </c>
      <c r="D338" s="171" t="s">
        <v>449</v>
      </c>
      <c r="E338" s="172" t="s">
        <v>3209</v>
      </c>
      <c r="F338" s="173" t="s">
        <v>3210</v>
      </c>
      <c r="G338" s="174" t="s">
        <v>456</v>
      </c>
      <c r="H338" s="175">
        <v>1</v>
      </c>
      <c r="I338" s="176"/>
      <c r="J338" s="177">
        <f>ROUND(I338*H338,2)</f>
        <v>0</v>
      </c>
      <c r="K338" s="178"/>
      <c r="L338" s="179"/>
      <c r="M338" s="180" t="s">
        <v>1</v>
      </c>
      <c r="N338" s="181" t="s">
        <v>43</v>
      </c>
      <c r="P338" s="146">
        <f>O338*H338</f>
        <v>0</v>
      </c>
      <c r="Q338" s="146">
        <v>1.56E-3</v>
      </c>
      <c r="R338" s="146">
        <f>Q338*H338</f>
        <v>1.56E-3</v>
      </c>
      <c r="S338" s="146">
        <v>0</v>
      </c>
      <c r="T338" s="147">
        <f>S338*H338</f>
        <v>0</v>
      </c>
      <c r="AR338" s="148" t="s">
        <v>3177</v>
      </c>
      <c r="AT338" s="148" t="s">
        <v>449</v>
      </c>
      <c r="AU338" s="148" t="s">
        <v>91</v>
      </c>
      <c r="AY338" s="15" t="s">
        <v>209</v>
      </c>
      <c r="BE338" s="149">
        <f>IF(N338="základní",J338,0)</f>
        <v>0</v>
      </c>
      <c r="BF338" s="149">
        <f>IF(N338="snížená",J338,0)</f>
        <v>0</v>
      </c>
      <c r="BG338" s="149">
        <f>IF(N338="zákl. přenesená",J338,0)</f>
        <v>0</v>
      </c>
      <c r="BH338" s="149">
        <f>IF(N338="sníž. přenesená",J338,0)</f>
        <v>0</v>
      </c>
      <c r="BI338" s="149">
        <f>IF(N338="nulová",J338,0)</f>
        <v>0</v>
      </c>
      <c r="BJ338" s="15" t="s">
        <v>85</v>
      </c>
      <c r="BK338" s="149">
        <f>ROUND(I338*H338,2)</f>
        <v>0</v>
      </c>
      <c r="BL338" s="15" t="s">
        <v>705</v>
      </c>
      <c r="BM338" s="148" t="s">
        <v>3211</v>
      </c>
    </row>
    <row r="339" spans="2:65" s="1" customFormat="1" x14ac:dyDescent="0.2">
      <c r="B339" s="30"/>
      <c r="D339" s="150" t="s">
        <v>216</v>
      </c>
      <c r="F339" s="151" t="s">
        <v>3210</v>
      </c>
      <c r="I339" s="152"/>
      <c r="L339" s="30"/>
      <c r="M339" s="153"/>
      <c r="T339" s="54"/>
      <c r="AT339" s="15" t="s">
        <v>216</v>
      </c>
      <c r="AU339" s="15" t="s">
        <v>91</v>
      </c>
    </row>
    <row r="340" spans="2:65" s="1" customFormat="1" ht="16.5" customHeight="1" x14ac:dyDescent="0.2">
      <c r="B340" s="30"/>
      <c r="C340" s="136" t="s">
        <v>695</v>
      </c>
      <c r="D340" s="136" t="s">
        <v>210</v>
      </c>
      <c r="E340" s="137" t="s">
        <v>3212</v>
      </c>
      <c r="F340" s="138" t="s">
        <v>3213</v>
      </c>
      <c r="G340" s="139" t="s">
        <v>456</v>
      </c>
      <c r="H340" s="140">
        <v>1</v>
      </c>
      <c r="I340" s="141"/>
      <c r="J340" s="142">
        <f>ROUND(I340*H340,2)</f>
        <v>0</v>
      </c>
      <c r="K340" s="143"/>
      <c r="L340" s="30"/>
      <c r="M340" s="144" t="s">
        <v>1</v>
      </c>
      <c r="N340" s="145" t="s">
        <v>43</v>
      </c>
      <c r="P340" s="146">
        <f>O340*H340</f>
        <v>0</v>
      </c>
      <c r="Q340" s="146">
        <v>1.0000000000000001E-5</v>
      </c>
      <c r="R340" s="146">
        <f>Q340*H340</f>
        <v>1.0000000000000001E-5</v>
      </c>
      <c r="S340" s="146">
        <v>0</v>
      </c>
      <c r="T340" s="147">
        <f>S340*H340</f>
        <v>0</v>
      </c>
      <c r="AR340" s="148" t="s">
        <v>156</v>
      </c>
      <c r="AT340" s="148" t="s">
        <v>210</v>
      </c>
      <c r="AU340" s="148" t="s">
        <v>91</v>
      </c>
      <c r="AY340" s="15" t="s">
        <v>209</v>
      </c>
      <c r="BE340" s="149">
        <f>IF(N340="základní",J340,0)</f>
        <v>0</v>
      </c>
      <c r="BF340" s="149">
        <f>IF(N340="snížená",J340,0)</f>
        <v>0</v>
      </c>
      <c r="BG340" s="149">
        <f>IF(N340="zákl. přenesená",J340,0)</f>
        <v>0</v>
      </c>
      <c r="BH340" s="149">
        <f>IF(N340="sníž. přenesená",J340,0)</f>
        <v>0</v>
      </c>
      <c r="BI340" s="149">
        <f>IF(N340="nulová",J340,0)</f>
        <v>0</v>
      </c>
      <c r="BJ340" s="15" t="s">
        <v>85</v>
      </c>
      <c r="BK340" s="149">
        <f>ROUND(I340*H340,2)</f>
        <v>0</v>
      </c>
      <c r="BL340" s="15" t="s">
        <v>156</v>
      </c>
      <c r="BM340" s="148" t="s">
        <v>3214</v>
      </c>
    </row>
    <row r="341" spans="2:65" s="1" customFormat="1" ht="19.5" x14ac:dyDescent="0.2">
      <c r="B341" s="30"/>
      <c r="D341" s="150" t="s">
        <v>216</v>
      </c>
      <c r="F341" s="151" t="s">
        <v>3215</v>
      </c>
      <c r="I341" s="152"/>
      <c r="L341" s="30"/>
      <c r="M341" s="153"/>
      <c r="T341" s="54"/>
      <c r="AT341" s="15" t="s">
        <v>216</v>
      </c>
      <c r="AU341" s="15" t="s">
        <v>91</v>
      </c>
    </row>
    <row r="342" spans="2:65" s="1" customFormat="1" ht="16.5" customHeight="1" x14ac:dyDescent="0.2">
      <c r="B342" s="30"/>
      <c r="C342" s="171" t="s">
        <v>699</v>
      </c>
      <c r="D342" s="171" t="s">
        <v>449</v>
      </c>
      <c r="E342" s="172" t="s">
        <v>3216</v>
      </c>
      <c r="F342" s="173" t="s">
        <v>3217</v>
      </c>
      <c r="G342" s="174" t="s">
        <v>456</v>
      </c>
      <c r="H342" s="175">
        <v>1</v>
      </c>
      <c r="I342" s="176"/>
      <c r="J342" s="177">
        <f>ROUND(I342*H342,2)</f>
        <v>0</v>
      </c>
      <c r="K342" s="178"/>
      <c r="L342" s="179"/>
      <c r="M342" s="180" t="s">
        <v>1</v>
      </c>
      <c r="N342" s="181" t="s">
        <v>43</v>
      </c>
      <c r="P342" s="146">
        <f>O342*H342</f>
        <v>0</v>
      </c>
      <c r="Q342" s="146">
        <v>4.0000000000000002E-4</v>
      </c>
      <c r="R342" s="146">
        <f>Q342*H342</f>
        <v>4.0000000000000002E-4</v>
      </c>
      <c r="S342" s="146">
        <v>0</v>
      </c>
      <c r="T342" s="147">
        <f>S342*H342</f>
        <v>0</v>
      </c>
      <c r="AR342" s="148" t="s">
        <v>244</v>
      </c>
      <c r="AT342" s="148" t="s">
        <v>449</v>
      </c>
      <c r="AU342" s="148" t="s">
        <v>91</v>
      </c>
      <c r="AY342" s="15" t="s">
        <v>209</v>
      </c>
      <c r="BE342" s="149">
        <f>IF(N342="základní",J342,0)</f>
        <v>0</v>
      </c>
      <c r="BF342" s="149">
        <f>IF(N342="snížená",J342,0)</f>
        <v>0</v>
      </c>
      <c r="BG342" s="149">
        <f>IF(N342="zákl. přenesená",J342,0)</f>
        <v>0</v>
      </c>
      <c r="BH342" s="149">
        <f>IF(N342="sníž. přenesená",J342,0)</f>
        <v>0</v>
      </c>
      <c r="BI342" s="149">
        <f>IF(N342="nulová",J342,0)</f>
        <v>0</v>
      </c>
      <c r="BJ342" s="15" t="s">
        <v>85</v>
      </c>
      <c r="BK342" s="149">
        <f>ROUND(I342*H342,2)</f>
        <v>0</v>
      </c>
      <c r="BL342" s="15" t="s">
        <v>156</v>
      </c>
      <c r="BM342" s="148" t="s">
        <v>3218</v>
      </c>
    </row>
    <row r="343" spans="2:65" s="1" customFormat="1" x14ac:dyDescent="0.2">
      <c r="B343" s="30"/>
      <c r="D343" s="150" t="s">
        <v>216</v>
      </c>
      <c r="F343" s="151" t="s">
        <v>3217</v>
      </c>
      <c r="I343" s="152"/>
      <c r="L343" s="30"/>
      <c r="M343" s="153"/>
      <c r="T343" s="54"/>
      <c r="AT343" s="15" t="s">
        <v>216</v>
      </c>
      <c r="AU343" s="15" t="s">
        <v>91</v>
      </c>
    </row>
    <row r="344" spans="2:65" s="1" customFormat="1" ht="24.2" customHeight="1" x14ac:dyDescent="0.2">
      <c r="B344" s="30"/>
      <c r="C344" s="136" t="s">
        <v>705</v>
      </c>
      <c r="D344" s="136" t="s">
        <v>210</v>
      </c>
      <c r="E344" s="137" t="s">
        <v>3219</v>
      </c>
      <c r="F344" s="138" t="s">
        <v>3220</v>
      </c>
      <c r="G344" s="139" t="s">
        <v>456</v>
      </c>
      <c r="H344" s="140">
        <v>11</v>
      </c>
      <c r="I344" s="141"/>
      <c r="J344" s="142">
        <f>ROUND(I344*H344,2)</f>
        <v>0</v>
      </c>
      <c r="K344" s="143"/>
      <c r="L344" s="30"/>
      <c r="M344" s="144" t="s">
        <v>1</v>
      </c>
      <c r="N344" s="145" t="s">
        <v>43</v>
      </c>
      <c r="P344" s="146">
        <f>O344*H344</f>
        <v>0</v>
      </c>
      <c r="Q344" s="146">
        <v>0</v>
      </c>
      <c r="R344" s="146">
        <f>Q344*H344</f>
        <v>0</v>
      </c>
      <c r="S344" s="146">
        <v>0</v>
      </c>
      <c r="T344" s="147">
        <f>S344*H344</f>
        <v>0</v>
      </c>
      <c r="AR344" s="148" t="s">
        <v>156</v>
      </c>
      <c r="AT344" s="148" t="s">
        <v>210</v>
      </c>
      <c r="AU344" s="148" t="s">
        <v>91</v>
      </c>
      <c r="AY344" s="15" t="s">
        <v>209</v>
      </c>
      <c r="BE344" s="149">
        <f>IF(N344="základní",J344,0)</f>
        <v>0</v>
      </c>
      <c r="BF344" s="149">
        <f>IF(N344="snížená",J344,0)</f>
        <v>0</v>
      </c>
      <c r="BG344" s="149">
        <f>IF(N344="zákl. přenesená",J344,0)</f>
        <v>0</v>
      </c>
      <c r="BH344" s="149">
        <f>IF(N344="sníž. přenesená",J344,0)</f>
        <v>0</v>
      </c>
      <c r="BI344" s="149">
        <f>IF(N344="nulová",J344,0)</f>
        <v>0</v>
      </c>
      <c r="BJ344" s="15" t="s">
        <v>85</v>
      </c>
      <c r="BK344" s="149">
        <f>ROUND(I344*H344,2)</f>
        <v>0</v>
      </c>
      <c r="BL344" s="15" t="s">
        <v>156</v>
      </c>
      <c r="BM344" s="148" t="s">
        <v>3221</v>
      </c>
    </row>
    <row r="345" spans="2:65" s="1" customFormat="1" ht="19.5" x14ac:dyDescent="0.2">
      <c r="B345" s="30"/>
      <c r="D345" s="150" t="s">
        <v>216</v>
      </c>
      <c r="F345" s="151" t="s">
        <v>3222</v>
      </c>
      <c r="I345" s="152"/>
      <c r="L345" s="30"/>
      <c r="M345" s="153"/>
      <c r="T345" s="54"/>
      <c r="AT345" s="15" t="s">
        <v>216</v>
      </c>
      <c r="AU345" s="15" t="s">
        <v>91</v>
      </c>
    </row>
    <row r="346" spans="2:65" s="1" customFormat="1" ht="16.5" customHeight="1" x14ac:dyDescent="0.2">
      <c r="B346" s="30"/>
      <c r="C346" s="171" t="s">
        <v>711</v>
      </c>
      <c r="D346" s="171" t="s">
        <v>449</v>
      </c>
      <c r="E346" s="172" t="s">
        <v>3223</v>
      </c>
      <c r="F346" s="173" t="s">
        <v>3224</v>
      </c>
      <c r="G346" s="174" t="s">
        <v>456</v>
      </c>
      <c r="H346" s="175">
        <v>11</v>
      </c>
      <c r="I346" s="176"/>
      <c r="J346" s="177">
        <f>ROUND(I346*H346,2)</f>
        <v>0</v>
      </c>
      <c r="K346" s="178"/>
      <c r="L346" s="179"/>
      <c r="M346" s="180" t="s">
        <v>1</v>
      </c>
      <c r="N346" s="181" t="s">
        <v>43</v>
      </c>
      <c r="P346" s="146">
        <f>O346*H346</f>
        <v>0</v>
      </c>
      <c r="Q346" s="146">
        <v>8.0000000000000007E-5</v>
      </c>
      <c r="R346" s="146">
        <f>Q346*H346</f>
        <v>8.8000000000000003E-4</v>
      </c>
      <c r="S346" s="146">
        <v>0</v>
      </c>
      <c r="T346" s="147">
        <f>S346*H346</f>
        <v>0</v>
      </c>
      <c r="AR346" s="148" t="s">
        <v>244</v>
      </c>
      <c r="AT346" s="148" t="s">
        <v>449</v>
      </c>
      <c r="AU346" s="148" t="s">
        <v>91</v>
      </c>
      <c r="AY346" s="15" t="s">
        <v>209</v>
      </c>
      <c r="BE346" s="149">
        <f>IF(N346="základní",J346,0)</f>
        <v>0</v>
      </c>
      <c r="BF346" s="149">
        <f>IF(N346="snížená",J346,0)</f>
        <v>0</v>
      </c>
      <c r="BG346" s="149">
        <f>IF(N346="zákl. přenesená",J346,0)</f>
        <v>0</v>
      </c>
      <c r="BH346" s="149">
        <f>IF(N346="sníž. přenesená",J346,0)</f>
        <v>0</v>
      </c>
      <c r="BI346" s="149">
        <f>IF(N346="nulová",J346,0)</f>
        <v>0</v>
      </c>
      <c r="BJ346" s="15" t="s">
        <v>85</v>
      </c>
      <c r="BK346" s="149">
        <f>ROUND(I346*H346,2)</f>
        <v>0</v>
      </c>
      <c r="BL346" s="15" t="s">
        <v>156</v>
      </c>
      <c r="BM346" s="148" t="s">
        <v>3225</v>
      </c>
    </row>
    <row r="347" spans="2:65" s="1" customFormat="1" x14ac:dyDescent="0.2">
      <c r="B347" s="30"/>
      <c r="D347" s="150" t="s">
        <v>216</v>
      </c>
      <c r="F347" s="151" t="s">
        <v>3224</v>
      </c>
      <c r="I347" s="152"/>
      <c r="L347" s="30"/>
      <c r="M347" s="153"/>
      <c r="T347" s="54"/>
      <c r="AT347" s="15" t="s">
        <v>216</v>
      </c>
      <c r="AU347" s="15" t="s">
        <v>91</v>
      </c>
    </row>
    <row r="348" spans="2:65" s="11" customFormat="1" ht="22.9" customHeight="1" x14ac:dyDescent="0.2">
      <c r="B348" s="124"/>
      <c r="D348" s="125" t="s">
        <v>77</v>
      </c>
      <c r="E348" s="134" t="s">
        <v>249</v>
      </c>
      <c r="F348" s="134" t="s">
        <v>866</v>
      </c>
      <c r="I348" s="127"/>
      <c r="J348" s="135">
        <f>BK348</f>
        <v>0</v>
      </c>
      <c r="L348" s="124"/>
      <c r="M348" s="129"/>
      <c r="P348" s="130">
        <f>P349+SUM(P350:P367)</f>
        <v>0</v>
      </c>
      <c r="R348" s="130">
        <f>R349+SUM(R350:R367)</f>
        <v>0.782362</v>
      </c>
      <c r="T348" s="131">
        <f>T349+SUM(T350:T367)</f>
        <v>3.2</v>
      </c>
      <c r="AR348" s="125" t="s">
        <v>85</v>
      </c>
      <c r="AT348" s="132" t="s">
        <v>77</v>
      </c>
      <c r="AU348" s="132" t="s">
        <v>85</v>
      </c>
      <c r="AY348" s="125" t="s">
        <v>209</v>
      </c>
      <c r="BK348" s="133">
        <f>BK349+SUM(BK350:BK367)</f>
        <v>0</v>
      </c>
    </row>
    <row r="349" spans="2:65" s="1" customFormat="1" ht="24.2" customHeight="1" x14ac:dyDescent="0.2">
      <c r="B349" s="30"/>
      <c r="C349" s="136" t="s">
        <v>716</v>
      </c>
      <c r="D349" s="136" t="s">
        <v>210</v>
      </c>
      <c r="E349" s="137" t="s">
        <v>867</v>
      </c>
      <c r="F349" s="138" t="s">
        <v>868</v>
      </c>
      <c r="G349" s="139" t="s">
        <v>359</v>
      </c>
      <c r="H349" s="140">
        <v>688.2</v>
      </c>
      <c r="I349" s="141"/>
      <c r="J349" s="142">
        <f>ROUND(I349*H349,2)</f>
        <v>0</v>
      </c>
      <c r="K349" s="143"/>
      <c r="L349" s="30"/>
      <c r="M349" s="144" t="s">
        <v>1</v>
      </c>
      <c r="N349" s="145" t="s">
        <v>43</v>
      </c>
      <c r="P349" s="146">
        <f>O349*H349</f>
        <v>0</v>
      </c>
      <c r="Q349" s="146">
        <v>4.0999999999999999E-4</v>
      </c>
      <c r="R349" s="146">
        <f>Q349*H349</f>
        <v>0.28216200000000002</v>
      </c>
      <c r="S349" s="146">
        <v>0</v>
      </c>
      <c r="T349" s="147">
        <f>S349*H349</f>
        <v>0</v>
      </c>
      <c r="AR349" s="148" t="s">
        <v>156</v>
      </c>
      <c r="AT349" s="148" t="s">
        <v>210</v>
      </c>
      <c r="AU349" s="148" t="s">
        <v>91</v>
      </c>
      <c r="AY349" s="15" t="s">
        <v>209</v>
      </c>
      <c r="BE349" s="149">
        <f>IF(N349="základní",J349,0)</f>
        <v>0</v>
      </c>
      <c r="BF349" s="149">
        <f>IF(N349="snížená",J349,0)</f>
        <v>0</v>
      </c>
      <c r="BG349" s="149">
        <f>IF(N349="zákl. přenesená",J349,0)</f>
        <v>0</v>
      </c>
      <c r="BH349" s="149">
        <f>IF(N349="sníž. přenesená",J349,0)</f>
        <v>0</v>
      </c>
      <c r="BI349" s="149">
        <f>IF(N349="nulová",J349,0)</f>
        <v>0</v>
      </c>
      <c r="BJ349" s="15" t="s">
        <v>85</v>
      </c>
      <c r="BK349" s="149">
        <f>ROUND(I349*H349,2)</f>
        <v>0</v>
      </c>
      <c r="BL349" s="15" t="s">
        <v>156</v>
      </c>
      <c r="BM349" s="148" t="s">
        <v>3226</v>
      </c>
    </row>
    <row r="350" spans="2:65" s="1" customFormat="1" ht="19.5" x14ac:dyDescent="0.2">
      <c r="B350" s="30"/>
      <c r="D350" s="150" t="s">
        <v>216</v>
      </c>
      <c r="F350" s="151" t="s">
        <v>870</v>
      </c>
      <c r="I350" s="152"/>
      <c r="L350" s="30"/>
      <c r="M350" s="153"/>
      <c r="T350" s="54"/>
      <c r="AT350" s="15" t="s">
        <v>216</v>
      </c>
      <c r="AU350" s="15" t="s">
        <v>91</v>
      </c>
    </row>
    <row r="351" spans="2:65" s="12" customFormat="1" x14ac:dyDescent="0.2">
      <c r="B351" s="154"/>
      <c r="D351" s="150" t="s">
        <v>292</v>
      </c>
      <c r="E351" s="155" t="s">
        <v>1</v>
      </c>
      <c r="F351" s="156" t="s">
        <v>3227</v>
      </c>
      <c r="H351" s="157">
        <v>688.2</v>
      </c>
      <c r="I351" s="158"/>
      <c r="L351" s="154"/>
      <c r="M351" s="159"/>
      <c r="T351" s="160"/>
      <c r="AT351" s="155" t="s">
        <v>292</v>
      </c>
      <c r="AU351" s="155" t="s">
        <v>91</v>
      </c>
      <c r="AV351" s="12" t="s">
        <v>91</v>
      </c>
      <c r="AW351" s="12" t="s">
        <v>36</v>
      </c>
      <c r="AX351" s="12" t="s">
        <v>85</v>
      </c>
      <c r="AY351" s="155" t="s">
        <v>209</v>
      </c>
    </row>
    <row r="352" spans="2:65" s="1" customFormat="1" ht="24.2" customHeight="1" x14ac:dyDescent="0.2">
      <c r="B352" s="30"/>
      <c r="C352" s="136" t="s">
        <v>720</v>
      </c>
      <c r="D352" s="136" t="s">
        <v>210</v>
      </c>
      <c r="E352" s="137" t="s">
        <v>873</v>
      </c>
      <c r="F352" s="138" t="s">
        <v>874</v>
      </c>
      <c r="G352" s="139" t="s">
        <v>359</v>
      </c>
      <c r="H352" s="140">
        <v>688.2</v>
      </c>
      <c r="I352" s="141"/>
      <c r="J352" s="142">
        <f>ROUND(I352*H352,2)</f>
        <v>0</v>
      </c>
      <c r="K352" s="143"/>
      <c r="L352" s="30"/>
      <c r="M352" s="144" t="s">
        <v>1</v>
      </c>
      <c r="N352" s="145" t="s">
        <v>43</v>
      </c>
      <c r="P352" s="146">
        <f>O352*H352</f>
        <v>0</v>
      </c>
      <c r="Q352" s="146">
        <v>0</v>
      </c>
      <c r="R352" s="146">
        <f>Q352*H352</f>
        <v>0</v>
      </c>
      <c r="S352" s="146">
        <v>0</v>
      </c>
      <c r="T352" s="147">
        <f>S352*H352</f>
        <v>0</v>
      </c>
      <c r="AR352" s="148" t="s">
        <v>156</v>
      </c>
      <c r="AT352" s="148" t="s">
        <v>210</v>
      </c>
      <c r="AU352" s="148" t="s">
        <v>91</v>
      </c>
      <c r="AY352" s="15" t="s">
        <v>209</v>
      </c>
      <c r="BE352" s="149">
        <f>IF(N352="základní",J352,0)</f>
        <v>0</v>
      </c>
      <c r="BF352" s="149">
        <f>IF(N352="snížená",J352,0)</f>
        <v>0</v>
      </c>
      <c r="BG352" s="149">
        <f>IF(N352="zákl. přenesená",J352,0)</f>
        <v>0</v>
      </c>
      <c r="BH352" s="149">
        <f>IF(N352="sníž. přenesená",J352,0)</f>
        <v>0</v>
      </c>
      <c r="BI352" s="149">
        <f>IF(N352="nulová",J352,0)</f>
        <v>0</v>
      </c>
      <c r="BJ352" s="15" t="s">
        <v>85</v>
      </c>
      <c r="BK352" s="149">
        <f>ROUND(I352*H352,2)</f>
        <v>0</v>
      </c>
      <c r="BL352" s="15" t="s">
        <v>156</v>
      </c>
      <c r="BM352" s="148" t="s">
        <v>3228</v>
      </c>
    </row>
    <row r="353" spans="2:65" s="1" customFormat="1" ht="19.5" x14ac:dyDescent="0.2">
      <c r="B353" s="30"/>
      <c r="D353" s="150" t="s">
        <v>216</v>
      </c>
      <c r="F353" s="151" t="s">
        <v>876</v>
      </c>
      <c r="I353" s="152"/>
      <c r="L353" s="30"/>
      <c r="M353" s="153"/>
      <c r="T353" s="54"/>
      <c r="AT353" s="15" t="s">
        <v>216</v>
      </c>
      <c r="AU353" s="15" t="s">
        <v>91</v>
      </c>
    </row>
    <row r="354" spans="2:65" s="12" customFormat="1" x14ac:dyDescent="0.2">
      <c r="B354" s="154"/>
      <c r="D354" s="150" t="s">
        <v>292</v>
      </c>
      <c r="E354" s="155" t="s">
        <v>1</v>
      </c>
      <c r="F354" s="156" t="s">
        <v>3227</v>
      </c>
      <c r="H354" s="157">
        <v>688.2</v>
      </c>
      <c r="I354" s="158"/>
      <c r="L354" s="154"/>
      <c r="M354" s="159"/>
      <c r="T354" s="160"/>
      <c r="AT354" s="155" t="s">
        <v>292</v>
      </c>
      <c r="AU354" s="155" t="s">
        <v>91</v>
      </c>
      <c r="AV354" s="12" t="s">
        <v>91</v>
      </c>
      <c r="AW354" s="12" t="s">
        <v>36</v>
      </c>
      <c r="AX354" s="12" t="s">
        <v>85</v>
      </c>
      <c r="AY354" s="155" t="s">
        <v>209</v>
      </c>
    </row>
    <row r="355" spans="2:65" s="1" customFormat="1" ht="33" customHeight="1" x14ac:dyDescent="0.2">
      <c r="B355" s="30"/>
      <c r="C355" s="136" t="s">
        <v>724</v>
      </c>
      <c r="D355" s="136" t="s">
        <v>210</v>
      </c>
      <c r="E355" s="137" t="s">
        <v>3229</v>
      </c>
      <c r="F355" s="138" t="s">
        <v>3230</v>
      </c>
      <c r="G355" s="139" t="s">
        <v>359</v>
      </c>
      <c r="H355" s="140">
        <v>2</v>
      </c>
      <c r="I355" s="141"/>
      <c r="J355" s="142">
        <f>ROUND(I355*H355,2)</f>
        <v>0</v>
      </c>
      <c r="K355" s="143"/>
      <c r="L355" s="30"/>
      <c r="M355" s="144" t="s">
        <v>1</v>
      </c>
      <c r="N355" s="145" t="s">
        <v>43</v>
      </c>
      <c r="P355" s="146">
        <f>O355*H355</f>
        <v>0</v>
      </c>
      <c r="Q355" s="146">
        <v>0.16850000000000001</v>
      </c>
      <c r="R355" s="146">
        <f>Q355*H355</f>
        <v>0.33700000000000002</v>
      </c>
      <c r="S355" s="146">
        <v>0</v>
      </c>
      <c r="T355" s="147">
        <f>S355*H355</f>
        <v>0</v>
      </c>
      <c r="AR355" s="148" t="s">
        <v>156</v>
      </c>
      <c r="AT355" s="148" t="s">
        <v>210</v>
      </c>
      <c r="AU355" s="148" t="s">
        <v>91</v>
      </c>
      <c r="AY355" s="15" t="s">
        <v>209</v>
      </c>
      <c r="BE355" s="149">
        <f>IF(N355="základní",J355,0)</f>
        <v>0</v>
      </c>
      <c r="BF355" s="149">
        <f>IF(N355="snížená",J355,0)</f>
        <v>0</v>
      </c>
      <c r="BG355" s="149">
        <f>IF(N355="zákl. přenesená",J355,0)</f>
        <v>0</v>
      </c>
      <c r="BH355" s="149">
        <f>IF(N355="sníž. přenesená",J355,0)</f>
        <v>0</v>
      </c>
      <c r="BI355" s="149">
        <f>IF(N355="nulová",J355,0)</f>
        <v>0</v>
      </c>
      <c r="BJ355" s="15" t="s">
        <v>85</v>
      </c>
      <c r="BK355" s="149">
        <f>ROUND(I355*H355,2)</f>
        <v>0</v>
      </c>
      <c r="BL355" s="15" t="s">
        <v>156</v>
      </c>
      <c r="BM355" s="148" t="s">
        <v>3231</v>
      </c>
    </row>
    <row r="356" spans="2:65" s="1" customFormat="1" ht="29.25" x14ac:dyDescent="0.2">
      <c r="B356" s="30"/>
      <c r="D356" s="150" t="s">
        <v>216</v>
      </c>
      <c r="F356" s="151" t="s">
        <v>3232</v>
      </c>
      <c r="I356" s="152"/>
      <c r="L356" s="30"/>
      <c r="M356" s="153"/>
      <c r="T356" s="54"/>
      <c r="AT356" s="15" t="s">
        <v>216</v>
      </c>
      <c r="AU356" s="15" t="s">
        <v>91</v>
      </c>
    </row>
    <row r="357" spans="2:65" s="1" customFormat="1" ht="16.5" customHeight="1" x14ac:dyDescent="0.2">
      <c r="B357" s="30"/>
      <c r="C357" s="171" t="s">
        <v>729</v>
      </c>
      <c r="D357" s="171" t="s">
        <v>449</v>
      </c>
      <c r="E357" s="172" t="s">
        <v>3233</v>
      </c>
      <c r="F357" s="173" t="s">
        <v>3234</v>
      </c>
      <c r="G357" s="174" t="s">
        <v>359</v>
      </c>
      <c r="H357" s="175">
        <v>2.04</v>
      </c>
      <c r="I357" s="176"/>
      <c r="J357" s="177">
        <f>ROUND(I357*H357,2)</f>
        <v>0</v>
      </c>
      <c r="K357" s="178"/>
      <c r="L357" s="179"/>
      <c r="M357" s="180" t="s">
        <v>1</v>
      </c>
      <c r="N357" s="181" t="s">
        <v>43</v>
      </c>
      <c r="P357" s="146">
        <f>O357*H357</f>
        <v>0</v>
      </c>
      <c r="Q357" s="146">
        <v>0.08</v>
      </c>
      <c r="R357" s="146">
        <f>Q357*H357</f>
        <v>0.16320000000000001</v>
      </c>
      <c r="S357" s="146">
        <v>0</v>
      </c>
      <c r="T357" s="147">
        <f>S357*H357</f>
        <v>0</v>
      </c>
      <c r="AR357" s="148" t="s">
        <v>244</v>
      </c>
      <c r="AT357" s="148" t="s">
        <v>449</v>
      </c>
      <c r="AU357" s="148" t="s">
        <v>91</v>
      </c>
      <c r="AY357" s="15" t="s">
        <v>209</v>
      </c>
      <c r="BE357" s="149">
        <f>IF(N357="základní",J357,0)</f>
        <v>0</v>
      </c>
      <c r="BF357" s="149">
        <f>IF(N357="snížená",J357,0)</f>
        <v>0</v>
      </c>
      <c r="BG357" s="149">
        <f>IF(N357="zákl. přenesená",J357,0)</f>
        <v>0</v>
      </c>
      <c r="BH357" s="149">
        <f>IF(N357="sníž. přenesená",J357,0)</f>
        <v>0</v>
      </c>
      <c r="BI357" s="149">
        <f>IF(N357="nulová",J357,0)</f>
        <v>0</v>
      </c>
      <c r="BJ357" s="15" t="s">
        <v>85</v>
      </c>
      <c r="BK357" s="149">
        <f>ROUND(I357*H357,2)</f>
        <v>0</v>
      </c>
      <c r="BL357" s="15" t="s">
        <v>156</v>
      </c>
      <c r="BM357" s="148" t="s">
        <v>3235</v>
      </c>
    </row>
    <row r="358" spans="2:65" s="1" customFormat="1" x14ac:dyDescent="0.2">
      <c r="B358" s="30"/>
      <c r="D358" s="150" t="s">
        <v>216</v>
      </c>
      <c r="F358" s="151" t="s">
        <v>3234</v>
      </c>
      <c r="I358" s="152"/>
      <c r="L358" s="30"/>
      <c r="M358" s="153"/>
      <c r="T358" s="54"/>
      <c r="AT358" s="15" t="s">
        <v>216</v>
      </c>
      <c r="AU358" s="15" t="s">
        <v>91</v>
      </c>
    </row>
    <row r="359" spans="2:65" s="12" customFormat="1" x14ac:dyDescent="0.2">
      <c r="B359" s="154"/>
      <c r="D359" s="150" t="s">
        <v>292</v>
      </c>
      <c r="E359" s="155" t="s">
        <v>1</v>
      </c>
      <c r="F359" s="156" t="s">
        <v>91</v>
      </c>
      <c r="H359" s="157">
        <v>2</v>
      </c>
      <c r="I359" s="158"/>
      <c r="L359" s="154"/>
      <c r="M359" s="159"/>
      <c r="T359" s="160"/>
      <c r="AT359" s="155" t="s">
        <v>292</v>
      </c>
      <c r="AU359" s="155" t="s">
        <v>91</v>
      </c>
      <c r="AV359" s="12" t="s">
        <v>91</v>
      </c>
      <c r="AW359" s="12" t="s">
        <v>36</v>
      </c>
      <c r="AX359" s="12" t="s">
        <v>78</v>
      </c>
      <c r="AY359" s="155" t="s">
        <v>209</v>
      </c>
    </row>
    <row r="360" spans="2:65" s="12" customFormat="1" x14ac:dyDescent="0.2">
      <c r="B360" s="154"/>
      <c r="D360" s="150" t="s">
        <v>292</v>
      </c>
      <c r="E360" s="155" t="s">
        <v>1</v>
      </c>
      <c r="F360" s="156" t="s">
        <v>3236</v>
      </c>
      <c r="H360" s="157">
        <v>2.04</v>
      </c>
      <c r="I360" s="158"/>
      <c r="L360" s="154"/>
      <c r="M360" s="159"/>
      <c r="T360" s="160"/>
      <c r="AT360" s="155" t="s">
        <v>292</v>
      </c>
      <c r="AU360" s="155" t="s">
        <v>91</v>
      </c>
      <c r="AV360" s="12" t="s">
        <v>91</v>
      </c>
      <c r="AW360" s="12" t="s">
        <v>36</v>
      </c>
      <c r="AX360" s="12" t="s">
        <v>85</v>
      </c>
      <c r="AY360" s="155" t="s">
        <v>209</v>
      </c>
    </row>
    <row r="361" spans="2:65" s="1" customFormat="1" ht="16.5" customHeight="1" x14ac:dyDescent="0.2">
      <c r="B361" s="30"/>
      <c r="C361" s="136" t="s">
        <v>733</v>
      </c>
      <c r="D361" s="136" t="s">
        <v>210</v>
      </c>
      <c r="E361" s="137" t="s">
        <v>878</v>
      </c>
      <c r="F361" s="138" t="s">
        <v>879</v>
      </c>
      <c r="G361" s="139" t="s">
        <v>359</v>
      </c>
      <c r="H361" s="140">
        <v>160</v>
      </c>
      <c r="I361" s="141"/>
      <c r="J361" s="142">
        <f>ROUND(I361*H361,2)</f>
        <v>0</v>
      </c>
      <c r="K361" s="143"/>
      <c r="L361" s="30"/>
      <c r="M361" s="144" t="s">
        <v>1</v>
      </c>
      <c r="N361" s="145" t="s">
        <v>43</v>
      </c>
      <c r="P361" s="146">
        <f>O361*H361</f>
        <v>0</v>
      </c>
      <c r="Q361" s="146">
        <v>0</v>
      </c>
      <c r="R361" s="146">
        <f>Q361*H361</f>
        <v>0</v>
      </c>
      <c r="S361" s="146">
        <v>0</v>
      </c>
      <c r="T361" s="147">
        <f>S361*H361</f>
        <v>0</v>
      </c>
      <c r="AR361" s="148" t="s">
        <v>156</v>
      </c>
      <c r="AT361" s="148" t="s">
        <v>210</v>
      </c>
      <c r="AU361" s="148" t="s">
        <v>91</v>
      </c>
      <c r="AY361" s="15" t="s">
        <v>209</v>
      </c>
      <c r="BE361" s="149">
        <f>IF(N361="základní",J361,0)</f>
        <v>0</v>
      </c>
      <c r="BF361" s="149">
        <f>IF(N361="snížená",J361,0)</f>
        <v>0</v>
      </c>
      <c r="BG361" s="149">
        <f>IF(N361="zákl. přenesená",J361,0)</f>
        <v>0</v>
      </c>
      <c r="BH361" s="149">
        <f>IF(N361="sníž. přenesená",J361,0)</f>
        <v>0</v>
      </c>
      <c r="BI361" s="149">
        <f>IF(N361="nulová",J361,0)</f>
        <v>0</v>
      </c>
      <c r="BJ361" s="15" t="s">
        <v>85</v>
      </c>
      <c r="BK361" s="149">
        <f>ROUND(I361*H361,2)</f>
        <v>0</v>
      </c>
      <c r="BL361" s="15" t="s">
        <v>156</v>
      </c>
      <c r="BM361" s="148" t="s">
        <v>3237</v>
      </c>
    </row>
    <row r="362" spans="2:65" s="1" customFormat="1" ht="19.5" x14ac:dyDescent="0.2">
      <c r="B362" s="30"/>
      <c r="D362" s="150" t="s">
        <v>216</v>
      </c>
      <c r="F362" s="151" t="s">
        <v>881</v>
      </c>
      <c r="I362" s="152"/>
      <c r="L362" s="30"/>
      <c r="M362" s="153"/>
      <c r="T362" s="54"/>
      <c r="AT362" s="15" t="s">
        <v>216</v>
      </c>
      <c r="AU362" s="15" t="s">
        <v>91</v>
      </c>
    </row>
    <row r="363" spans="2:65" s="12" customFormat="1" x14ac:dyDescent="0.2">
      <c r="B363" s="154"/>
      <c r="D363" s="150" t="s">
        <v>292</v>
      </c>
      <c r="E363" s="155" t="s">
        <v>1</v>
      </c>
      <c r="F363" s="156" t="s">
        <v>3140</v>
      </c>
      <c r="H363" s="157">
        <v>160</v>
      </c>
      <c r="I363" s="158"/>
      <c r="L363" s="154"/>
      <c r="M363" s="159"/>
      <c r="T363" s="160"/>
      <c r="AT363" s="155" t="s">
        <v>292</v>
      </c>
      <c r="AU363" s="155" t="s">
        <v>91</v>
      </c>
      <c r="AV363" s="12" t="s">
        <v>91</v>
      </c>
      <c r="AW363" s="12" t="s">
        <v>36</v>
      </c>
      <c r="AX363" s="12" t="s">
        <v>85</v>
      </c>
      <c r="AY363" s="155" t="s">
        <v>209</v>
      </c>
    </row>
    <row r="364" spans="2:65" s="1" customFormat="1" ht="16.5" customHeight="1" x14ac:dyDescent="0.2">
      <c r="B364" s="30"/>
      <c r="C364" s="136" t="s">
        <v>738</v>
      </c>
      <c r="D364" s="136" t="s">
        <v>210</v>
      </c>
      <c r="E364" s="137" t="s">
        <v>888</v>
      </c>
      <c r="F364" s="138" t="s">
        <v>889</v>
      </c>
      <c r="G364" s="139" t="s">
        <v>342</v>
      </c>
      <c r="H364" s="140">
        <v>320</v>
      </c>
      <c r="I364" s="141"/>
      <c r="J364" s="142">
        <f>ROUND(I364*H364,2)</f>
        <v>0</v>
      </c>
      <c r="K364" s="143"/>
      <c r="L364" s="30"/>
      <c r="M364" s="144" t="s">
        <v>1</v>
      </c>
      <c r="N364" s="145" t="s">
        <v>43</v>
      </c>
      <c r="P364" s="146">
        <f>O364*H364</f>
        <v>0</v>
      </c>
      <c r="Q364" s="146">
        <v>0</v>
      </c>
      <c r="R364" s="146">
        <f>Q364*H364</f>
        <v>0</v>
      </c>
      <c r="S364" s="146">
        <v>0.01</v>
      </c>
      <c r="T364" s="147">
        <f>S364*H364</f>
        <v>3.2</v>
      </c>
      <c r="AR364" s="148" t="s">
        <v>156</v>
      </c>
      <c r="AT364" s="148" t="s">
        <v>210</v>
      </c>
      <c r="AU364" s="148" t="s">
        <v>91</v>
      </c>
      <c r="AY364" s="15" t="s">
        <v>209</v>
      </c>
      <c r="BE364" s="149">
        <f>IF(N364="základní",J364,0)</f>
        <v>0</v>
      </c>
      <c r="BF364" s="149">
        <f>IF(N364="snížená",J364,0)</f>
        <v>0</v>
      </c>
      <c r="BG364" s="149">
        <f>IF(N364="zákl. přenesená",J364,0)</f>
        <v>0</v>
      </c>
      <c r="BH364" s="149">
        <f>IF(N364="sníž. přenesená",J364,0)</f>
        <v>0</v>
      </c>
      <c r="BI364" s="149">
        <f>IF(N364="nulová",J364,0)</f>
        <v>0</v>
      </c>
      <c r="BJ364" s="15" t="s">
        <v>85</v>
      </c>
      <c r="BK364" s="149">
        <f>ROUND(I364*H364,2)</f>
        <v>0</v>
      </c>
      <c r="BL364" s="15" t="s">
        <v>156</v>
      </c>
      <c r="BM364" s="148" t="s">
        <v>3238</v>
      </c>
    </row>
    <row r="365" spans="2:65" s="1" customFormat="1" ht="19.5" x14ac:dyDescent="0.2">
      <c r="B365" s="30"/>
      <c r="D365" s="150" t="s">
        <v>216</v>
      </c>
      <c r="F365" s="151" t="s">
        <v>891</v>
      </c>
      <c r="I365" s="152"/>
      <c r="L365" s="30"/>
      <c r="M365" s="153"/>
      <c r="T365" s="54"/>
      <c r="AT365" s="15" t="s">
        <v>216</v>
      </c>
      <c r="AU365" s="15" t="s">
        <v>91</v>
      </c>
    </row>
    <row r="366" spans="2:65" s="12" customFormat="1" x14ac:dyDescent="0.2">
      <c r="B366" s="154"/>
      <c r="D366" s="150" t="s">
        <v>292</v>
      </c>
      <c r="E366" s="155" t="s">
        <v>1</v>
      </c>
      <c r="F366" s="156" t="s">
        <v>3239</v>
      </c>
      <c r="H366" s="157">
        <v>320</v>
      </c>
      <c r="I366" s="158"/>
      <c r="L366" s="154"/>
      <c r="M366" s="159"/>
      <c r="T366" s="160"/>
      <c r="AT366" s="155" t="s">
        <v>292</v>
      </c>
      <c r="AU366" s="155" t="s">
        <v>91</v>
      </c>
      <c r="AV366" s="12" t="s">
        <v>91</v>
      </c>
      <c r="AW366" s="12" t="s">
        <v>36</v>
      </c>
      <c r="AX366" s="12" t="s">
        <v>85</v>
      </c>
      <c r="AY366" s="155" t="s">
        <v>209</v>
      </c>
    </row>
    <row r="367" spans="2:65" s="11" customFormat="1" ht="20.85" customHeight="1" x14ac:dyDescent="0.2">
      <c r="B367" s="124"/>
      <c r="D367" s="125" t="s">
        <v>77</v>
      </c>
      <c r="E367" s="134" t="s">
        <v>860</v>
      </c>
      <c r="F367" s="134" t="s">
        <v>893</v>
      </c>
      <c r="I367" s="127"/>
      <c r="J367" s="135">
        <f>BK367</f>
        <v>0</v>
      </c>
      <c r="L367" s="124"/>
      <c r="M367" s="129"/>
      <c r="P367" s="130">
        <f>SUM(P368:P392)</f>
        <v>0</v>
      </c>
      <c r="R367" s="130">
        <f>SUM(R368:R392)</f>
        <v>0</v>
      </c>
      <c r="T367" s="131">
        <f>SUM(T368:T392)</f>
        <v>0</v>
      </c>
      <c r="AR367" s="125" t="s">
        <v>85</v>
      </c>
      <c r="AT367" s="132" t="s">
        <v>77</v>
      </c>
      <c r="AU367" s="132" t="s">
        <v>91</v>
      </c>
      <c r="AY367" s="125" t="s">
        <v>209</v>
      </c>
      <c r="BK367" s="133">
        <f>SUM(BK368:BK392)</f>
        <v>0</v>
      </c>
    </row>
    <row r="368" spans="2:65" s="1" customFormat="1" ht="21.75" customHeight="1" x14ac:dyDescent="0.2">
      <c r="B368" s="30"/>
      <c r="C368" s="136" t="s">
        <v>742</v>
      </c>
      <c r="D368" s="136" t="s">
        <v>210</v>
      </c>
      <c r="E368" s="137" t="s">
        <v>895</v>
      </c>
      <c r="F368" s="138" t="s">
        <v>896</v>
      </c>
      <c r="G368" s="139" t="s">
        <v>359</v>
      </c>
      <c r="H368" s="140">
        <v>160</v>
      </c>
      <c r="I368" s="141"/>
      <c r="J368" s="142">
        <f>ROUND(I368*H368,2)</f>
        <v>0</v>
      </c>
      <c r="K368" s="143"/>
      <c r="L368" s="30"/>
      <c r="M368" s="144" t="s">
        <v>1</v>
      </c>
      <c r="N368" s="145" t="s">
        <v>43</v>
      </c>
      <c r="P368" s="146">
        <f>O368*H368</f>
        <v>0</v>
      </c>
      <c r="Q368" s="146">
        <v>0</v>
      </c>
      <c r="R368" s="146">
        <f>Q368*H368</f>
        <v>0</v>
      </c>
      <c r="S368" s="146">
        <v>0</v>
      </c>
      <c r="T368" s="147">
        <f>S368*H368</f>
        <v>0</v>
      </c>
      <c r="AR368" s="148" t="s">
        <v>156</v>
      </c>
      <c r="AT368" s="148" t="s">
        <v>210</v>
      </c>
      <c r="AU368" s="148" t="s">
        <v>148</v>
      </c>
      <c r="AY368" s="15" t="s">
        <v>209</v>
      </c>
      <c r="BE368" s="149">
        <f>IF(N368="základní",J368,0)</f>
        <v>0</v>
      </c>
      <c r="BF368" s="149">
        <f>IF(N368="snížená",J368,0)</f>
        <v>0</v>
      </c>
      <c r="BG368" s="149">
        <f>IF(N368="zákl. přenesená",J368,0)</f>
        <v>0</v>
      </c>
      <c r="BH368" s="149">
        <f>IF(N368="sníž. přenesená",J368,0)</f>
        <v>0</v>
      </c>
      <c r="BI368" s="149">
        <f>IF(N368="nulová",J368,0)</f>
        <v>0</v>
      </c>
      <c r="BJ368" s="15" t="s">
        <v>85</v>
      </c>
      <c r="BK368" s="149">
        <f>ROUND(I368*H368,2)</f>
        <v>0</v>
      </c>
      <c r="BL368" s="15" t="s">
        <v>156</v>
      </c>
      <c r="BM368" s="148" t="s">
        <v>3240</v>
      </c>
    </row>
    <row r="369" spans="2:65" s="1" customFormat="1" ht="19.5" x14ac:dyDescent="0.2">
      <c r="B369" s="30"/>
      <c r="D369" s="150" t="s">
        <v>216</v>
      </c>
      <c r="F369" s="151" t="s">
        <v>898</v>
      </c>
      <c r="I369" s="152"/>
      <c r="L369" s="30"/>
      <c r="M369" s="153"/>
      <c r="T369" s="54"/>
      <c r="AT369" s="15" t="s">
        <v>216</v>
      </c>
      <c r="AU369" s="15" t="s">
        <v>148</v>
      </c>
    </row>
    <row r="370" spans="2:65" s="12" customFormat="1" x14ac:dyDescent="0.2">
      <c r="B370" s="154"/>
      <c r="D370" s="150" t="s">
        <v>292</v>
      </c>
      <c r="E370" s="155" t="s">
        <v>1</v>
      </c>
      <c r="F370" s="156" t="s">
        <v>3140</v>
      </c>
      <c r="H370" s="157">
        <v>160</v>
      </c>
      <c r="I370" s="158"/>
      <c r="L370" s="154"/>
      <c r="M370" s="159"/>
      <c r="T370" s="160"/>
      <c r="AT370" s="155" t="s">
        <v>292</v>
      </c>
      <c r="AU370" s="155" t="s">
        <v>148</v>
      </c>
      <c r="AV370" s="12" t="s">
        <v>91</v>
      </c>
      <c r="AW370" s="12" t="s">
        <v>36</v>
      </c>
      <c r="AX370" s="12" t="s">
        <v>85</v>
      </c>
      <c r="AY370" s="155" t="s">
        <v>209</v>
      </c>
    </row>
    <row r="371" spans="2:65" s="1" customFormat="1" ht="24.2" customHeight="1" x14ac:dyDescent="0.2">
      <c r="B371" s="30"/>
      <c r="C371" s="136" t="s">
        <v>748</v>
      </c>
      <c r="D371" s="136" t="s">
        <v>210</v>
      </c>
      <c r="E371" s="137" t="s">
        <v>900</v>
      </c>
      <c r="F371" s="138" t="s">
        <v>901</v>
      </c>
      <c r="G371" s="139" t="s">
        <v>554</v>
      </c>
      <c r="H371" s="140">
        <v>120.48</v>
      </c>
      <c r="I371" s="141"/>
      <c r="J371" s="142">
        <f>ROUND(I371*H371,2)</f>
        <v>0</v>
      </c>
      <c r="K371" s="143"/>
      <c r="L371" s="30"/>
      <c r="M371" s="144" t="s">
        <v>1</v>
      </c>
      <c r="N371" s="145" t="s">
        <v>43</v>
      </c>
      <c r="P371" s="146">
        <f>O371*H371</f>
        <v>0</v>
      </c>
      <c r="Q371" s="146">
        <v>0</v>
      </c>
      <c r="R371" s="146">
        <f>Q371*H371</f>
        <v>0</v>
      </c>
      <c r="S371" s="146">
        <v>0</v>
      </c>
      <c r="T371" s="147">
        <f>S371*H371</f>
        <v>0</v>
      </c>
      <c r="AR371" s="148" t="s">
        <v>156</v>
      </c>
      <c r="AT371" s="148" t="s">
        <v>210</v>
      </c>
      <c r="AU371" s="148" t="s">
        <v>148</v>
      </c>
      <c r="AY371" s="15" t="s">
        <v>209</v>
      </c>
      <c r="BE371" s="149">
        <f>IF(N371="základní",J371,0)</f>
        <v>0</v>
      </c>
      <c r="BF371" s="149">
        <f>IF(N371="snížená",J371,0)</f>
        <v>0</v>
      </c>
      <c r="BG371" s="149">
        <f>IF(N371="zákl. přenesená",J371,0)</f>
        <v>0</v>
      </c>
      <c r="BH371" s="149">
        <f>IF(N371="sníž. přenesená",J371,0)</f>
        <v>0</v>
      </c>
      <c r="BI371" s="149">
        <f>IF(N371="nulová",J371,0)</f>
        <v>0</v>
      </c>
      <c r="BJ371" s="15" t="s">
        <v>85</v>
      </c>
      <c r="BK371" s="149">
        <f>ROUND(I371*H371,2)</f>
        <v>0</v>
      </c>
      <c r="BL371" s="15" t="s">
        <v>156</v>
      </c>
      <c r="BM371" s="148" t="s">
        <v>3241</v>
      </c>
    </row>
    <row r="372" spans="2:65" s="1" customFormat="1" ht="19.5" x14ac:dyDescent="0.2">
      <c r="B372" s="30"/>
      <c r="D372" s="150" t="s">
        <v>216</v>
      </c>
      <c r="F372" s="151" t="s">
        <v>903</v>
      </c>
      <c r="I372" s="152"/>
      <c r="L372" s="30"/>
      <c r="M372" s="153"/>
      <c r="T372" s="54"/>
      <c r="AT372" s="15" t="s">
        <v>216</v>
      </c>
      <c r="AU372" s="15" t="s">
        <v>148</v>
      </c>
    </row>
    <row r="373" spans="2:65" s="12" customFormat="1" x14ac:dyDescent="0.2">
      <c r="B373" s="154"/>
      <c r="D373" s="150" t="s">
        <v>292</v>
      </c>
      <c r="E373" s="155" t="s">
        <v>1</v>
      </c>
      <c r="F373" s="156" t="s">
        <v>3242</v>
      </c>
      <c r="H373" s="157">
        <v>31.2</v>
      </c>
      <c r="I373" s="158"/>
      <c r="L373" s="154"/>
      <c r="M373" s="159"/>
      <c r="T373" s="160"/>
      <c r="AT373" s="155" t="s">
        <v>292</v>
      </c>
      <c r="AU373" s="155" t="s">
        <v>148</v>
      </c>
      <c r="AV373" s="12" t="s">
        <v>91</v>
      </c>
      <c r="AW373" s="12" t="s">
        <v>36</v>
      </c>
      <c r="AX373" s="12" t="s">
        <v>78</v>
      </c>
      <c r="AY373" s="155" t="s">
        <v>209</v>
      </c>
    </row>
    <row r="374" spans="2:65" s="12" customFormat="1" x14ac:dyDescent="0.2">
      <c r="B374" s="154"/>
      <c r="D374" s="150" t="s">
        <v>292</v>
      </c>
      <c r="E374" s="155" t="s">
        <v>1</v>
      </c>
      <c r="F374" s="156" t="s">
        <v>3243</v>
      </c>
      <c r="H374" s="157">
        <v>89.280000000000015</v>
      </c>
      <c r="I374" s="158"/>
      <c r="L374" s="154"/>
      <c r="M374" s="159"/>
      <c r="T374" s="160"/>
      <c r="AT374" s="155" t="s">
        <v>292</v>
      </c>
      <c r="AU374" s="155" t="s">
        <v>148</v>
      </c>
      <c r="AV374" s="12" t="s">
        <v>91</v>
      </c>
      <c r="AW374" s="12" t="s">
        <v>36</v>
      </c>
      <c r="AX374" s="12" t="s">
        <v>78</v>
      </c>
      <c r="AY374" s="155" t="s">
        <v>209</v>
      </c>
    </row>
    <row r="375" spans="2:65" s="13" customFormat="1" x14ac:dyDescent="0.2">
      <c r="B375" s="164"/>
      <c r="D375" s="150" t="s">
        <v>292</v>
      </c>
      <c r="E375" s="165" t="s">
        <v>1</v>
      </c>
      <c r="F375" s="166" t="s">
        <v>351</v>
      </c>
      <c r="H375" s="167">
        <v>120.48000000000002</v>
      </c>
      <c r="I375" s="168"/>
      <c r="L375" s="164"/>
      <c r="M375" s="169"/>
      <c r="T375" s="170"/>
      <c r="AT375" s="165" t="s">
        <v>292</v>
      </c>
      <c r="AU375" s="165" t="s">
        <v>148</v>
      </c>
      <c r="AV375" s="13" t="s">
        <v>156</v>
      </c>
      <c r="AW375" s="13" t="s">
        <v>4</v>
      </c>
      <c r="AX375" s="13" t="s">
        <v>85</v>
      </c>
      <c r="AY375" s="165" t="s">
        <v>209</v>
      </c>
    </row>
    <row r="376" spans="2:65" s="1" customFormat="1" ht="24.2" customHeight="1" x14ac:dyDescent="0.2">
      <c r="B376" s="30"/>
      <c r="C376" s="136" t="s">
        <v>753</v>
      </c>
      <c r="D376" s="136" t="s">
        <v>210</v>
      </c>
      <c r="E376" s="137" t="s">
        <v>907</v>
      </c>
      <c r="F376" s="138" t="s">
        <v>908</v>
      </c>
      <c r="G376" s="139" t="s">
        <v>554</v>
      </c>
      <c r="H376" s="140">
        <v>843.36</v>
      </c>
      <c r="I376" s="141"/>
      <c r="J376" s="142">
        <f>ROUND(I376*H376,2)</f>
        <v>0</v>
      </c>
      <c r="K376" s="143"/>
      <c r="L376" s="30"/>
      <c r="M376" s="144" t="s">
        <v>1</v>
      </c>
      <c r="N376" s="145" t="s">
        <v>43</v>
      </c>
      <c r="P376" s="146">
        <f>O376*H376</f>
        <v>0</v>
      </c>
      <c r="Q376" s="146">
        <v>0</v>
      </c>
      <c r="R376" s="146">
        <f>Q376*H376</f>
        <v>0</v>
      </c>
      <c r="S376" s="146">
        <v>0</v>
      </c>
      <c r="T376" s="147">
        <f>S376*H376</f>
        <v>0</v>
      </c>
      <c r="AR376" s="148" t="s">
        <v>156</v>
      </c>
      <c r="AT376" s="148" t="s">
        <v>210</v>
      </c>
      <c r="AU376" s="148" t="s">
        <v>148</v>
      </c>
      <c r="AY376" s="15" t="s">
        <v>209</v>
      </c>
      <c r="BE376" s="149">
        <f>IF(N376="základní",J376,0)</f>
        <v>0</v>
      </c>
      <c r="BF376" s="149">
        <f>IF(N376="snížená",J376,0)</f>
        <v>0</v>
      </c>
      <c r="BG376" s="149">
        <f>IF(N376="zákl. přenesená",J376,0)</f>
        <v>0</v>
      </c>
      <c r="BH376" s="149">
        <f>IF(N376="sníž. přenesená",J376,0)</f>
        <v>0</v>
      </c>
      <c r="BI376" s="149">
        <f>IF(N376="nulová",J376,0)</f>
        <v>0</v>
      </c>
      <c r="BJ376" s="15" t="s">
        <v>85</v>
      </c>
      <c r="BK376" s="149">
        <f>ROUND(I376*H376,2)</f>
        <v>0</v>
      </c>
      <c r="BL376" s="15" t="s">
        <v>156</v>
      </c>
      <c r="BM376" s="148" t="s">
        <v>3244</v>
      </c>
    </row>
    <row r="377" spans="2:65" s="1" customFormat="1" ht="19.5" x14ac:dyDescent="0.2">
      <c r="B377" s="30"/>
      <c r="D377" s="150" t="s">
        <v>216</v>
      </c>
      <c r="F377" s="151" t="s">
        <v>908</v>
      </c>
      <c r="I377" s="152"/>
      <c r="L377" s="30"/>
      <c r="M377" s="153"/>
      <c r="T377" s="54"/>
      <c r="AT377" s="15" t="s">
        <v>216</v>
      </c>
      <c r="AU377" s="15" t="s">
        <v>148</v>
      </c>
    </row>
    <row r="378" spans="2:65" s="12" customFormat="1" x14ac:dyDescent="0.2">
      <c r="B378" s="154"/>
      <c r="D378" s="150" t="s">
        <v>292</v>
      </c>
      <c r="E378" s="155" t="s">
        <v>1</v>
      </c>
      <c r="F378" s="156" t="s">
        <v>3245</v>
      </c>
      <c r="H378" s="157">
        <v>843.36</v>
      </c>
      <c r="I378" s="158"/>
      <c r="L378" s="154"/>
      <c r="M378" s="159"/>
      <c r="T378" s="160"/>
      <c r="AT378" s="155" t="s">
        <v>292</v>
      </c>
      <c r="AU378" s="155" t="s">
        <v>148</v>
      </c>
      <c r="AV378" s="12" t="s">
        <v>91</v>
      </c>
      <c r="AW378" s="12" t="s">
        <v>36</v>
      </c>
      <c r="AX378" s="12" t="s">
        <v>78</v>
      </c>
      <c r="AY378" s="155" t="s">
        <v>209</v>
      </c>
    </row>
    <row r="379" spans="2:65" s="13" customFormat="1" x14ac:dyDescent="0.2">
      <c r="B379" s="164"/>
      <c r="D379" s="150" t="s">
        <v>292</v>
      </c>
      <c r="E379" s="165" t="s">
        <v>1</v>
      </c>
      <c r="F379" s="166" t="s">
        <v>351</v>
      </c>
      <c r="H379" s="167">
        <v>843.36</v>
      </c>
      <c r="I379" s="168"/>
      <c r="L379" s="164"/>
      <c r="M379" s="169"/>
      <c r="T379" s="170"/>
      <c r="AT379" s="165" t="s">
        <v>292</v>
      </c>
      <c r="AU379" s="165" t="s">
        <v>148</v>
      </c>
      <c r="AV379" s="13" t="s">
        <v>156</v>
      </c>
      <c r="AW379" s="13" t="s">
        <v>4</v>
      </c>
      <c r="AX379" s="13" t="s">
        <v>85</v>
      </c>
      <c r="AY379" s="165" t="s">
        <v>209</v>
      </c>
    </row>
    <row r="380" spans="2:65" s="1" customFormat="1" ht="24.2" customHeight="1" x14ac:dyDescent="0.2">
      <c r="B380" s="30"/>
      <c r="C380" s="136" t="s">
        <v>758</v>
      </c>
      <c r="D380" s="136" t="s">
        <v>210</v>
      </c>
      <c r="E380" s="137" t="s">
        <v>912</v>
      </c>
      <c r="F380" s="138" t="s">
        <v>913</v>
      </c>
      <c r="G380" s="139" t="s">
        <v>554</v>
      </c>
      <c r="H380" s="140">
        <v>120.48</v>
      </c>
      <c r="I380" s="141"/>
      <c r="J380" s="142">
        <f>ROUND(I380*H380,2)</f>
        <v>0</v>
      </c>
      <c r="K380" s="143"/>
      <c r="L380" s="30"/>
      <c r="M380" s="144" t="s">
        <v>1</v>
      </c>
      <c r="N380" s="145" t="s">
        <v>43</v>
      </c>
      <c r="P380" s="146">
        <f>O380*H380</f>
        <v>0</v>
      </c>
      <c r="Q380" s="146">
        <v>0</v>
      </c>
      <c r="R380" s="146">
        <f>Q380*H380</f>
        <v>0</v>
      </c>
      <c r="S380" s="146">
        <v>0</v>
      </c>
      <c r="T380" s="147">
        <f>S380*H380</f>
        <v>0</v>
      </c>
      <c r="AR380" s="148" t="s">
        <v>156</v>
      </c>
      <c r="AT380" s="148" t="s">
        <v>210</v>
      </c>
      <c r="AU380" s="148" t="s">
        <v>148</v>
      </c>
      <c r="AY380" s="15" t="s">
        <v>209</v>
      </c>
      <c r="BE380" s="149">
        <f>IF(N380="základní",J380,0)</f>
        <v>0</v>
      </c>
      <c r="BF380" s="149">
        <f>IF(N380="snížená",J380,0)</f>
        <v>0</v>
      </c>
      <c r="BG380" s="149">
        <f>IF(N380="zákl. přenesená",J380,0)</f>
        <v>0</v>
      </c>
      <c r="BH380" s="149">
        <f>IF(N380="sníž. přenesená",J380,0)</f>
        <v>0</v>
      </c>
      <c r="BI380" s="149">
        <f>IF(N380="nulová",J380,0)</f>
        <v>0</v>
      </c>
      <c r="BJ380" s="15" t="s">
        <v>85</v>
      </c>
      <c r="BK380" s="149">
        <f>ROUND(I380*H380,2)</f>
        <v>0</v>
      </c>
      <c r="BL380" s="15" t="s">
        <v>156</v>
      </c>
      <c r="BM380" s="148" t="s">
        <v>3246</v>
      </c>
    </row>
    <row r="381" spans="2:65" s="1" customFormat="1" ht="19.5" x14ac:dyDescent="0.2">
      <c r="B381" s="30"/>
      <c r="D381" s="150" t="s">
        <v>216</v>
      </c>
      <c r="F381" s="151" t="s">
        <v>915</v>
      </c>
      <c r="I381" s="152"/>
      <c r="L381" s="30"/>
      <c r="M381" s="153"/>
      <c r="T381" s="54"/>
      <c r="AT381" s="15" t="s">
        <v>216</v>
      </c>
      <c r="AU381" s="15" t="s">
        <v>148</v>
      </c>
    </row>
    <row r="382" spans="2:65" s="12" customFormat="1" x14ac:dyDescent="0.2">
      <c r="B382" s="154"/>
      <c r="D382" s="150" t="s">
        <v>292</v>
      </c>
      <c r="E382" s="155" t="s">
        <v>1</v>
      </c>
      <c r="F382" s="156" t="s">
        <v>3242</v>
      </c>
      <c r="H382" s="157">
        <v>31.2</v>
      </c>
      <c r="I382" s="158"/>
      <c r="L382" s="154"/>
      <c r="M382" s="159"/>
      <c r="T382" s="160"/>
      <c r="AT382" s="155" t="s">
        <v>292</v>
      </c>
      <c r="AU382" s="155" t="s">
        <v>148</v>
      </c>
      <c r="AV382" s="12" t="s">
        <v>91</v>
      </c>
      <c r="AW382" s="12" t="s">
        <v>36</v>
      </c>
      <c r="AX382" s="12" t="s">
        <v>78</v>
      </c>
      <c r="AY382" s="155" t="s">
        <v>209</v>
      </c>
    </row>
    <row r="383" spans="2:65" s="12" customFormat="1" x14ac:dyDescent="0.2">
      <c r="B383" s="154"/>
      <c r="D383" s="150" t="s">
        <v>292</v>
      </c>
      <c r="E383" s="155" t="s">
        <v>1</v>
      </c>
      <c r="F383" s="156" t="s">
        <v>3243</v>
      </c>
      <c r="H383" s="157">
        <v>89.280000000000015</v>
      </c>
      <c r="I383" s="158"/>
      <c r="L383" s="154"/>
      <c r="M383" s="159"/>
      <c r="T383" s="160"/>
      <c r="AT383" s="155" t="s">
        <v>292</v>
      </c>
      <c r="AU383" s="155" t="s">
        <v>148</v>
      </c>
      <c r="AV383" s="12" t="s">
        <v>91</v>
      </c>
      <c r="AW383" s="12" t="s">
        <v>36</v>
      </c>
      <c r="AX383" s="12" t="s">
        <v>78</v>
      </c>
      <c r="AY383" s="155" t="s">
        <v>209</v>
      </c>
    </row>
    <row r="384" spans="2:65" s="13" customFormat="1" x14ac:dyDescent="0.2">
      <c r="B384" s="164"/>
      <c r="D384" s="150" t="s">
        <v>292</v>
      </c>
      <c r="E384" s="165" t="s">
        <v>1</v>
      </c>
      <c r="F384" s="166" t="s">
        <v>351</v>
      </c>
      <c r="H384" s="167">
        <v>120.48000000000002</v>
      </c>
      <c r="I384" s="168"/>
      <c r="L384" s="164"/>
      <c r="M384" s="169"/>
      <c r="T384" s="170"/>
      <c r="AT384" s="165" t="s">
        <v>292</v>
      </c>
      <c r="AU384" s="165" t="s">
        <v>148</v>
      </c>
      <c r="AV384" s="13" t="s">
        <v>156</v>
      </c>
      <c r="AW384" s="13" t="s">
        <v>4</v>
      </c>
      <c r="AX384" s="13" t="s">
        <v>85</v>
      </c>
      <c r="AY384" s="165" t="s">
        <v>209</v>
      </c>
    </row>
    <row r="385" spans="2:65" s="1" customFormat="1" ht="33" customHeight="1" x14ac:dyDescent="0.2">
      <c r="B385" s="30"/>
      <c r="C385" s="136" t="s">
        <v>762</v>
      </c>
      <c r="D385" s="136" t="s">
        <v>210</v>
      </c>
      <c r="E385" s="137" t="s">
        <v>917</v>
      </c>
      <c r="F385" s="138" t="s">
        <v>918</v>
      </c>
      <c r="G385" s="139" t="s">
        <v>554</v>
      </c>
      <c r="H385" s="140">
        <v>249.76</v>
      </c>
      <c r="I385" s="141"/>
      <c r="J385" s="142">
        <f>ROUND(I385*H385,2)</f>
        <v>0</v>
      </c>
      <c r="K385" s="143"/>
      <c r="L385" s="30"/>
      <c r="M385" s="144" t="s">
        <v>1</v>
      </c>
      <c r="N385" s="145" t="s">
        <v>43</v>
      </c>
      <c r="P385" s="146">
        <f>O385*H385</f>
        <v>0</v>
      </c>
      <c r="Q385" s="146">
        <v>0</v>
      </c>
      <c r="R385" s="146">
        <f>Q385*H385</f>
        <v>0</v>
      </c>
      <c r="S385" s="146">
        <v>0</v>
      </c>
      <c r="T385" s="147">
        <f>S385*H385</f>
        <v>0</v>
      </c>
      <c r="AR385" s="148" t="s">
        <v>156</v>
      </c>
      <c r="AT385" s="148" t="s">
        <v>210</v>
      </c>
      <c r="AU385" s="148" t="s">
        <v>148</v>
      </c>
      <c r="AY385" s="15" t="s">
        <v>209</v>
      </c>
      <c r="BE385" s="149">
        <f>IF(N385="základní",J385,0)</f>
        <v>0</v>
      </c>
      <c r="BF385" s="149">
        <f>IF(N385="snížená",J385,0)</f>
        <v>0</v>
      </c>
      <c r="BG385" s="149">
        <f>IF(N385="zákl. přenesená",J385,0)</f>
        <v>0</v>
      </c>
      <c r="BH385" s="149">
        <f>IF(N385="sníž. přenesená",J385,0)</f>
        <v>0</v>
      </c>
      <c r="BI385" s="149">
        <f>IF(N385="nulová",J385,0)</f>
        <v>0</v>
      </c>
      <c r="BJ385" s="15" t="s">
        <v>85</v>
      </c>
      <c r="BK385" s="149">
        <f>ROUND(I385*H385,2)</f>
        <v>0</v>
      </c>
      <c r="BL385" s="15" t="s">
        <v>156</v>
      </c>
      <c r="BM385" s="148" t="s">
        <v>3247</v>
      </c>
    </row>
    <row r="386" spans="2:65" s="1" customFormat="1" ht="29.25" x14ac:dyDescent="0.2">
      <c r="B386" s="30"/>
      <c r="D386" s="150" t="s">
        <v>216</v>
      </c>
      <c r="F386" s="151" t="s">
        <v>920</v>
      </c>
      <c r="I386" s="152"/>
      <c r="L386" s="30"/>
      <c r="M386" s="153"/>
      <c r="T386" s="54"/>
      <c r="AT386" s="15" t="s">
        <v>216</v>
      </c>
      <c r="AU386" s="15" t="s">
        <v>148</v>
      </c>
    </row>
    <row r="387" spans="2:65" s="12" customFormat="1" x14ac:dyDescent="0.2">
      <c r="B387" s="154"/>
      <c r="D387" s="150" t="s">
        <v>292</v>
      </c>
      <c r="E387" s="155" t="s">
        <v>1</v>
      </c>
      <c r="F387" s="156" t="s">
        <v>3248</v>
      </c>
      <c r="H387" s="157">
        <v>52</v>
      </c>
      <c r="I387" s="158"/>
      <c r="L387" s="154"/>
      <c r="M387" s="159"/>
      <c r="T387" s="160"/>
      <c r="AT387" s="155" t="s">
        <v>292</v>
      </c>
      <c r="AU387" s="155" t="s">
        <v>148</v>
      </c>
      <c r="AV387" s="12" t="s">
        <v>91</v>
      </c>
      <c r="AW387" s="12" t="s">
        <v>36</v>
      </c>
      <c r="AX387" s="12" t="s">
        <v>78</v>
      </c>
      <c r="AY387" s="155" t="s">
        <v>209</v>
      </c>
    </row>
    <row r="388" spans="2:65" s="12" customFormat="1" x14ac:dyDescent="0.2">
      <c r="B388" s="154"/>
      <c r="D388" s="150" t="s">
        <v>292</v>
      </c>
      <c r="E388" s="155" t="s">
        <v>1</v>
      </c>
      <c r="F388" s="156" t="s">
        <v>3249</v>
      </c>
      <c r="H388" s="157">
        <v>197.76000000000002</v>
      </c>
      <c r="I388" s="158"/>
      <c r="L388" s="154"/>
      <c r="M388" s="159"/>
      <c r="T388" s="160"/>
      <c r="AT388" s="155" t="s">
        <v>292</v>
      </c>
      <c r="AU388" s="155" t="s">
        <v>148</v>
      </c>
      <c r="AV388" s="12" t="s">
        <v>91</v>
      </c>
      <c r="AW388" s="12" t="s">
        <v>36</v>
      </c>
      <c r="AX388" s="12" t="s">
        <v>78</v>
      </c>
      <c r="AY388" s="155" t="s">
        <v>209</v>
      </c>
    </row>
    <row r="389" spans="2:65" s="13" customFormat="1" x14ac:dyDescent="0.2">
      <c r="B389" s="164"/>
      <c r="D389" s="150" t="s">
        <v>292</v>
      </c>
      <c r="E389" s="165" t="s">
        <v>1</v>
      </c>
      <c r="F389" s="166" t="s">
        <v>351</v>
      </c>
      <c r="H389" s="167">
        <v>249.76000000000002</v>
      </c>
      <c r="I389" s="168"/>
      <c r="L389" s="164"/>
      <c r="M389" s="169"/>
      <c r="T389" s="170"/>
      <c r="AT389" s="165" t="s">
        <v>292</v>
      </c>
      <c r="AU389" s="165" t="s">
        <v>148</v>
      </c>
      <c r="AV389" s="13" t="s">
        <v>156</v>
      </c>
      <c r="AW389" s="13" t="s">
        <v>4</v>
      </c>
      <c r="AX389" s="13" t="s">
        <v>85</v>
      </c>
      <c r="AY389" s="165" t="s">
        <v>209</v>
      </c>
    </row>
    <row r="390" spans="2:65" s="1" customFormat="1" ht="24.2" customHeight="1" x14ac:dyDescent="0.2">
      <c r="B390" s="30"/>
      <c r="C390" s="136" t="s">
        <v>766</v>
      </c>
      <c r="D390" s="136" t="s">
        <v>210</v>
      </c>
      <c r="E390" s="137" t="s">
        <v>1795</v>
      </c>
      <c r="F390" s="138" t="s">
        <v>1796</v>
      </c>
      <c r="G390" s="139" t="s">
        <v>554</v>
      </c>
      <c r="H390" s="140">
        <v>10.5</v>
      </c>
      <c r="I390" s="141"/>
      <c r="J390" s="142">
        <f>ROUND(I390*H390,2)</f>
        <v>0</v>
      </c>
      <c r="K390" s="143"/>
      <c r="L390" s="30"/>
      <c r="M390" s="144" t="s">
        <v>1</v>
      </c>
      <c r="N390" s="145" t="s">
        <v>43</v>
      </c>
      <c r="P390" s="146">
        <f>O390*H390</f>
        <v>0</v>
      </c>
      <c r="Q390" s="146">
        <v>0</v>
      </c>
      <c r="R390" s="146">
        <f>Q390*H390</f>
        <v>0</v>
      </c>
      <c r="S390" s="146">
        <v>0</v>
      </c>
      <c r="T390" s="147">
        <f>S390*H390</f>
        <v>0</v>
      </c>
      <c r="AR390" s="148" t="s">
        <v>156</v>
      </c>
      <c r="AT390" s="148" t="s">
        <v>210</v>
      </c>
      <c r="AU390" s="148" t="s">
        <v>148</v>
      </c>
      <c r="AY390" s="15" t="s">
        <v>209</v>
      </c>
      <c r="BE390" s="149">
        <f>IF(N390="základní",J390,0)</f>
        <v>0</v>
      </c>
      <c r="BF390" s="149">
        <f>IF(N390="snížená",J390,0)</f>
        <v>0</v>
      </c>
      <c r="BG390" s="149">
        <f>IF(N390="zákl. přenesená",J390,0)</f>
        <v>0</v>
      </c>
      <c r="BH390" s="149">
        <f>IF(N390="sníž. přenesená",J390,0)</f>
        <v>0</v>
      </c>
      <c r="BI390" s="149">
        <f>IF(N390="nulová",J390,0)</f>
        <v>0</v>
      </c>
      <c r="BJ390" s="15" t="s">
        <v>85</v>
      </c>
      <c r="BK390" s="149">
        <f>ROUND(I390*H390,2)</f>
        <v>0</v>
      </c>
      <c r="BL390" s="15" t="s">
        <v>156</v>
      </c>
      <c r="BM390" s="148" t="s">
        <v>3250</v>
      </c>
    </row>
    <row r="391" spans="2:65" s="1" customFormat="1" ht="29.25" x14ac:dyDescent="0.2">
      <c r="B391" s="30"/>
      <c r="D391" s="150" t="s">
        <v>216</v>
      </c>
      <c r="F391" s="151" t="s">
        <v>1798</v>
      </c>
      <c r="I391" s="152"/>
      <c r="L391" s="30"/>
      <c r="M391" s="153"/>
      <c r="T391" s="54"/>
      <c r="AT391" s="15" t="s">
        <v>216</v>
      </c>
      <c r="AU391" s="15" t="s">
        <v>148</v>
      </c>
    </row>
    <row r="392" spans="2:65" s="12" customFormat="1" x14ac:dyDescent="0.2">
      <c r="B392" s="154"/>
      <c r="D392" s="150" t="s">
        <v>292</v>
      </c>
      <c r="E392" s="155" t="s">
        <v>1</v>
      </c>
      <c r="F392" s="156" t="s">
        <v>1915</v>
      </c>
      <c r="H392" s="157">
        <v>10.5</v>
      </c>
      <c r="I392" s="158"/>
      <c r="L392" s="154"/>
      <c r="M392" s="159"/>
      <c r="T392" s="160"/>
      <c r="AT392" s="155" t="s">
        <v>292</v>
      </c>
      <c r="AU392" s="155" t="s">
        <v>148</v>
      </c>
      <c r="AV392" s="12" t="s">
        <v>91</v>
      </c>
      <c r="AW392" s="12" t="s">
        <v>36</v>
      </c>
      <c r="AX392" s="12" t="s">
        <v>85</v>
      </c>
      <c r="AY392" s="155" t="s">
        <v>209</v>
      </c>
    </row>
    <row r="393" spans="2:65" s="11" customFormat="1" ht="22.9" customHeight="1" x14ac:dyDescent="0.2">
      <c r="B393" s="124"/>
      <c r="D393" s="125" t="s">
        <v>77</v>
      </c>
      <c r="E393" s="134" t="s">
        <v>928</v>
      </c>
      <c r="F393" s="134" t="s">
        <v>929</v>
      </c>
      <c r="I393" s="127"/>
      <c r="J393" s="135">
        <f>BK393</f>
        <v>0</v>
      </c>
      <c r="L393" s="124"/>
      <c r="M393" s="129"/>
      <c r="P393" s="130">
        <f>SUM(P394:P399)</f>
        <v>0</v>
      </c>
      <c r="R393" s="130">
        <f>SUM(R394:R399)</f>
        <v>0</v>
      </c>
      <c r="T393" s="131">
        <f>SUM(T394:T399)</f>
        <v>0</v>
      </c>
      <c r="AR393" s="125" t="s">
        <v>85</v>
      </c>
      <c r="AT393" s="132" t="s">
        <v>77</v>
      </c>
      <c r="AU393" s="132" t="s">
        <v>85</v>
      </c>
      <c r="AY393" s="125" t="s">
        <v>209</v>
      </c>
      <c r="BK393" s="133">
        <f>SUM(BK394:BK399)</f>
        <v>0</v>
      </c>
    </row>
    <row r="394" spans="2:65" s="1" customFormat="1" ht="33" customHeight="1" x14ac:dyDescent="0.2">
      <c r="B394" s="30"/>
      <c r="C394" s="136" t="s">
        <v>770</v>
      </c>
      <c r="D394" s="136" t="s">
        <v>210</v>
      </c>
      <c r="E394" s="137" t="s">
        <v>931</v>
      </c>
      <c r="F394" s="138" t="s">
        <v>932</v>
      </c>
      <c r="G394" s="139" t="s">
        <v>554</v>
      </c>
      <c r="H394" s="140">
        <v>31.2</v>
      </c>
      <c r="I394" s="141"/>
      <c r="J394" s="142">
        <f>ROUND(I394*H394,2)</f>
        <v>0</v>
      </c>
      <c r="K394" s="143"/>
      <c r="L394" s="30"/>
      <c r="M394" s="144" t="s">
        <v>1</v>
      </c>
      <c r="N394" s="145" t="s">
        <v>43</v>
      </c>
      <c r="P394" s="146">
        <f>O394*H394</f>
        <v>0</v>
      </c>
      <c r="Q394" s="146">
        <v>0</v>
      </c>
      <c r="R394" s="146">
        <f>Q394*H394</f>
        <v>0</v>
      </c>
      <c r="S394" s="146">
        <v>0</v>
      </c>
      <c r="T394" s="147">
        <f>S394*H394</f>
        <v>0</v>
      </c>
      <c r="AR394" s="148" t="s">
        <v>156</v>
      </c>
      <c r="AT394" s="148" t="s">
        <v>210</v>
      </c>
      <c r="AU394" s="148" t="s">
        <v>91</v>
      </c>
      <c r="AY394" s="15" t="s">
        <v>209</v>
      </c>
      <c r="BE394" s="149">
        <f>IF(N394="základní",J394,0)</f>
        <v>0</v>
      </c>
      <c r="BF394" s="149">
        <f>IF(N394="snížená",J394,0)</f>
        <v>0</v>
      </c>
      <c r="BG394" s="149">
        <f>IF(N394="zákl. přenesená",J394,0)</f>
        <v>0</v>
      </c>
      <c r="BH394" s="149">
        <f>IF(N394="sníž. přenesená",J394,0)</f>
        <v>0</v>
      </c>
      <c r="BI394" s="149">
        <f>IF(N394="nulová",J394,0)</f>
        <v>0</v>
      </c>
      <c r="BJ394" s="15" t="s">
        <v>85</v>
      </c>
      <c r="BK394" s="149">
        <f>ROUND(I394*H394,2)</f>
        <v>0</v>
      </c>
      <c r="BL394" s="15" t="s">
        <v>156</v>
      </c>
      <c r="BM394" s="148" t="s">
        <v>3251</v>
      </c>
    </row>
    <row r="395" spans="2:65" s="1" customFormat="1" ht="29.25" x14ac:dyDescent="0.2">
      <c r="B395" s="30"/>
      <c r="D395" s="150" t="s">
        <v>216</v>
      </c>
      <c r="F395" s="151" t="s">
        <v>934</v>
      </c>
      <c r="I395" s="152"/>
      <c r="L395" s="30"/>
      <c r="M395" s="153"/>
      <c r="T395" s="54"/>
      <c r="AT395" s="15" t="s">
        <v>216</v>
      </c>
      <c r="AU395" s="15" t="s">
        <v>91</v>
      </c>
    </row>
    <row r="396" spans="2:65" s="12" customFormat="1" x14ac:dyDescent="0.2">
      <c r="B396" s="154"/>
      <c r="D396" s="150" t="s">
        <v>292</v>
      </c>
      <c r="E396" s="155" t="s">
        <v>1</v>
      </c>
      <c r="F396" s="156" t="s">
        <v>3242</v>
      </c>
      <c r="H396" s="157">
        <v>31.2</v>
      </c>
      <c r="I396" s="158"/>
      <c r="L396" s="154"/>
      <c r="M396" s="159"/>
      <c r="T396" s="160"/>
      <c r="AT396" s="155" t="s">
        <v>292</v>
      </c>
      <c r="AU396" s="155" t="s">
        <v>91</v>
      </c>
      <c r="AV396" s="12" t="s">
        <v>91</v>
      </c>
      <c r="AW396" s="12" t="s">
        <v>36</v>
      </c>
      <c r="AX396" s="12" t="s">
        <v>85</v>
      </c>
      <c r="AY396" s="155" t="s">
        <v>209</v>
      </c>
    </row>
    <row r="397" spans="2:65" s="1" customFormat="1" ht="44.25" customHeight="1" x14ac:dyDescent="0.2">
      <c r="B397" s="30"/>
      <c r="C397" s="136" t="s">
        <v>774</v>
      </c>
      <c r="D397" s="136" t="s">
        <v>210</v>
      </c>
      <c r="E397" s="137" t="s">
        <v>936</v>
      </c>
      <c r="F397" s="138" t="s">
        <v>937</v>
      </c>
      <c r="G397" s="139" t="s">
        <v>554</v>
      </c>
      <c r="H397" s="140">
        <v>89.28</v>
      </c>
      <c r="I397" s="141"/>
      <c r="J397" s="142">
        <f>ROUND(I397*H397,2)</f>
        <v>0</v>
      </c>
      <c r="K397" s="143"/>
      <c r="L397" s="30"/>
      <c r="M397" s="144" t="s">
        <v>1</v>
      </c>
      <c r="N397" s="145" t="s">
        <v>43</v>
      </c>
      <c r="P397" s="146">
        <f>O397*H397</f>
        <v>0</v>
      </c>
      <c r="Q397" s="146">
        <v>0</v>
      </c>
      <c r="R397" s="146">
        <f>Q397*H397</f>
        <v>0</v>
      </c>
      <c r="S397" s="146">
        <v>0</v>
      </c>
      <c r="T397" s="147">
        <f>S397*H397</f>
        <v>0</v>
      </c>
      <c r="AR397" s="148" t="s">
        <v>156</v>
      </c>
      <c r="AT397" s="148" t="s">
        <v>210</v>
      </c>
      <c r="AU397" s="148" t="s">
        <v>91</v>
      </c>
      <c r="AY397" s="15" t="s">
        <v>209</v>
      </c>
      <c r="BE397" s="149">
        <f>IF(N397="základní",J397,0)</f>
        <v>0</v>
      </c>
      <c r="BF397" s="149">
        <f>IF(N397="snížená",J397,0)</f>
        <v>0</v>
      </c>
      <c r="BG397" s="149">
        <f>IF(N397="zákl. přenesená",J397,0)</f>
        <v>0</v>
      </c>
      <c r="BH397" s="149">
        <f>IF(N397="sníž. přenesená",J397,0)</f>
        <v>0</v>
      </c>
      <c r="BI397" s="149">
        <f>IF(N397="nulová",J397,0)</f>
        <v>0</v>
      </c>
      <c r="BJ397" s="15" t="s">
        <v>85</v>
      </c>
      <c r="BK397" s="149">
        <f>ROUND(I397*H397,2)</f>
        <v>0</v>
      </c>
      <c r="BL397" s="15" t="s">
        <v>156</v>
      </c>
      <c r="BM397" s="148" t="s">
        <v>3252</v>
      </c>
    </row>
    <row r="398" spans="2:65" s="1" customFormat="1" ht="29.25" x14ac:dyDescent="0.2">
      <c r="B398" s="30"/>
      <c r="D398" s="150" t="s">
        <v>216</v>
      </c>
      <c r="F398" s="151" t="s">
        <v>937</v>
      </c>
      <c r="I398" s="152"/>
      <c r="L398" s="30"/>
      <c r="M398" s="153"/>
      <c r="T398" s="54"/>
      <c r="AT398" s="15" t="s">
        <v>216</v>
      </c>
      <c r="AU398" s="15" t="s">
        <v>91</v>
      </c>
    </row>
    <row r="399" spans="2:65" s="12" customFormat="1" x14ac:dyDescent="0.2">
      <c r="B399" s="154"/>
      <c r="D399" s="150" t="s">
        <v>292</v>
      </c>
      <c r="E399" s="155" t="s">
        <v>1</v>
      </c>
      <c r="F399" s="156" t="s">
        <v>3243</v>
      </c>
      <c r="H399" s="157">
        <v>89.280000000000015</v>
      </c>
      <c r="I399" s="158"/>
      <c r="L399" s="154"/>
      <c r="M399" s="182"/>
      <c r="N399" s="183"/>
      <c r="O399" s="183"/>
      <c r="P399" s="183"/>
      <c r="Q399" s="183"/>
      <c r="R399" s="183"/>
      <c r="S399" s="183"/>
      <c r="T399" s="184"/>
      <c r="AT399" s="155" t="s">
        <v>292</v>
      </c>
      <c r="AU399" s="155" t="s">
        <v>91</v>
      </c>
      <c r="AV399" s="12" t="s">
        <v>91</v>
      </c>
      <c r="AW399" s="12" t="s">
        <v>36</v>
      </c>
      <c r="AX399" s="12" t="s">
        <v>85</v>
      </c>
      <c r="AY399" s="155" t="s">
        <v>209</v>
      </c>
    </row>
    <row r="400" spans="2:65" s="1" customFormat="1" ht="6.95" customHeight="1" x14ac:dyDescent="0.2">
      <c r="B400" s="42"/>
      <c r="C400" s="43"/>
      <c r="D400" s="43"/>
      <c r="E400" s="43"/>
      <c r="F400" s="43"/>
      <c r="G400" s="43"/>
      <c r="H400" s="43"/>
      <c r="I400" s="43"/>
      <c r="J400" s="43"/>
      <c r="K400" s="43"/>
      <c r="L400" s="30"/>
    </row>
  </sheetData>
  <sheetProtection algorithmName="SHA-512" hashValue="yNnzAlzJYTaC8b1vCxx0UtNaRqbrP1YnfVLBFf/hhezBqMzDzmsoHu1ql2E0yFoXSgg5lBxPqo1HBk5KWZnn3Q==" saltValue="nMh64BwcBweoht/Jb/C9DtymBJEqstIqzcAM/uiNMmrqNSbYRg/S9poo8LD5mhw54mdhkvLd9jBwbvfRicxtUw==" spinCount="100000" sheet="1" objects="1" scenarios="1" formatColumns="0" formatRows="0" autoFilter="0"/>
  <autoFilter ref="C126:K399" xr:uid="{00000000-0009-0000-0000-000010000000}"/>
  <mergeCells count="12">
    <mergeCell ref="E119:H119"/>
    <mergeCell ref="L2:V2"/>
    <mergeCell ref="E84:H84"/>
    <mergeCell ref="E86:H86"/>
    <mergeCell ref="E88:H88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328"/>
  <sheetViews>
    <sheetView showGridLines="0" topLeftCell="A181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5" t="s">
        <v>141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" customHeight="1" x14ac:dyDescent="0.2">
      <c r="B8" s="18"/>
      <c r="D8" s="25" t="s">
        <v>168</v>
      </c>
      <c r="L8" s="18"/>
    </row>
    <row r="9" spans="2:46" s="1" customFormat="1" ht="16.5" customHeight="1" x14ac:dyDescent="0.2">
      <c r="B9" s="30"/>
      <c r="E9" s="241" t="s">
        <v>169</v>
      </c>
      <c r="F9" s="240"/>
      <c r="G9" s="240"/>
      <c r="H9" s="240"/>
      <c r="L9" s="30"/>
    </row>
    <row r="10" spans="2:46" s="1" customFormat="1" ht="12" customHeight="1" x14ac:dyDescent="0.2">
      <c r="B10" s="30"/>
      <c r="D10" s="25" t="s">
        <v>170</v>
      </c>
      <c r="L10" s="30"/>
    </row>
    <row r="11" spans="2:46" s="1" customFormat="1" ht="16.5" customHeight="1" x14ac:dyDescent="0.2">
      <c r="B11" s="30"/>
      <c r="E11" s="207" t="s">
        <v>3253</v>
      </c>
      <c r="F11" s="240"/>
      <c r="G11" s="240"/>
      <c r="H11" s="240"/>
      <c r="L11" s="30"/>
    </row>
    <row r="12" spans="2:46" s="1" customFormat="1" x14ac:dyDescent="0.2">
      <c r="B12" s="30"/>
      <c r="L12" s="30"/>
    </row>
    <row r="13" spans="2:46" s="1" customFormat="1" ht="12" customHeight="1" x14ac:dyDescent="0.2">
      <c r="B13" s="30"/>
      <c r="D13" s="25" t="s">
        <v>18</v>
      </c>
      <c r="F13" s="23" t="s">
        <v>142</v>
      </c>
      <c r="I13" s="25" t="s">
        <v>19</v>
      </c>
      <c r="J13" s="23" t="s">
        <v>3254</v>
      </c>
      <c r="L13" s="30"/>
    </row>
    <row r="14" spans="2:46" s="1" customFormat="1" ht="12" customHeight="1" x14ac:dyDescent="0.2">
      <c r="B14" s="30"/>
      <c r="D14" s="25" t="s">
        <v>20</v>
      </c>
      <c r="F14" s="23" t="s">
        <v>173</v>
      </c>
      <c r="I14" s="25" t="s">
        <v>22</v>
      </c>
      <c r="J14" s="50" t="str">
        <f>'Rekapitulace stavby'!AN8</f>
        <v>2. 4. 2025</v>
      </c>
      <c r="L14" s="30"/>
    </row>
    <row r="15" spans="2:46" s="1" customFormat="1" ht="21.75" customHeight="1" x14ac:dyDescent="0.2">
      <c r="B15" s="30"/>
      <c r="D15" s="22" t="s">
        <v>174</v>
      </c>
      <c r="F15" s="92" t="s">
        <v>175</v>
      </c>
      <c r="I15" s="22" t="s">
        <v>176</v>
      </c>
      <c r="J15" s="92" t="s">
        <v>177</v>
      </c>
      <c r="L15" s="30"/>
    </row>
    <row r="16" spans="2:46" s="1" customFormat="1" ht="12" customHeight="1" x14ac:dyDescent="0.2">
      <c r="B16" s="30"/>
      <c r="D16" s="25" t="s">
        <v>24</v>
      </c>
      <c r="I16" s="25" t="s">
        <v>25</v>
      </c>
      <c r="J16" s="23" t="s">
        <v>26</v>
      </c>
      <c r="L16" s="30"/>
    </row>
    <row r="17" spans="2:12" s="1" customFormat="1" ht="18" customHeight="1" x14ac:dyDescent="0.2">
      <c r="B17" s="30"/>
      <c r="E17" s="23" t="s">
        <v>27</v>
      </c>
      <c r="I17" s="25" t="s">
        <v>28</v>
      </c>
      <c r="J17" s="23" t="s">
        <v>1</v>
      </c>
      <c r="L17" s="30"/>
    </row>
    <row r="18" spans="2:12" s="1" customFormat="1" ht="6.95" customHeight="1" x14ac:dyDescent="0.2">
      <c r="B18" s="30"/>
      <c r="L18" s="30"/>
    </row>
    <row r="19" spans="2:12" s="1" customFormat="1" ht="12" customHeight="1" x14ac:dyDescent="0.2">
      <c r="B19" s="30"/>
      <c r="D19" s="25" t="s">
        <v>29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 x14ac:dyDescent="0.2">
      <c r="B20" s="30"/>
      <c r="E20" s="243" t="str">
        <f>'Rekapitulace stavby'!E14</f>
        <v>Vyplň údaj</v>
      </c>
      <c r="F20" s="232"/>
      <c r="G20" s="232"/>
      <c r="H20" s="232"/>
      <c r="I20" s="25" t="s">
        <v>28</v>
      </c>
      <c r="J20" s="26" t="str">
        <f>'Rekapitulace stavby'!AN14</f>
        <v>Vyplň údaj</v>
      </c>
      <c r="L20" s="30"/>
    </row>
    <row r="21" spans="2:12" s="1" customFormat="1" ht="6.95" customHeight="1" x14ac:dyDescent="0.2">
      <c r="B21" s="30"/>
      <c r="L21" s="30"/>
    </row>
    <row r="22" spans="2:12" s="1" customFormat="1" ht="12" customHeight="1" x14ac:dyDescent="0.2">
      <c r="B22" s="30"/>
      <c r="D22" s="25" t="s">
        <v>31</v>
      </c>
      <c r="I22" s="25" t="s">
        <v>25</v>
      </c>
      <c r="J22" s="23" t="s">
        <v>32</v>
      </c>
      <c r="L22" s="30"/>
    </row>
    <row r="23" spans="2:12" s="1" customFormat="1" ht="18" customHeight="1" x14ac:dyDescent="0.2">
      <c r="B23" s="30"/>
      <c r="E23" s="23" t="s">
        <v>320</v>
      </c>
      <c r="I23" s="25" t="s">
        <v>28</v>
      </c>
      <c r="J23" s="23" t="s">
        <v>180</v>
      </c>
      <c r="L23" s="30"/>
    </row>
    <row r="24" spans="2:12" s="1" customFormat="1" ht="6.95" customHeight="1" x14ac:dyDescent="0.2">
      <c r="B24" s="30"/>
      <c r="L24" s="30"/>
    </row>
    <row r="25" spans="2:12" s="1" customFormat="1" ht="12" customHeight="1" x14ac:dyDescent="0.2">
      <c r="B25" s="30"/>
      <c r="D25" s="25" t="s">
        <v>34</v>
      </c>
      <c r="I25" s="25" t="s">
        <v>25</v>
      </c>
      <c r="J25" s="23" t="s">
        <v>1</v>
      </c>
      <c r="L25" s="30"/>
    </row>
    <row r="26" spans="2:12" s="1" customFormat="1" ht="18" customHeight="1" x14ac:dyDescent="0.2">
      <c r="B26" s="30"/>
      <c r="E26" s="23" t="s">
        <v>181</v>
      </c>
      <c r="I26" s="25" t="s">
        <v>28</v>
      </c>
      <c r="J26" s="23" t="s">
        <v>1</v>
      </c>
      <c r="L26" s="30"/>
    </row>
    <row r="27" spans="2:12" s="1" customFormat="1" ht="6.95" customHeight="1" x14ac:dyDescent="0.2">
      <c r="B27" s="30"/>
      <c r="L27" s="30"/>
    </row>
    <row r="28" spans="2:12" s="1" customFormat="1" ht="12" customHeight="1" x14ac:dyDescent="0.2">
      <c r="B28" s="30"/>
      <c r="D28" s="25" t="s">
        <v>37</v>
      </c>
      <c r="L28" s="30"/>
    </row>
    <row r="29" spans="2:12" s="7" customFormat="1" ht="16.5" customHeight="1" x14ac:dyDescent="0.2">
      <c r="B29" s="93"/>
      <c r="E29" s="236" t="s">
        <v>1</v>
      </c>
      <c r="F29" s="236"/>
      <c r="G29" s="236"/>
      <c r="H29" s="236"/>
      <c r="L29" s="93"/>
    </row>
    <row r="30" spans="2:12" s="1" customFormat="1" ht="6.95" customHeight="1" x14ac:dyDescent="0.2">
      <c r="B30" s="30"/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 x14ac:dyDescent="0.2">
      <c r="B32" s="30"/>
      <c r="D32" s="94" t="s">
        <v>38</v>
      </c>
      <c r="J32" s="64">
        <f>ROUND(J128, 2)</f>
        <v>0</v>
      </c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 x14ac:dyDescent="0.2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 x14ac:dyDescent="0.2">
      <c r="B35" s="30"/>
      <c r="D35" s="53" t="s">
        <v>42</v>
      </c>
      <c r="E35" s="25" t="s">
        <v>43</v>
      </c>
      <c r="F35" s="84">
        <f>ROUND((SUM(BE128:BE327)),  2)</f>
        <v>0</v>
      </c>
      <c r="I35" s="95">
        <v>0.21</v>
      </c>
      <c r="J35" s="84">
        <f>ROUND(((SUM(BE128:BE327))*I35),  2)</f>
        <v>0</v>
      </c>
      <c r="L35" s="30"/>
    </row>
    <row r="36" spans="2:12" s="1" customFormat="1" ht="14.45" customHeight="1" x14ac:dyDescent="0.2">
      <c r="B36" s="30"/>
      <c r="E36" s="25" t="s">
        <v>44</v>
      </c>
      <c r="F36" s="84">
        <f>ROUND((SUM(BF128:BF327)),  2)</f>
        <v>0</v>
      </c>
      <c r="I36" s="95">
        <v>0.12</v>
      </c>
      <c r="J36" s="84">
        <f>ROUND(((SUM(BF128:BF327))*I36),  2)</f>
        <v>0</v>
      </c>
      <c r="L36" s="30"/>
    </row>
    <row r="37" spans="2:12" s="1" customFormat="1" ht="14.45" hidden="1" customHeight="1" x14ac:dyDescent="0.2">
      <c r="B37" s="30"/>
      <c r="E37" s="25" t="s">
        <v>45</v>
      </c>
      <c r="F37" s="84">
        <f>ROUND((SUM(BG128:BG327)),  2)</f>
        <v>0</v>
      </c>
      <c r="I37" s="95">
        <v>0.21</v>
      </c>
      <c r="J37" s="84">
        <f>0</f>
        <v>0</v>
      </c>
      <c r="L37" s="30"/>
    </row>
    <row r="38" spans="2:12" s="1" customFormat="1" ht="14.45" hidden="1" customHeight="1" x14ac:dyDescent="0.2">
      <c r="B38" s="30"/>
      <c r="E38" s="25" t="s">
        <v>46</v>
      </c>
      <c r="F38" s="84">
        <f>ROUND((SUM(BH128:BH327)),  2)</f>
        <v>0</v>
      </c>
      <c r="I38" s="95">
        <v>0.12</v>
      </c>
      <c r="J38" s="84">
        <f>0</f>
        <v>0</v>
      </c>
      <c r="L38" s="30"/>
    </row>
    <row r="39" spans="2:12" s="1" customFormat="1" ht="14.45" hidden="1" customHeight="1" x14ac:dyDescent="0.2">
      <c r="B39" s="30"/>
      <c r="E39" s="25" t="s">
        <v>47</v>
      </c>
      <c r="F39" s="84">
        <f>ROUND((SUM(BI128:BI327)),  2)</f>
        <v>0</v>
      </c>
      <c r="I39" s="95">
        <v>0</v>
      </c>
      <c r="J39" s="8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6"/>
      <c r="D41" s="97" t="s">
        <v>48</v>
      </c>
      <c r="E41" s="55"/>
      <c r="F41" s="55"/>
      <c r="G41" s="98" t="s">
        <v>49</v>
      </c>
      <c r="H41" s="99" t="s">
        <v>50</v>
      </c>
      <c r="I41" s="55"/>
      <c r="J41" s="100">
        <f>SUM(J32:J39)</f>
        <v>0</v>
      </c>
      <c r="K41" s="101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s="1" customFormat="1" ht="16.5" customHeight="1" x14ac:dyDescent="0.2">
      <c r="B86" s="30"/>
      <c r="E86" s="241" t="s">
        <v>169</v>
      </c>
      <c r="F86" s="240"/>
      <c r="G86" s="240"/>
      <c r="H86" s="240"/>
      <c r="L86" s="30"/>
    </row>
    <row r="87" spans="2:12" s="1" customFormat="1" ht="12" customHeight="1" x14ac:dyDescent="0.2">
      <c r="B87" s="30"/>
      <c r="C87" s="25" t="s">
        <v>170</v>
      </c>
      <c r="L87" s="30"/>
    </row>
    <row r="88" spans="2:12" s="1" customFormat="1" ht="16.5" customHeight="1" x14ac:dyDescent="0.2">
      <c r="B88" s="30"/>
      <c r="E88" s="207" t="str">
        <f>E11</f>
        <v>2022_4.16 - SO 01 Čerpací stanice se separací kalu</v>
      </c>
      <c r="F88" s="240"/>
      <c r="G88" s="240"/>
      <c r="H88" s="240"/>
      <c r="L88" s="30"/>
    </row>
    <row r="89" spans="2:12" s="1" customFormat="1" ht="6.95" customHeight="1" x14ac:dyDescent="0.2">
      <c r="B89" s="30"/>
      <c r="L89" s="30"/>
    </row>
    <row r="90" spans="2:12" s="1" customFormat="1" ht="12" customHeight="1" x14ac:dyDescent="0.2">
      <c r="B90" s="30"/>
      <c r="C90" s="25" t="s">
        <v>20</v>
      </c>
      <c r="F90" s="23" t="str">
        <f>F14</f>
        <v>Česká Lípa</v>
      </c>
      <c r="I90" s="25" t="s">
        <v>22</v>
      </c>
      <c r="J90" s="50" t="str">
        <f>IF(J14="","",J14)</f>
        <v>2. 4. 2025</v>
      </c>
      <c r="L90" s="30"/>
    </row>
    <row r="91" spans="2:12" s="1" customFormat="1" ht="6.95" customHeight="1" x14ac:dyDescent="0.2">
      <c r="B91" s="30"/>
      <c r="L91" s="30"/>
    </row>
    <row r="92" spans="2:12" s="1" customFormat="1" ht="25.7" customHeight="1" x14ac:dyDescent="0.2">
      <c r="B92" s="30"/>
      <c r="C92" s="25" t="s">
        <v>24</v>
      </c>
      <c r="F92" s="23" t="str">
        <f>E17</f>
        <v>Město Česká Lípa</v>
      </c>
      <c r="I92" s="25" t="s">
        <v>31</v>
      </c>
      <c r="J92" s="28" t="str">
        <f>E23</f>
        <v>Vodohospodářský rozvoj a výstavba a.s.</v>
      </c>
      <c r="L92" s="30"/>
    </row>
    <row r="93" spans="2:12" s="1" customFormat="1" ht="15.2" customHeight="1" x14ac:dyDescent="0.2">
      <c r="B93" s="30"/>
      <c r="C93" s="25" t="s">
        <v>29</v>
      </c>
      <c r="F93" s="23" t="str">
        <f>IF(E20="","",E20)</f>
        <v>Vyplň údaj</v>
      </c>
      <c r="I93" s="25" t="s">
        <v>34</v>
      </c>
      <c r="J93" s="28" t="str">
        <f>E26</f>
        <v>Dvořák</v>
      </c>
      <c r="L93" s="30"/>
    </row>
    <row r="94" spans="2:12" s="1" customFormat="1" ht="10.35" customHeight="1" x14ac:dyDescent="0.2">
      <c r="B94" s="30"/>
      <c r="L94" s="30"/>
    </row>
    <row r="95" spans="2:12" s="1" customFormat="1" ht="29.25" customHeight="1" x14ac:dyDescent="0.2">
      <c r="B95" s="30"/>
      <c r="C95" s="104" t="s">
        <v>183</v>
      </c>
      <c r="D95" s="96"/>
      <c r="E95" s="96"/>
      <c r="F95" s="96"/>
      <c r="G95" s="96"/>
      <c r="H95" s="96"/>
      <c r="I95" s="96"/>
      <c r="J95" s="105" t="s">
        <v>184</v>
      </c>
      <c r="K95" s="96"/>
      <c r="L95" s="30"/>
    </row>
    <row r="96" spans="2:12" s="1" customFormat="1" ht="10.35" customHeight="1" x14ac:dyDescent="0.2">
      <c r="B96" s="30"/>
      <c r="L96" s="30"/>
    </row>
    <row r="97" spans="2:47" s="1" customFormat="1" ht="22.9" customHeight="1" x14ac:dyDescent="0.2">
      <c r="B97" s="30"/>
      <c r="C97" s="106" t="s">
        <v>185</v>
      </c>
      <c r="J97" s="64">
        <f>J128</f>
        <v>0</v>
      </c>
      <c r="L97" s="30"/>
      <c r="AU97" s="15" t="s">
        <v>186</v>
      </c>
    </row>
    <row r="98" spans="2:47" s="8" customFormat="1" ht="24.95" customHeight="1" x14ac:dyDescent="0.2">
      <c r="B98" s="107"/>
      <c r="D98" s="108" t="s">
        <v>321</v>
      </c>
      <c r="E98" s="109"/>
      <c r="F98" s="109"/>
      <c r="G98" s="109"/>
      <c r="H98" s="109"/>
      <c r="I98" s="109"/>
      <c r="J98" s="110">
        <f>J129</f>
        <v>0</v>
      </c>
      <c r="L98" s="107"/>
    </row>
    <row r="99" spans="2:47" s="9" customFormat="1" ht="19.899999999999999" customHeight="1" x14ac:dyDescent="0.2">
      <c r="B99" s="111"/>
      <c r="D99" s="112" t="s">
        <v>322</v>
      </c>
      <c r="E99" s="113"/>
      <c r="F99" s="113"/>
      <c r="G99" s="113"/>
      <c r="H99" s="113"/>
      <c r="I99" s="113"/>
      <c r="J99" s="114">
        <f>J130</f>
        <v>0</v>
      </c>
      <c r="L99" s="111"/>
    </row>
    <row r="100" spans="2:47" s="9" customFormat="1" ht="19.899999999999999" customHeight="1" x14ac:dyDescent="0.2">
      <c r="B100" s="111"/>
      <c r="D100" s="112" t="s">
        <v>323</v>
      </c>
      <c r="E100" s="113"/>
      <c r="F100" s="113"/>
      <c r="G100" s="113"/>
      <c r="H100" s="113"/>
      <c r="I100" s="113"/>
      <c r="J100" s="114">
        <f>J266</f>
        <v>0</v>
      </c>
      <c r="L100" s="111"/>
    </row>
    <row r="101" spans="2:47" s="9" customFormat="1" ht="19.899999999999999" customHeight="1" x14ac:dyDescent="0.2">
      <c r="B101" s="111"/>
      <c r="D101" s="112" t="s">
        <v>325</v>
      </c>
      <c r="E101" s="113"/>
      <c r="F101" s="113"/>
      <c r="G101" s="113"/>
      <c r="H101" s="113"/>
      <c r="I101" s="113"/>
      <c r="J101" s="114">
        <f>J270</f>
        <v>0</v>
      </c>
      <c r="L101" s="111"/>
    </row>
    <row r="102" spans="2:47" s="9" customFormat="1" ht="19.899999999999999" customHeight="1" x14ac:dyDescent="0.2">
      <c r="B102" s="111"/>
      <c r="D102" s="112" t="s">
        <v>326</v>
      </c>
      <c r="E102" s="113"/>
      <c r="F102" s="113"/>
      <c r="G102" s="113"/>
      <c r="H102" s="113"/>
      <c r="I102" s="113"/>
      <c r="J102" s="114">
        <f>J280</f>
        <v>0</v>
      </c>
      <c r="L102" s="111"/>
    </row>
    <row r="103" spans="2:47" s="9" customFormat="1" ht="19.899999999999999" customHeight="1" x14ac:dyDescent="0.2">
      <c r="B103" s="111"/>
      <c r="D103" s="112" t="s">
        <v>3255</v>
      </c>
      <c r="E103" s="113"/>
      <c r="F103" s="113"/>
      <c r="G103" s="113"/>
      <c r="H103" s="113"/>
      <c r="I103" s="113"/>
      <c r="J103" s="114">
        <f>J284</f>
        <v>0</v>
      </c>
      <c r="L103" s="111"/>
    </row>
    <row r="104" spans="2:47" s="9" customFormat="1" ht="19.899999999999999" customHeight="1" x14ac:dyDescent="0.2">
      <c r="B104" s="111"/>
      <c r="D104" s="112" t="s">
        <v>328</v>
      </c>
      <c r="E104" s="113"/>
      <c r="F104" s="113"/>
      <c r="G104" s="113"/>
      <c r="H104" s="113"/>
      <c r="I104" s="113"/>
      <c r="J104" s="114">
        <f>J291</f>
        <v>0</v>
      </c>
      <c r="L104" s="111"/>
    </row>
    <row r="105" spans="2:47" s="9" customFormat="1" ht="19.899999999999999" customHeight="1" x14ac:dyDescent="0.2">
      <c r="B105" s="111"/>
      <c r="D105" s="112" t="s">
        <v>329</v>
      </c>
      <c r="E105" s="113"/>
      <c r="F105" s="113"/>
      <c r="G105" s="113"/>
      <c r="H105" s="113"/>
      <c r="I105" s="113"/>
      <c r="J105" s="114">
        <f>J313</f>
        <v>0</v>
      </c>
      <c r="L105" s="111"/>
    </row>
    <row r="106" spans="2:47" s="9" customFormat="1" ht="14.85" customHeight="1" x14ac:dyDescent="0.2">
      <c r="B106" s="111"/>
      <c r="D106" s="112" t="s">
        <v>330</v>
      </c>
      <c r="E106" s="113"/>
      <c r="F106" s="113"/>
      <c r="G106" s="113"/>
      <c r="H106" s="113"/>
      <c r="I106" s="113"/>
      <c r="J106" s="114">
        <f>J320</f>
        <v>0</v>
      </c>
      <c r="L106" s="111"/>
    </row>
    <row r="107" spans="2:47" s="1" customFormat="1" ht="21.75" customHeight="1" x14ac:dyDescent="0.2">
      <c r="B107" s="30"/>
      <c r="L107" s="30"/>
    </row>
    <row r="108" spans="2:47" s="1" customFormat="1" ht="6.95" customHeight="1" x14ac:dyDescent="0.2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30"/>
    </row>
    <row r="112" spans="2:47" s="1" customFormat="1" ht="6.95" customHeight="1" x14ac:dyDescent="0.2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0"/>
    </row>
    <row r="113" spans="2:63" s="1" customFormat="1" ht="24.95" customHeight="1" x14ac:dyDescent="0.2">
      <c r="B113" s="30"/>
      <c r="C113" s="19" t="s">
        <v>193</v>
      </c>
      <c r="L113" s="30"/>
    </row>
    <row r="114" spans="2:63" s="1" customFormat="1" ht="6.95" customHeight="1" x14ac:dyDescent="0.2">
      <c r="B114" s="30"/>
      <c r="L114" s="30"/>
    </row>
    <row r="115" spans="2:63" s="1" customFormat="1" ht="12" customHeight="1" x14ac:dyDescent="0.2">
      <c r="B115" s="30"/>
      <c r="C115" s="25" t="s">
        <v>16</v>
      </c>
      <c r="L115" s="30"/>
    </row>
    <row r="116" spans="2:63" s="1" customFormat="1" ht="16.5" customHeight="1" x14ac:dyDescent="0.2">
      <c r="B116" s="30"/>
      <c r="E116" s="241" t="str">
        <f>E7</f>
        <v>Splašková kanalizace Lada</v>
      </c>
      <c r="F116" s="242"/>
      <c r="G116" s="242"/>
      <c r="H116" s="242"/>
      <c r="L116" s="30"/>
    </row>
    <row r="117" spans="2:63" ht="12" customHeight="1" x14ac:dyDescent="0.2">
      <c r="B117" s="18"/>
      <c r="C117" s="25" t="s">
        <v>168</v>
      </c>
      <c r="L117" s="18"/>
    </row>
    <row r="118" spans="2:63" s="1" customFormat="1" ht="16.5" customHeight="1" x14ac:dyDescent="0.2">
      <c r="B118" s="30"/>
      <c r="E118" s="241" t="s">
        <v>169</v>
      </c>
      <c r="F118" s="240"/>
      <c r="G118" s="240"/>
      <c r="H118" s="240"/>
      <c r="L118" s="30"/>
    </row>
    <row r="119" spans="2:63" s="1" customFormat="1" ht="12" customHeight="1" x14ac:dyDescent="0.2">
      <c r="B119" s="30"/>
      <c r="C119" s="25" t="s">
        <v>170</v>
      </c>
      <c r="L119" s="30"/>
    </row>
    <row r="120" spans="2:63" s="1" customFormat="1" ht="16.5" customHeight="1" x14ac:dyDescent="0.2">
      <c r="B120" s="30"/>
      <c r="E120" s="207" t="str">
        <f>E11</f>
        <v>2022_4.16 - SO 01 Čerpací stanice se separací kalu</v>
      </c>
      <c r="F120" s="240"/>
      <c r="G120" s="240"/>
      <c r="H120" s="240"/>
      <c r="L120" s="30"/>
    </row>
    <row r="121" spans="2:63" s="1" customFormat="1" ht="6.95" customHeight="1" x14ac:dyDescent="0.2">
      <c r="B121" s="30"/>
      <c r="L121" s="30"/>
    </row>
    <row r="122" spans="2:63" s="1" customFormat="1" ht="12" customHeight="1" x14ac:dyDescent="0.2">
      <c r="B122" s="30"/>
      <c r="C122" s="25" t="s">
        <v>20</v>
      </c>
      <c r="F122" s="23" t="str">
        <f>F14</f>
        <v>Česká Lípa</v>
      </c>
      <c r="I122" s="25" t="s">
        <v>22</v>
      </c>
      <c r="J122" s="50" t="str">
        <f>IF(J14="","",J14)</f>
        <v>2. 4. 2025</v>
      </c>
      <c r="L122" s="30"/>
    </row>
    <row r="123" spans="2:63" s="1" customFormat="1" ht="6.95" customHeight="1" x14ac:dyDescent="0.2">
      <c r="B123" s="30"/>
      <c r="L123" s="30"/>
    </row>
    <row r="124" spans="2:63" s="1" customFormat="1" ht="25.7" customHeight="1" x14ac:dyDescent="0.2">
      <c r="B124" s="30"/>
      <c r="C124" s="25" t="s">
        <v>24</v>
      </c>
      <c r="F124" s="23" t="str">
        <f>E17</f>
        <v>Město Česká Lípa</v>
      </c>
      <c r="I124" s="25" t="s">
        <v>31</v>
      </c>
      <c r="J124" s="28" t="str">
        <f>E23</f>
        <v>Vodohospodářský rozvoj a výstavba a.s.</v>
      </c>
      <c r="L124" s="30"/>
    </row>
    <row r="125" spans="2:63" s="1" customFormat="1" ht="15.2" customHeight="1" x14ac:dyDescent="0.2">
      <c r="B125" s="30"/>
      <c r="C125" s="25" t="s">
        <v>29</v>
      </c>
      <c r="F125" s="23" t="str">
        <f>IF(E20="","",E20)</f>
        <v>Vyplň údaj</v>
      </c>
      <c r="I125" s="25" t="s">
        <v>34</v>
      </c>
      <c r="J125" s="28" t="str">
        <f>E26</f>
        <v>Dvořák</v>
      </c>
      <c r="L125" s="30"/>
    </row>
    <row r="126" spans="2:63" s="1" customFormat="1" ht="10.35" customHeight="1" x14ac:dyDescent="0.2">
      <c r="B126" s="30"/>
      <c r="L126" s="30"/>
    </row>
    <row r="127" spans="2:63" s="10" customFormat="1" ht="29.25" customHeight="1" x14ac:dyDescent="0.2">
      <c r="B127" s="115"/>
      <c r="C127" s="116" t="s">
        <v>194</v>
      </c>
      <c r="D127" s="117" t="s">
        <v>63</v>
      </c>
      <c r="E127" s="117" t="s">
        <v>59</v>
      </c>
      <c r="F127" s="117" t="s">
        <v>60</v>
      </c>
      <c r="G127" s="117" t="s">
        <v>195</v>
      </c>
      <c r="H127" s="117" t="s">
        <v>196</v>
      </c>
      <c r="I127" s="117" t="s">
        <v>197</v>
      </c>
      <c r="J127" s="118" t="s">
        <v>184</v>
      </c>
      <c r="K127" s="119" t="s">
        <v>198</v>
      </c>
      <c r="L127" s="115"/>
      <c r="M127" s="57" t="s">
        <v>1</v>
      </c>
      <c r="N127" s="58" t="s">
        <v>42</v>
      </c>
      <c r="O127" s="58" t="s">
        <v>199</v>
      </c>
      <c r="P127" s="58" t="s">
        <v>200</v>
      </c>
      <c r="Q127" s="58" t="s">
        <v>201</v>
      </c>
      <c r="R127" s="58" t="s">
        <v>202</v>
      </c>
      <c r="S127" s="58" t="s">
        <v>203</v>
      </c>
      <c r="T127" s="59" t="s">
        <v>204</v>
      </c>
    </row>
    <row r="128" spans="2:63" s="1" customFormat="1" ht="22.9" customHeight="1" x14ac:dyDescent="0.25">
      <c r="B128" s="30"/>
      <c r="C128" s="62" t="s">
        <v>205</v>
      </c>
      <c r="J128" s="120">
        <f>BK128</f>
        <v>0</v>
      </c>
      <c r="L128" s="30"/>
      <c r="M128" s="60"/>
      <c r="N128" s="51"/>
      <c r="O128" s="51"/>
      <c r="P128" s="121">
        <f>P129</f>
        <v>0</v>
      </c>
      <c r="Q128" s="51"/>
      <c r="R128" s="121">
        <f>R129</f>
        <v>34.086947600000002</v>
      </c>
      <c r="S128" s="51"/>
      <c r="T128" s="122">
        <f>T129</f>
        <v>0</v>
      </c>
      <c r="AT128" s="15" t="s">
        <v>77</v>
      </c>
      <c r="AU128" s="15" t="s">
        <v>186</v>
      </c>
      <c r="BK128" s="123">
        <f>BK129</f>
        <v>0</v>
      </c>
    </row>
    <row r="129" spans="2:65" s="11" customFormat="1" ht="25.9" customHeight="1" x14ac:dyDescent="0.2">
      <c r="B129" s="124"/>
      <c r="D129" s="125" t="s">
        <v>77</v>
      </c>
      <c r="E129" s="126" t="s">
        <v>337</v>
      </c>
      <c r="F129" s="126" t="s">
        <v>338</v>
      </c>
      <c r="I129" s="127"/>
      <c r="J129" s="128">
        <f>BK129</f>
        <v>0</v>
      </c>
      <c r="L129" s="124"/>
      <c r="M129" s="129"/>
      <c r="P129" s="130">
        <f>P130+P266+P270+P280+P284+P291+P313</f>
        <v>0</v>
      </c>
      <c r="R129" s="130">
        <f>R130+R266+R270+R280+R284+R291+R313</f>
        <v>34.086947600000002</v>
      </c>
      <c r="T129" s="131">
        <f>T130+T266+T270+T280+T284+T291+T313</f>
        <v>0</v>
      </c>
      <c r="AR129" s="125" t="s">
        <v>85</v>
      </c>
      <c r="AT129" s="132" t="s">
        <v>77</v>
      </c>
      <c r="AU129" s="132" t="s">
        <v>78</v>
      </c>
      <c r="AY129" s="125" t="s">
        <v>209</v>
      </c>
      <c r="BK129" s="133">
        <f>BK130+BK266+BK270+BK280+BK284+BK291+BK313</f>
        <v>0</v>
      </c>
    </row>
    <row r="130" spans="2:65" s="11" customFormat="1" ht="22.9" customHeight="1" x14ac:dyDescent="0.2">
      <c r="B130" s="124"/>
      <c r="D130" s="125" t="s">
        <v>77</v>
      </c>
      <c r="E130" s="134" t="s">
        <v>85</v>
      </c>
      <c r="F130" s="134" t="s">
        <v>339</v>
      </c>
      <c r="I130" s="127"/>
      <c r="J130" s="135">
        <f>BK130</f>
        <v>0</v>
      </c>
      <c r="L130" s="124"/>
      <c r="M130" s="129"/>
      <c r="P130" s="130">
        <f>SUM(P131:P265)</f>
        <v>0</v>
      </c>
      <c r="R130" s="130">
        <f>SUM(R131:R265)</f>
        <v>28.514902599999999</v>
      </c>
      <c r="T130" s="131">
        <f>SUM(T131:T265)</f>
        <v>0</v>
      </c>
      <c r="AR130" s="125" t="s">
        <v>85</v>
      </c>
      <c r="AT130" s="132" t="s">
        <v>77</v>
      </c>
      <c r="AU130" s="132" t="s">
        <v>85</v>
      </c>
      <c r="AY130" s="125" t="s">
        <v>209</v>
      </c>
      <c r="BK130" s="133">
        <f>SUM(BK131:BK265)</f>
        <v>0</v>
      </c>
    </row>
    <row r="131" spans="2:65" s="1" customFormat="1" ht="16.5" customHeight="1" x14ac:dyDescent="0.2">
      <c r="B131" s="30"/>
      <c r="C131" s="136" t="s">
        <v>85</v>
      </c>
      <c r="D131" s="136" t="s">
        <v>210</v>
      </c>
      <c r="E131" s="137" t="s">
        <v>357</v>
      </c>
      <c r="F131" s="138" t="s">
        <v>358</v>
      </c>
      <c r="G131" s="139" t="s">
        <v>359</v>
      </c>
      <c r="H131" s="140">
        <v>20</v>
      </c>
      <c r="I131" s="141"/>
      <c r="J131" s="142">
        <f>ROUND(I131*H131,2)</f>
        <v>0</v>
      </c>
      <c r="K131" s="143"/>
      <c r="L131" s="30"/>
      <c r="M131" s="144" t="s">
        <v>1</v>
      </c>
      <c r="N131" s="145" t="s">
        <v>43</v>
      </c>
      <c r="P131" s="146">
        <f>O131*H131</f>
        <v>0</v>
      </c>
      <c r="Q131" s="146">
        <v>7.1900000000000002E-3</v>
      </c>
      <c r="R131" s="146">
        <f>Q131*H131</f>
        <v>0.14380000000000001</v>
      </c>
      <c r="S131" s="146">
        <v>0</v>
      </c>
      <c r="T131" s="147">
        <f>S131*H131</f>
        <v>0</v>
      </c>
      <c r="AR131" s="148" t="s">
        <v>156</v>
      </c>
      <c r="AT131" s="148" t="s">
        <v>210</v>
      </c>
      <c r="AU131" s="148" t="s">
        <v>91</v>
      </c>
      <c r="AY131" s="15" t="s">
        <v>209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5" t="s">
        <v>85</v>
      </c>
      <c r="BK131" s="149">
        <f>ROUND(I131*H131,2)</f>
        <v>0</v>
      </c>
      <c r="BL131" s="15" t="s">
        <v>156</v>
      </c>
      <c r="BM131" s="148" t="s">
        <v>3256</v>
      </c>
    </row>
    <row r="132" spans="2:65" s="1" customFormat="1" x14ac:dyDescent="0.2">
      <c r="B132" s="30"/>
      <c r="D132" s="150" t="s">
        <v>216</v>
      </c>
      <c r="F132" s="151" t="s">
        <v>361</v>
      </c>
      <c r="I132" s="152"/>
      <c r="L132" s="30"/>
      <c r="M132" s="153"/>
      <c r="T132" s="54"/>
      <c r="AT132" s="15" t="s">
        <v>216</v>
      </c>
      <c r="AU132" s="15" t="s">
        <v>91</v>
      </c>
    </row>
    <row r="133" spans="2:65" s="12" customFormat="1" x14ac:dyDescent="0.2">
      <c r="B133" s="154"/>
      <c r="D133" s="150" t="s">
        <v>292</v>
      </c>
      <c r="E133" s="155" t="s">
        <v>1</v>
      </c>
      <c r="F133" s="156" t="s">
        <v>312</v>
      </c>
      <c r="H133" s="157">
        <v>20</v>
      </c>
      <c r="I133" s="158"/>
      <c r="L133" s="154"/>
      <c r="M133" s="159"/>
      <c r="T133" s="160"/>
      <c r="AT133" s="155" t="s">
        <v>292</v>
      </c>
      <c r="AU133" s="155" t="s">
        <v>91</v>
      </c>
      <c r="AV133" s="12" t="s">
        <v>91</v>
      </c>
      <c r="AW133" s="12" t="s">
        <v>36</v>
      </c>
      <c r="AX133" s="12" t="s">
        <v>85</v>
      </c>
      <c r="AY133" s="155" t="s">
        <v>209</v>
      </c>
    </row>
    <row r="134" spans="2:65" s="1" customFormat="1" ht="24.2" customHeight="1" x14ac:dyDescent="0.2">
      <c r="B134" s="30"/>
      <c r="C134" s="136" t="s">
        <v>91</v>
      </c>
      <c r="D134" s="136" t="s">
        <v>210</v>
      </c>
      <c r="E134" s="137" t="s">
        <v>363</v>
      </c>
      <c r="F134" s="138" t="s">
        <v>364</v>
      </c>
      <c r="G134" s="139" t="s">
        <v>365</v>
      </c>
      <c r="H134" s="140">
        <v>240</v>
      </c>
      <c r="I134" s="141"/>
      <c r="J134" s="142">
        <f>ROUND(I134*H134,2)</f>
        <v>0</v>
      </c>
      <c r="K134" s="143"/>
      <c r="L134" s="30"/>
      <c r="M134" s="144" t="s">
        <v>1</v>
      </c>
      <c r="N134" s="145" t="s">
        <v>43</v>
      </c>
      <c r="P134" s="146">
        <f>O134*H134</f>
        <v>0</v>
      </c>
      <c r="Q134" s="146">
        <v>4.0000000000000003E-5</v>
      </c>
      <c r="R134" s="146">
        <f>Q134*H134</f>
        <v>9.6000000000000009E-3</v>
      </c>
      <c r="S134" s="146">
        <v>0</v>
      </c>
      <c r="T134" s="147">
        <f>S134*H134</f>
        <v>0</v>
      </c>
      <c r="AR134" s="148" t="s">
        <v>156</v>
      </c>
      <c r="AT134" s="148" t="s">
        <v>210</v>
      </c>
      <c r="AU134" s="148" t="s">
        <v>91</v>
      </c>
      <c r="AY134" s="15" t="s">
        <v>209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5" t="s">
        <v>85</v>
      </c>
      <c r="BK134" s="149">
        <f>ROUND(I134*H134,2)</f>
        <v>0</v>
      </c>
      <c r="BL134" s="15" t="s">
        <v>156</v>
      </c>
      <c r="BM134" s="148" t="s">
        <v>3257</v>
      </c>
    </row>
    <row r="135" spans="2:65" s="1" customFormat="1" ht="19.5" x14ac:dyDescent="0.2">
      <c r="B135" s="30"/>
      <c r="D135" s="150" t="s">
        <v>216</v>
      </c>
      <c r="F135" s="151" t="s">
        <v>367</v>
      </c>
      <c r="I135" s="152"/>
      <c r="L135" s="30"/>
      <c r="M135" s="153"/>
      <c r="T135" s="54"/>
      <c r="AT135" s="15" t="s">
        <v>216</v>
      </c>
      <c r="AU135" s="15" t="s">
        <v>91</v>
      </c>
    </row>
    <row r="136" spans="2:65" s="12" customFormat="1" x14ac:dyDescent="0.2">
      <c r="B136" s="154"/>
      <c r="D136" s="150" t="s">
        <v>292</v>
      </c>
      <c r="E136" s="155" t="s">
        <v>1</v>
      </c>
      <c r="F136" s="156" t="s">
        <v>3258</v>
      </c>
      <c r="H136" s="157">
        <v>240</v>
      </c>
      <c r="I136" s="158"/>
      <c r="L136" s="154"/>
      <c r="M136" s="159"/>
      <c r="T136" s="160"/>
      <c r="AT136" s="155" t="s">
        <v>292</v>
      </c>
      <c r="AU136" s="155" t="s">
        <v>91</v>
      </c>
      <c r="AV136" s="12" t="s">
        <v>91</v>
      </c>
      <c r="AW136" s="12" t="s">
        <v>36</v>
      </c>
      <c r="AX136" s="12" t="s">
        <v>85</v>
      </c>
      <c r="AY136" s="155" t="s">
        <v>209</v>
      </c>
    </row>
    <row r="137" spans="2:65" s="1" customFormat="1" ht="24.2" customHeight="1" x14ac:dyDescent="0.2">
      <c r="B137" s="30"/>
      <c r="C137" s="136" t="s">
        <v>148</v>
      </c>
      <c r="D137" s="136" t="s">
        <v>210</v>
      </c>
      <c r="E137" s="137" t="s">
        <v>369</v>
      </c>
      <c r="F137" s="138" t="s">
        <v>370</v>
      </c>
      <c r="G137" s="139" t="s">
        <v>371</v>
      </c>
      <c r="H137" s="140">
        <v>10</v>
      </c>
      <c r="I137" s="141"/>
      <c r="J137" s="142">
        <f>ROUND(I137*H137,2)</f>
        <v>0</v>
      </c>
      <c r="K137" s="143"/>
      <c r="L137" s="30"/>
      <c r="M137" s="144" t="s">
        <v>1</v>
      </c>
      <c r="N137" s="145" t="s">
        <v>43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156</v>
      </c>
      <c r="AT137" s="148" t="s">
        <v>210</v>
      </c>
      <c r="AU137" s="148" t="s">
        <v>91</v>
      </c>
      <c r="AY137" s="15" t="s">
        <v>209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5" t="s">
        <v>85</v>
      </c>
      <c r="BK137" s="149">
        <f>ROUND(I137*H137,2)</f>
        <v>0</v>
      </c>
      <c r="BL137" s="15" t="s">
        <v>156</v>
      </c>
      <c r="BM137" s="148" t="s">
        <v>3259</v>
      </c>
    </row>
    <row r="138" spans="2:65" s="1" customFormat="1" ht="19.5" x14ac:dyDescent="0.2">
      <c r="B138" s="30"/>
      <c r="D138" s="150" t="s">
        <v>216</v>
      </c>
      <c r="F138" s="151" t="s">
        <v>373</v>
      </c>
      <c r="I138" s="152"/>
      <c r="L138" s="30"/>
      <c r="M138" s="153"/>
      <c r="T138" s="54"/>
      <c r="AT138" s="15" t="s">
        <v>216</v>
      </c>
      <c r="AU138" s="15" t="s">
        <v>91</v>
      </c>
    </row>
    <row r="139" spans="2:65" s="12" customFormat="1" x14ac:dyDescent="0.2">
      <c r="B139" s="154"/>
      <c r="D139" s="150" t="s">
        <v>292</v>
      </c>
      <c r="E139" s="155" t="s">
        <v>1</v>
      </c>
      <c r="F139" s="156" t="s">
        <v>254</v>
      </c>
      <c r="H139" s="157">
        <v>10</v>
      </c>
      <c r="I139" s="158"/>
      <c r="L139" s="154"/>
      <c r="M139" s="159"/>
      <c r="T139" s="160"/>
      <c r="AT139" s="155" t="s">
        <v>292</v>
      </c>
      <c r="AU139" s="155" t="s">
        <v>91</v>
      </c>
      <c r="AV139" s="12" t="s">
        <v>91</v>
      </c>
      <c r="AW139" s="12" t="s">
        <v>36</v>
      </c>
      <c r="AX139" s="12" t="s">
        <v>85</v>
      </c>
      <c r="AY139" s="155" t="s">
        <v>209</v>
      </c>
    </row>
    <row r="140" spans="2:65" s="1" customFormat="1" ht="24.2" customHeight="1" x14ac:dyDescent="0.2">
      <c r="B140" s="30"/>
      <c r="C140" s="136" t="s">
        <v>156</v>
      </c>
      <c r="D140" s="136" t="s">
        <v>210</v>
      </c>
      <c r="E140" s="137" t="s">
        <v>983</v>
      </c>
      <c r="F140" s="138" t="s">
        <v>984</v>
      </c>
      <c r="G140" s="139" t="s">
        <v>342</v>
      </c>
      <c r="H140" s="140">
        <v>41</v>
      </c>
      <c r="I140" s="141"/>
      <c r="J140" s="142">
        <f>ROUND(I140*H140,2)</f>
        <v>0</v>
      </c>
      <c r="K140" s="143"/>
      <c r="L140" s="30"/>
      <c r="M140" s="144" t="s">
        <v>1</v>
      </c>
      <c r="N140" s="145" t="s">
        <v>43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156</v>
      </c>
      <c r="AT140" s="148" t="s">
        <v>210</v>
      </c>
      <c r="AU140" s="148" t="s">
        <v>91</v>
      </c>
      <c r="AY140" s="15" t="s">
        <v>209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5" t="s">
        <v>85</v>
      </c>
      <c r="BK140" s="149">
        <f>ROUND(I140*H140,2)</f>
        <v>0</v>
      </c>
      <c r="BL140" s="15" t="s">
        <v>156</v>
      </c>
      <c r="BM140" s="148" t="s">
        <v>3260</v>
      </c>
    </row>
    <row r="141" spans="2:65" s="1" customFormat="1" ht="19.5" x14ac:dyDescent="0.2">
      <c r="B141" s="30"/>
      <c r="D141" s="150" t="s">
        <v>216</v>
      </c>
      <c r="F141" s="151" t="s">
        <v>986</v>
      </c>
      <c r="I141" s="152"/>
      <c r="L141" s="30"/>
      <c r="M141" s="153"/>
      <c r="T141" s="54"/>
      <c r="AT141" s="15" t="s">
        <v>216</v>
      </c>
      <c r="AU141" s="15" t="s">
        <v>91</v>
      </c>
    </row>
    <row r="142" spans="2:65" s="12" customFormat="1" x14ac:dyDescent="0.2">
      <c r="B142" s="154"/>
      <c r="D142" s="150" t="s">
        <v>292</v>
      </c>
      <c r="E142" s="155" t="s">
        <v>1</v>
      </c>
      <c r="F142" s="156" t="s">
        <v>3261</v>
      </c>
      <c r="H142" s="157">
        <v>41</v>
      </c>
      <c r="I142" s="158"/>
      <c r="L142" s="154"/>
      <c r="M142" s="159"/>
      <c r="T142" s="160"/>
      <c r="AT142" s="155" t="s">
        <v>292</v>
      </c>
      <c r="AU142" s="155" t="s">
        <v>91</v>
      </c>
      <c r="AV142" s="12" t="s">
        <v>91</v>
      </c>
      <c r="AW142" s="12" t="s">
        <v>36</v>
      </c>
      <c r="AX142" s="12" t="s">
        <v>85</v>
      </c>
      <c r="AY142" s="155" t="s">
        <v>209</v>
      </c>
    </row>
    <row r="143" spans="2:65" s="1" customFormat="1" ht="24.2" customHeight="1" x14ac:dyDescent="0.2">
      <c r="B143" s="30"/>
      <c r="C143" s="136" t="s">
        <v>208</v>
      </c>
      <c r="D143" s="136" t="s">
        <v>210</v>
      </c>
      <c r="E143" s="137" t="s">
        <v>3262</v>
      </c>
      <c r="F143" s="138" t="s">
        <v>3263</v>
      </c>
      <c r="G143" s="139" t="s">
        <v>342</v>
      </c>
      <c r="H143" s="140">
        <v>45</v>
      </c>
      <c r="I143" s="141"/>
      <c r="J143" s="142">
        <f>ROUND(I143*H143,2)</f>
        <v>0</v>
      </c>
      <c r="K143" s="143"/>
      <c r="L143" s="30"/>
      <c r="M143" s="144" t="s">
        <v>1</v>
      </c>
      <c r="N143" s="145" t="s">
        <v>43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156</v>
      </c>
      <c r="AT143" s="148" t="s">
        <v>210</v>
      </c>
      <c r="AU143" s="148" t="s">
        <v>91</v>
      </c>
      <c r="AY143" s="15" t="s">
        <v>209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5" t="s">
        <v>85</v>
      </c>
      <c r="BK143" s="149">
        <f>ROUND(I143*H143,2)</f>
        <v>0</v>
      </c>
      <c r="BL143" s="15" t="s">
        <v>156</v>
      </c>
      <c r="BM143" s="148" t="s">
        <v>3264</v>
      </c>
    </row>
    <row r="144" spans="2:65" s="1" customFormat="1" ht="19.5" x14ac:dyDescent="0.2">
      <c r="B144" s="30"/>
      <c r="D144" s="150" t="s">
        <v>216</v>
      </c>
      <c r="F144" s="151" t="s">
        <v>3265</v>
      </c>
      <c r="I144" s="152"/>
      <c r="L144" s="30"/>
      <c r="M144" s="153"/>
      <c r="T144" s="54"/>
      <c r="AT144" s="15" t="s">
        <v>216</v>
      </c>
      <c r="AU144" s="15" t="s">
        <v>91</v>
      </c>
    </row>
    <row r="145" spans="2:65" s="12" customFormat="1" x14ac:dyDescent="0.2">
      <c r="B145" s="154"/>
      <c r="D145" s="150" t="s">
        <v>292</v>
      </c>
      <c r="E145" s="155" t="s">
        <v>1</v>
      </c>
      <c r="F145" s="156" t="s">
        <v>3266</v>
      </c>
      <c r="H145" s="157">
        <v>45</v>
      </c>
      <c r="I145" s="158"/>
      <c r="L145" s="154"/>
      <c r="M145" s="159"/>
      <c r="T145" s="160"/>
      <c r="AT145" s="155" t="s">
        <v>292</v>
      </c>
      <c r="AU145" s="155" t="s">
        <v>91</v>
      </c>
      <c r="AV145" s="12" t="s">
        <v>91</v>
      </c>
      <c r="AW145" s="12" t="s">
        <v>36</v>
      </c>
      <c r="AX145" s="12" t="s">
        <v>85</v>
      </c>
      <c r="AY145" s="155" t="s">
        <v>209</v>
      </c>
    </row>
    <row r="146" spans="2:65" s="1" customFormat="1" ht="33" customHeight="1" x14ac:dyDescent="0.2">
      <c r="B146" s="30"/>
      <c r="C146" s="136" t="s">
        <v>234</v>
      </c>
      <c r="D146" s="136" t="s">
        <v>210</v>
      </c>
      <c r="E146" s="137" t="s">
        <v>391</v>
      </c>
      <c r="F146" s="138" t="s">
        <v>392</v>
      </c>
      <c r="G146" s="139" t="s">
        <v>387</v>
      </c>
      <c r="H146" s="140">
        <v>31.872</v>
      </c>
      <c r="I146" s="141"/>
      <c r="J146" s="142">
        <f>ROUND(I146*H146,2)</f>
        <v>0</v>
      </c>
      <c r="K146" s="143"/>
      <c r="L146" s="30"/>
      <c r="M146" s="144" t="s">
        <v>1</v>
      </c>
      <c r="N146" s="145" t="s">
        <v>43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156</v>
      </c>
      <c r="AT146" s="148" t="s">
        <v>210</v>
      </c>
      <c r="AU146" s="148" t="s">
        <v>91</v>
      </c>
      <c r="AY146" s="15" t="s">
        <v>209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5" t="s">
        <v>85</v>
      </c>
      <c r="BK146" s="149">
        <f>ROUND(I146*H146,2)</f>
        <v>0</v>
      </c>
      <c r="BL146" s="15" t="s">
        <v>156</v>
      </c>
      <c r="BM146" s="148" t="s">
        <v>3267</v>
      </c>
    </row>
    <row r="147" spans="2:65" s="1" customFormat="1" ht="29.25" x14ac:dyDescent="0.2">
      <c r="B147" s="30"/>
      <c r="D147" s="150" t="s">
        <v>216</v>
      </c>
      <c r="F147" s="151" t="s">
        <v>394</v>
      </c>
      <c r="I147" s="152"/>
      <c r="L147" s="30"/>
      <c r="M147" s="153"/>
      <c r="T147" s="54"/>
      <c r="AT147" s="15" t="s">
        <v>216</v>
      </c>
      <c r="AU147" s="15" t="s">
        <v>91</v>
      </c>
    </row>
    <row r="148" spans="2:65" s="12" customFormat="1" x14ac:dyDescent="0.2">
      <c r="B148" s="154"/>
      <c r="D148" s="150" t="s">
        <v>292</v>
      </c>
      <c r="E148" s="155" t="s">
        <v>1</v>
      </c>
      <c r="F148" s="156" t="s">
        <v>3268</v>
      </c>
      <c r="H148" s="157">
        <v>31.872</v>
      </c>
      <c r="I148" s="158"/>
      <c r="L148" s="154"/>
      <c r="M148" s="159"/>
      <c r="T148" s="160"/>
      <c r="AT148" s="155" t="s">
        <v>292</v>
      </c>
      <c r="AU148" s="155" t="s">
        <v>91</v>
      </c>
      <c r="AV148" s="12" t="s">
        <v>91</v>
      </c>
      <c r="AW148" s="12" t="s">
        <v>36</v>
      </c>
      <c r="AX148" s="12" t="s">
        <v>85</v>
      </c>
      <c r="AY148" s="155" t="s">
        <v>209</v>
      </c>
    </row>
    <row r="149" spans="2:65" s="1" customFormat="1" ht="33" customHeight="1" x14ac:dyDescent="0.2">
      <c r="B149" s="30"/>
      <c r="C149" s="136" t="s">
        <v>239</v>
      </c>
      <c r="D149" s="136" t="s">
        <v>210</v>
      </c>
      <c r="E149" s="137" t="s">
        <v>396</v>
      </c>
      <c r="F149" s="138" t="s">
        <v>397</v>
      </c>
      <c r="G149" s="139" t="s">
        <v>387</v>
      </c>
      <c r="H149" s="140">
        <v>39.840000000000003</v>
      </c>
      <c r="I149" s="141"/>
      <c r="J149" s="142">
        <f>ROUND(I149*H149,2)</f>
        <v>0</v>
      </c>
      <c r="K149" s="143"/>
      <c r="L149" s="30"/>
      <c r="M149" s="144" t="s">
        <v>1</v>
      </c>
      <c r="N149" s="145" t="s">
        <v>43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AR149" s="148" t="s">
        <v>156</v>
      </c>
      <c r="AT149" s="148" t="s">
        <v>210</v>
      </c>
      <c r="AU149" s="148" t="s">
        <v>91</v>
      </c>
      <c r="AY149" s="15" t="s">
        <v>209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5" t="s">
        <v>85</v>
      </c>
      <c r="BK149" s="149">
        <f>ROUND(I149*H149,2)</f>
        <v>0</v>
      </c>
      <c r="BL149" s="15" t="s">
        <v>156</v>
      </c>
      <c r="BM149" s="148" t="s">
        <v>3269</v>
      </c>
    </row>
    <row r="150" spans="2:65" s="1" customFormat="1" ht="29.25" x14ac:dyDescent="0.2">
      <c r="B150" s="30"/>
      <c r="D150" s="150" t="s">
        <v>216</v>
      </c>
      <c r="F150" s="151" t="s">
        <v>399</v>
      </c>
      <c r="I150" s="152"/>
      <c r="L150" s="30"/>
      <c r="M150" s="153"/>
      <c r="T150" s="54"/>
      <c r="AT150" s="15" t="s">
        <v>216</v>
      </c>
      <c r="AU150" s="15" t="s">
        <v>91</v>
      </c>
    </row>
    <row r="151" spans="2:65" s="12" customFormat="1" x14ac:dyDescent="0.2">
      <c r="B151" s="154"/>
      <c r="D151" s="150" t="s">
        <v>292</v>
      </c>
      <c r="E151" s="155" t="s">
        <v>1</v>
      </c>
      <c r="F151" s="156" t="s">
        <v>3270</v>
      </c>
      <c r="H151" s="157">
        <v>39.839999999999996</v>
      </c>
      <c r="I151" s="158"/>
      <c r="L151" s="154"/>
      <c r="M151" s="159"/>
      <c r="T151" s="160"/>
      <c r="AT151" s="155" t="s">
        <v>292</v>
      </c>
      <c r="AU151" s="155" t="s">
        <v>91</v>
      </c>
      <c r="AV151" s="12" t="s">
        <v>91</v>
      </c>
      <c r="AW151" s="12" t="s">
        <v>36</v>
      </c>
      <c r="AX151" s="12" t="s">
        <v>85</v>
      </c>
      <c r="AY151" s="155" t="s">
        <v>209</v>
      </c>
    </row>
    <row r="152" spans="2:65" s="1" customFormat="1" ht="33" customHeight="1" x14ac:dyDescent="0.2">
      <c r="B152" s="30"/>
      <c r="C152" s="136" t="s">
        <v>244</v>
      </c>
      <c r="D152" s="136" t="s">
        <v>210</v>
      </c>
      <c r="E152" s="137" t="s">
        <v>401</v>
      </c>
      <c r="F152" s="138" t="s">
        <v>402</v>
      </c>
      <c r="G152" s="139" t="s">
        <v>387</v>
      </c>
      <c r="H152" s="140">
        <v>3.984</v>
      </c>
      <c r="I152" s="141"/>
      <c r="J152" s="142">
        <f>ROUND(I152*H152,2)</f>
        <v>0</v>
      </c>
      <c r="K152" s="143"/>
      <c r="L152" s="30"/>
      <c r="M152" s="144" t="s">
        <v>1</v>
      </c>
      <c r="N152" s="145" t="s">
        <v>43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156</v>
      </c>
      <c r="AT152" s="148" t="s">
        <v>210</v>
      </c>
      <c r="AU152" s="148" t="s">
        <v>91</v>
      </c>
      <c r="AY152" s="15" t="s">
        <v>209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5" t="s">
        <v>85</v>
      </c>
      <c r="BK152" s="149">
        <f>ROUND(I152*H152,2)</f>
        <v>0</v>
      </c>
      <c r="BL152" s="15" t="s">
        <v>156</v>
      </c>
      <c r="BM152" s="148" t="s">
        <v>3271</v>
      </c>
    </row>
    <row r="153" spans="2:65" s="1" customFormat="1" ht="29.25" x14ac:dyDescent="0.2">
      <c r="B153" s="30"/>
      <c r="D153" s="150" t="s">
        <v>216</v>
      </c>
      <c r="F153" s="151" t="s">
        <v>404</v>
      </c>
      <c r="I153" s="152"/>
      <c r="L153" s="30"/>
      <c r="M153" s="153"/>
      <c r="T153" s="54"/>
      <c r="AT153" s="15" t="s">
        <v>216</v>
      </c>
      <c r="AU153" s="15" t="s">
        <v>91</v>
      </c>
    </row>
    <row r="154" spans="2:65" s="12" customFormat="1" x14ac:dyDescent="0.2">
      <c r="B154" s="154"/>
      <c r="D154" s="150" t="s">
        <v>292</v>
      </c>
      <c r="E154" s="155" t="s">
        <v>1</v>
      </c>
      <c r="F154" s="156" t="s">
        <v>3272</v>
      </c>
      <c r="H154" s="157">
        <v>3.984</v>
      </c>
      <c r="I154" s="158"/>
      <c r="L154" s="154"/>
      <c r="M154" s="159"/>
      <c r="T154" s="160"/>
      <c r="AT154" s="155" t="s">
        <v>292</v>
      </c>
      <c r="AU154" s="155" t="s">
        <v>91</v>
      </c>
      <c r="AV154" s="12" t="s">
        <v>91</v>
      </c>
      <c r="AW154" s="12" t="s">
        <v>36</v>
      </c>
      <c r="AX154" s="12" t="s">
        <v>85</v>
      </c>
      <c r="AY154" s="155" t="s">
        <v>209</v>
      </c>
    </row>
    <row r="155" spans="2:65" s="1" customFormat="1" ht="33" customHeight="1" x14ac:dyDescent="0.2">
      <c r="B155" s="30"/>
      <c r="C155" s="136" t="s">
        <v>249</v>
      </c>
      <c r="D155" s="136" t="s">
        <v>210</v>
      </c>
      <c r="E155" s="137" t="s">
        <v>406</v>
      </c>
      <c r="F155" s="138" t="s">
        <v>407</v>
      </c>
      <c r="G155" s="139" t="s">
        <v>387</v>
      </c>
      <c r="H155" s="140">
        <v>3.984</v>
      </c>
      <c r="I155" s="141"/>
      <c r="J155" s="142">
        <f>ROUND(I155*H155,2)</f>
        <v>0</v>
      </c>
      <c r="K155" s="143"/>
      <c r="L155" s="30"/>
      <c r="M155" s="144" t="s">
        <v>1</v>
      </c>
      <c r="N155" s="145" t="s">
        <v>43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156</v>
      </c>
      <c r="AT155" s="148" t="s">
        <v>210</v>
      </c>
      <c r="AU155" s="148" t="s">
        <v>91</v>
      </c>
      <c r="AY155" s="15" t="s">
        <v>209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5" t="s">
        <v>85</v>
      </c>
      <c r="BK155" s="149">
        <f>ROUND(I155*H155,2)</f>
        <v>0</v>
      </c>
      <c r="BL155" s="15" t="s">
        <v>156</v>
      </c>
      <c r="BM155" s="148" t="s">
        <v>3273</v>
      </c>
    </row>
    <row r="156" spans="2:65" s="1" customFormat="1" ht="29.25" x14ac:dyDescent="0.2">
      <c r="B156" s="30"/>
      <c r="D156" s="150" t="s">
        <v>216</v>
      </c>
      <c r="F156" s="151" t="s">
        <v>409</v>
      </c>
      <c r="I156" s="152"/>
      <c r="L156" s="30"/>
      <c r="M156" s="153"/>
      <c r="T156" s="54"/>
      <c r="AT156" s="15" t="s">
        <v>216</v>
      </c>
      <c r="AU156" s="15" t="s">
        <v>91</v>
      </c>
    </row>
    <row r="157" spans="2:65" s="12" customFormat="1" x14ac:dyDescent="0.2">
      <c r="B157" s="154"/>
      <c r="D157" s="150" t="s">
        <v>292</v>
      </c>
      <c r="E157" s="155" t="s">
        <v>1</v>
      </c>
      <c r="F157" s="156" t="s">
        <v>3272</v>
      </c>
      <c r="H157" s="157">
        <v>3.984</v>
      </c>
      <c r="I157" s="158"/>
      <c r="L157" s="154"/>
      <c r="M157" s="159"/>
      <c r="T157" s="160"/>
      <c r="AT157" s="155" t="s">
        <v>292</v>
      </c>
      <c r="AU157" s="155" t="s">
        <v>91</v>
      </c>
      <c r="AV157" s="12" t="s">
        <v>91</v>
      </c>
      <c r="AW157" s="12" t="s">
        <v>36</v>
      </c>
      <c r="AX157" s="12" t="s">
        <v>85</v>
      </c>
      <c r="AY157" s="155" t="s">
        <v>209</v>
      </c>
    </row>
    <row r="158" spans="2:65" s="1" customFormat="1" ht="33" customHeight="1" x14ac:dyDescent="0.2">
      <c r="B158" s="30"/>
      <c r="C158" s="136" t="s">
        <v>254</v>
      </c>
      <c r="D158" s="136" t="s">
        <v>210</v>
      </c>
      <c r="E158" s="137" t="s">
        <v>1157</v>
      </c>
      <c r="F158" s="138" t="s">
        <v>1158</v>
      </c>
      <c r="G158" s="139" t="s">
        <v>387</v>
      </c>
      <c r="H158" s="140">
        <v>3.6</v>
      </c>
      <c r="I158" s="141"/>
      <c r="J158" s="142">
        <f>ROUND(I158*H158,2)</f>
        <v>0</v>
      </c>
      <c r="K158" s="143"/>
      <c r="L158" s="30"/>
      <c r="M158" s="144" t="s">
        <v>1</v>
      </c>
      <c r="N158" s="145" t="s">
        <v>43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156</v>
      </c>
      <c r="AT158" s="148" t="s">
        <v>210</v>
      </c>
      <c r="AU158" s="148" t="s">
        <v>91</v>
      </c>
      <c r="AY158" s="15" t="s">
        <v>209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5" t="s">
        <v>85</v>
      </c>
      <c r="BK158" s="149">
        <f>ROUND(I158*H158,2)</f>
        <v>0</v>
      </c>
      <c r="BL158" s="15" t="s">
        <v>156</v>
      </c>
      <c r="BM158" s="148" t="s">
        <v>3274</v>
      </c>
    </row>
    <row r="159" spans="2:65" s="1" customFormat="1" ht="29.25" x14ac:dyDescent="0.2">
      <c r="B159" s="30"/>
      <c r="D159" s="150" t="s">
        <v>216</v>
      </c>
      <c r="F159" s="151" t="s">
        <v>1160</v>
      </c>
      <c r="I159" s="152"/>
      <c r="L159" s="30"/>
      <c r="M159" s="153"/>
      <c r="T159" s="54"/>
      <c r="AT159" s="15" t="s">
        <v>216</v>
      </c>
      <c r="AU159" s="15" t="s">
        <v>91</v>
      </c>
    </row>
    <row r="160" spans="2:65" s="12" customFormat="1" ht="22.5" x14ac:dyDescent="0.2">
      <c r="B160" s="154"/>
      <c r="D160" s="150" t="s">
        <v>292</v>
      </c>
      <c r="E160" s="155" t="s">
        <v>1</v>
      </c>
      <c r="F160" s="156" t="s">
        <v>3275</v>
      </c>
      <c r="H160" s="157">
        <v>4.8000000000000007</v>
      </c>
      <c r="I160" s="158"/>
      <c r="L160" s="154"/>
      <c r="M160" s="159"/>
      <c r="T160" s="160"/>
      <c r="AT160" s="155" t="s">
        <v>292</v>
      </c>
      <c r="AU160" s="155" t="s">
        <v>91</v>
      </c>
      <c r="AV160" s="12" t="s">
        <v>91</v>
      </c>
      <c r="AW160" s="12" t="s">
        <v>36</v>
      </c>
      <c r="AX160" s="12" t="s">
        <v>78</v>
      </c>
      <c r="AY160" s="155" t="s">
        <v>209</v>
      </c>
    </row>
    <row r="161" spans="2:65" s="12" customFormat="1" x14ac:dyDescent="0.2">
      <c r="B161" s="154"/>
      <c r="D161" s="150" t="s">
        <v>292</v>
      </c>
      <c r="E161" s="155" t="s">
        <v>1</v>
      </c>
      <c r="F161" s="156" t="s">
        <v>3276</v>
      </c>
      <c r="H161" s="157">
        <v>-1.2000000000000002</v>
      </c>
      <c r="I161" s="158"/>
      <c r="L161" s="154"/>
      <c r="M161" s="159"/>
      <c r="T161" s="160"/>
      <c r="AT161" s="155" t="s">
        <v>292</v>
      </c>
      <c r="AU161" s="155" t="s">
        <v>91</v>
      </c>
      <c r="AV161" s="12" t="s">
        <v>91</v>
      </c>
      <c r="AW161" s="12" t="s">
        <v>36</v>
      </c>
      <c r="AX161" s="12" t="s">
        <v>78</v>
      </c>
      <c r="AY161" s="155" t="s">
        <v>209</v>
      </c>
    </row>
    <row r="162" spans="2:65" s="13" customFormat="1" x14ac:dyDescent="0.2">
      <c r="B162" s="164"/>
      <c r="D162" s="150" t="s">
        <v>292</v>
      </c>
      <c r="E162" s="165" t="s">
        <v>1</v>
      </c>
      <c r="F162" s="166" t="s">
        <v>351</v>
      </c>
      <c r="H162" s="167">
        <v>3.6000000000000005</v>
      </c>
      <c r="I162" s="168"/>
      <c r="L162" s="164"/>
      <c r="M162" s="169"/>
      <c r="T162" s="170"/>
      <c r="AT162" s="165" t="s">
        <v>292</v>
      </c>
      <c r="AU162" s="165" t="s">
        <v>91</v>
      </c>
      <c r="AV162" s="13" t="s">
        <v>156</v>
      </c>
      <c r="AW162" s="13" t="s">
        <v>4</v>
      </c>
      <c r="AX162" s="13" t="s">
        <v>85</v>
      </c>
      <c r="AY162" s="165" t="s">
        <v>209</v>
      </c>
    </row>
    <row r="163" spans="2:65" s="1" customFormat="1" ht="33" customHeight="1" x14ac:dyDescent="0.2">
      <c r="B163" s="30"/>
      <c r="C163" s="136" t="s">
        <v>259</v>
      </c>
      <c r="D163" s="136" t="s">
        <v>210</v>
      </c>
      <c r="E163" s="137" t="s">
        <v>1164</v>
      </c>
      <c r="F163" s="138" t="s">
        <v>1165</v>
      </c>
      <c r="G163" s="139" t="s">
        <v>387</v>
      </c>
      <c r="H163" s="140">
        <v>4.5</v>
      </c>
      <c r="I163" s="141"/>
      <c r="J163" s="142">
        <f>ROUND(I163*H163,2)</f>
        <v>0</v>
      </c>
      <c r="K163" s="143"/>
      <c r="L163" s="30"/>
      <c r="M163" s="144" t="s">
        <v>1</v>
      </c>
      <c r="N163" s="145" t="s">
        <v>43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156</v>
      </c>
      <c r="AT163" s="148" t="s">
        <v>210</v>
      </c>
      <c r="AU163" s="148" t="s">
        <v>91</v>
      </c>
      <c r="AY163" s="15" t="s">
        <v>209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5" t="s">
        <v>85</v>
      </c>
      <c r="BK163" s="149">
        <f>ROUND(I163*H163,2)</f>
        <v>0</v>
      </c>
      <c r="BL163" s="15" t="s">
        <v>156</v>
      </c>
      <c r="BM163" s="148" t="s">
        <v>3277</v>
      </c>
    </row>
    <row r="164" spans="2:65" s="1" customFormat="1" ht="29.25" x14ac:dyDescent="0.2">
      <c r="B164" s="30"/>
      <c r="D164" s="150" t="s">
        <v>216</v>
      </c>
      <c r="F164" s="151" t="s">
        <v>1167</v>
      </c>
      <c r="I164" s="152"/>
      <c r="L164" s="30"/>
      <c r="M164" s="153"/>
      <c r="T164" s="54"/>
      <c r="AT164" s="15" t="s">
        <v>216</v>
      </c>
      <c r="AU164" s="15" t="s">
        <v>91</v>
      </c>
    </row>
    <row r="165" spans="2:65" s="12" customFormat="1" ht="22.5" x14ac:dyDescent="0.2">
      <c r="B165" s="154"/>
      <c r="D165" s="150" t="s">
        <v>292</v>
      </c>
      <c r="E165" s="155" t="s">
        <v>1</v>
      </c>
      <c r="F165" s="156" t="s">
        <v>3278</v>
      </c>
      <c r="H165" s="157">
        <v>6</v>
      </c>
      <c r="I165" s="158"/>
      <c r="L165" s="154"/>
      <c r="M165" s="159"/>
      <c r="T165" s="160"/>
      <c r="AT165" s="155" t="s">
        <v>292</v>
      </c>
      <c r="AU165" s="155" t="s">
        <v>91</v>
      </c>
      <c r="AV165" s="12" t="s">
        <v>91</v>
      </c>
      <c r="AW165" s="12" t="s">
        <v>36</v>
      </c>
      <c r="AX165" s="12" t="s">
        <v>78</v>
      </c>
      <c r="AY165" s="155" t="s">
        <v>209</v>
      </c>
    </row>
    <row r="166" spans="2:65" s="12" customFormat="1" x14ac:dyDescent="0.2">
      <c r="B166" s="154"/>
      <c r="D166" s="150" t="s">
        <v>292</v>
      </c>
      <c r="E166" s="155" t="s">
        <v>1</v>
      </c>
      <c r="F166" s="156" t="s">
        <v>3279</v>
      </c>
      <c r="H166" s="157">
        <v>-1.5</v>
      </c>
      <c r="I166" s="158"/>
      <c r="L166" s="154"/>
      <c r="M166" s="159"/>
      <c r="T166" s="160"/>
      <c r="AT166" s="155" t="s">
        <v>292</v>
      </c>
      <c r="AU166" s="155" t="s">
        <v>91</v>
      </c>
      <c r="AV166" s="12" t="s">
        <v>91</v>
      </c>
      <c r="AW166" s="12" t="s">
        <v>36</v>
      </c>
      <c r="AX166" s="12" t="s">
        <v>78</v>
      </c>
      <c r="AY166" s="155" t="s">
        <v>209</v>
      </c>
    </row>
    <row r="167" spans="2:65" s="13" customFormat="1" x14ac:dyDescent="0.2">
      <c r="B167" s="164"/>
      <c r="D167" s="150" t="s">
        <v>292</v>
      </c>
      <c r="E167" s="165" t="s">
        <v>1</v>
      </c>
      <c r="F167" s="166" t="s">
        <v>351</v>
      </c>
      <c r="H167" s="167">
        <v>4.5</v>
      </c>
      <c r="I167" s="168"/>
      <c r="L167" s="164"/>
      <c r="M167" s="169"/>
      <c r="T167" s="170"/>
      <c r="AT167" s="165" t="s">
        <v>292</v>
      </c>
      <c r="AU167" s="165" t="s">
        <v>91</v>
      </c>
      <c r="AV167" s="13" t="s">
        <v>156</v>
      </c>
      <c r="AW167" s="13" t="s">
        <v>4</v>
      </c>
      <c r="AX167" s="13" t="s">
        <v>85</v>
      </c>
      <c r="AY167" s="165" t="s">
        <v>209</v>
      </c>
    </row>
    <row r="168" spans="2:65" s="1" customFormat="1" ht="33" customHeight="1" x14ac:dyDescent="0.2">
      <c r="B168" s="30"/>
      <c r="C168" s="136" t="s">
        <v>8</v>
      </c>
      <c r="D168" s="136" t="s">
        <v>210</v>
      </c>
      <c r="E168" s="137" t="s">
        <v>433</v>
      </c>
      <c r="F168" s="138" t="s">
        <v>434</v>
      </c>
      <c r="G168" s="139" t="s">
        <v>387</v>
      </c>
      <c r="H168" s="140">
        <v>0.45</v>
      </c>
      <c r="I168" s="141"/>
      <c r="J168" s="142">
        <f>ROUND(I168*H168,2)</f>
        <v>0</v>
      </c>
      <c r="K168" s="143"/>
      <c r="L168" s="30"/>
      <c r="M168" s="144" t="s">
        <v>1</v>
      </c>
      <c r="N168" s="145" t="s">
        <v>43</v>
      </c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AR168" s="148" t="s">
        <v>156</v>
      </c>
      <c r="AT168" s="148" t="s">
        <v>210</v>
      </c>
      <c r="AU168" s="148" t="s">
        <v>91</v>
      </c>
      <c r="AY168" s="15" t="s">
        <v>209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5" t="s">
        <v>85</v>
      </c>
      <c r="BK168" s="149">
        <f>ROUND(I168*H168,2)</f>
        <v>0</v>
      </c>
      <c r="BL168" s="15" t="s">
        <v>156</v>
      </c>
      <c r="BM168" s="148" t="s">
        <v>3280</v>
      </c>
    </row>
    <row r="169" spans="2:65" s="1" customFormat="1" ht="29.25" x14ac:dyDescent="0.2">
      <c r="B169" s="30"/>
      <c r="D169" s="150" t="s">
        <v>216</v>
      </c>
      <c r="F169" s="151" t="s">
        <v>436</v>
      </c>
      <c r="I169" s="152"/>
      <c r="L169" s="30"/>
      <c r="M169" s="153"/>
      <c r="T169" s="54"/>
      <c r="AT169" s="15" t="s">
        <v>216</v>
      </c>
      <c r="AU169" s="15" t="s">
        <v>91</v>
      </c>
    </row>
    <row r="170" spans="2:65" s="12" customFormat="1" ht="22.5" x14ac:dyDescent="0.2">
      <c r="B170" s="154"/>
      <c r="D170" s="150" t="s">
        <v>292</v>
      </c>
      <c r="E170" s="155" t="s">
        <v>1</v>
      </c>
      <c r="F170" s="156" t="s">
        <v>3281</v>
      </c>
      <c r="H170" s="157">
        <v>0.60000000000000009</v>
      </c>
      <c r="I170" s="158"/>
      <c r="L170" s="154"/>
      <c r="M170" s="159"/>
      <c r="T170" s="160"/>
      <c r="AT170" s="155" t="s">
        <v>292</v>
      </c>
      <c r="AU170" s="155" t="s">
        <v>91</v>
      </c>
      <c r="AV170" s="12" t="s">
        <v>91</v>
      </c>
      <c r="AW170" s="12" t="s">
        <v>36</v>
      </c>
      <c r="AX170" s="12" t="s">
        <v>78</v>
      </c>
      <c r="AY170" s="155" t="s">
        <v>209</v>
      </c>
    </row>
    <row r="171" spans="2:65" s="12" customFormat="1" x14ac:dyDescent="0.2">
      <c r="B171" s="154"/>
      <c r="D171" s="150" t="s">
        <v>292</v>
      </c>
      <c r="E171" s="155" t="s">
        <v>1</v>
      </c>
      <c r="F171" s="156" t="s">
        <v>3282</v>
      </c>
      <c r="H171" s="157">
        <v>-0.15000000000000002</v>
      </c>
      <c r="I171" s="158"/>
      <c r="L171" s="154"/>
      <c r="M171" s="159"/>
      <c r="T171" s="160"/>
      <c r="AT171" s="155" t="s">
        <v>292</v>
      </c>
      <c r="AU171" s="155" t="s">
        <v>91</v>
      </c>
      <c r="AV171" s="12" t="s">
        <v>91</v>
      </c>
      <c r="AW171" s="12" t="s">
        <v>36</v>
      </c>
      <c r="AX171" s="12" t="s">
        <v>78</v>
      </c>
      <c r="AY171" s="155" t="s">
        <v>209</v>
      </c>
    </row>
    <row r="172" spans="2:65" s="13" customFormat="1" x14ac:dyDescent="0.2">
      <c r="B172" s="164"/>
      <c r="D172" s="150" t="s">
        <v>292</v>
      </c>
      <c r="E172" s="165" t="s">
        <v>1</v>
      </c>
      <c r="F172" s="166" t="s">
        <v>351</v>
      </c>
      <c r="H172" s="167">
        <v>0.45000000000000007</v>
      </c>
      <c r="I172" s="168"/>
      <c r="L172" s="164"/>
      <c r="M172" s="169"/>
      <c r="T172" s="170"/>
      <c r="AT172" s="165" t="s">
        <v>292</v>
      </c>
      <c r="AU172" s="165" t="s">
        <v>91</v>
      </c>
      <c r="AV172" s="13" t="s">
        <v>156</v>
      </c>
      <c r="AW172" s="13" t="s">
        <v>4</v>
      </c>
      <c r="AX172" s="13" t="s">
        <v>85</v>
      </c>
      <c r="AY172" s="165" t="s">
        <v>209</v>
      </c>
    </row>
    <row r="173" spans="2:65" s="1" customFormat="1" ht="33" customHeight="1" x14ac:dyDescent="0.2">
      <c r="B173" s="30"/>
      <c r="C173" s="136" t="s">
        <v>268</v>
      </c>
      <c r="D173" s="136" t="s">
        <v>210</v>
      </c>
      <c r="E173" s="137" t="s">
        <v>439</v>
      </c>
      <c r="F173" s="138" t="s">
        <v>440</v>
      </c>
      <c r="G173" s="139" t="s">
        <v>387</v>
      </c>
      <c r="H173" s="140">
        <v>0.45</v>
      </c>
      <c r="I173" s="141"/>
      <c r="J173" s="142">
        <f>ROUND(I173*H173,2)</f>
        <v>0</v>
      </c>
      <c r="K173" s="143"/>
      <c r="L173" s="30"/>
      <c r="M173" s="144" t="s">
        <v>1</v>
      </c>
      <c r="N173" s="145" t="s">
        <v>43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156</v>
      </c>
      <c r="AT173" s="148" t="s">
        <v>210</v>
      </c>
      <c r="AU173" s="148" t="s">
        <v>91</v>
      </c>
      <c r="AY173" s="15" t="s">
        <v>209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5" t="s">
        <v>85</v>
      </c>
      <c r="BK173" s="149">
        <f>ROUND(I173*H173,2)</f>
        <v>0</v>
      </c>
      <c r="BL173" s="15" t="s">
        <v>156</v>
      </c>
      <c r="BM173" s="148" t="s">
        <v>3283</v>
      </c>
    </row>
    <row r="174" spans="2:65" s="1" customFormat="1" ht="29.25" x14ac:dyDescent="0.2">
      <c r="B174" s="30"/>
      <c r="D174" s="150" t="s">
        <v>216</v>
      </c>
      <c r="F174" s="151" t="s">
        <v>442</v>
      </c>
      <c r="I174" s="152"/>
      <c r="L174" s="30"/>
      <c r="M174" s="153"/>
      <c r="T174" s="54"/>
      <c r="AT174" s="15" t="s">
        <v>216</v>
      </c>
      <c r="AU174" s="15" t="s">
        <v>91</v>
      </c>
    </row>
    <row r="175" spans="2:65" s="12" customFormat="1" ht="22.5" x14ac:dyDescent="0.2">
      <c r="B175" s="154"/>
      <c r="D175" s="150" t="s">
        <v>292</v>
      </c>
      <c r="E175" s="155" t="s">
        <v>1</v>
      </c>
      <c r="F175" s="156" t="s">
        <v>3281</v>
      </c>
      <c r="H175" s="157">
        <v>0.60000000000000009</v>
      </c>
      <c r="I175" s="158"/>
      <c r="L175" s="154"/>
      <c r="M175" s="159"/>
      <c r="T175" s="160"/>
      <c r="AT175" s="155" t="s">
        <v>292</v>
      </c>
      <c r="AU175" s="155" t="s">
        <v>91</v>
      </c>
      <c r="AV175" s="12" t="s">
        <v>91</v>
      </c>
      <c r="AW175" s="12" t="s">
        <v>36</v>
      </c>
      <c r="AX175" s="12" t="s">
        <v>78</v>
      </c>
      <c r="AY175" s="155" t="s">
        <v>209</v>
      </c>
    </row>
    <row r="176" spans="2:65" s="12" customFormat="1" x14ac:dyDescent="0.2">
      <c r="B176" s="154"/>
      <c r="D176" s="150" t="s">
        <v>292</v>
      </c>
      <c r="E176" s="155" t="s">
        <v>1</v>
      </c>
      <c r="F176" s="156" t="s">
        <v>3282</v>
      </c>
      <c r="H176" s="157">
        <v>-0.15000000000000002</v>
      </c>
      <c r="I176" s="158"/>
      <c r="L176" s="154"/>
      <c r="M176" s="159"/>
      <c r="T176" s="160"/>
      <c r="AT176" s="155" t="s">
        <v>292</v>
      </c>
      <c r="AU176" s="155" t="s">
        <v>91</v>
      </c>
      <c r="AV176" s="12" t="s">
        <v>91</v>
      </c>
      <c r="AW176" s="12" t="s">
        <v>36</v>
      </c>
      <c r="AX176" s="12" t="s">
        <v>78</v>
      </c>
      <c r="AY176" s="155" t="s">
        <v>209</v>
      </c>
    </row>
    <row r="177" spans="2:65" s="13" customFormat="1" x14ac:dyDescent="0.2">
      <c r="B177" s="164"/>
      <c r="D177" s="150" t="s">
        <v>292</v>
      </c>
      <c r="E177" s="165" t="s">
        <v>1</v>
      </c>
      <c r="F177" s="166" t="s">
        <v>351</v>
      </c>
      <c r="H177" s="167">
        <v>0.45000000000000007</v>
      </c>
      <c r="I177" s="168"/>
      <c r="L177" s="164"/>
      <c r="M177" s="169"/>
      <c r="T177" s="170"/>
      <c r="AT177" s="165" t="s">
        <v>292</v>
      </c>
      <c r="AU177" s="165" t="s">
        <v>91</v>
      </c>
      <c r="AV177" s="13" t="s">
        <v>156</v>
      </c>
      <c r="AW177" s="13" t="s">
        <v>4</v>
      </c>
      <c r="AX177" s="13" t="s">
        <v>85</v>
      </c>
      <c r="AY177" s="165" t="s">
        <v>209</v>
      </c>
    </row>
    <row r="178" spans="2:65" s="1" customFormat="1" ht="16.5" customHeight="1" x14ac:dyDescent="0.2">
      <c r="B178" s="30"/>
      <c r="C178" s="136" t="s">
        <v>273</v>
      </c>
      <c r="D178" s="136" t="s">
        <v>210</v>
      </c>
      <c r="E178" s="137" t="s">
        <v>464</v>
      </c>
      <c r="F178" s="138" t="s">
        <v>465</v>
      </c>
      <c r="G178" s="139" t="s">
        <v>359</v>
      </c>
      <c r="H178" s="140">
        <v>16</v>
      </c>
      <c r="I178" s="141"/>
      <c r="J178" s="142">
        <f>ROUND(I178*H178,2)</f>
        <v>0</v>
      </c>
      <c r="K178" s="143"/>
      <c r="L178" s="30"/>
      <c r="M178" s="144" t="s">
        <v>1</v>
      </c>
      <c r="N178" s="145" t="s">
        <v>43</v>
      </c>
      <c r="P178" s="146">
        <f>O178*H178</f>
        <v>0</v>
      </c>
      <c r="Q178" s="146">
        <v>1.0200000000000001E-3</v>
      </c>
      <c r="R178" s="146">
        <f>Q178*H178</f>
        <v>1.6320000000000001E-2</v>
      </c>
      <c r="S178" s="146">
        <v>0</v>
      </c>
      <c r="T178" s="147">
        <f>S178*H178</f>
        <v>0</v>
      </c>
      <c r="AR178" s="148" t="s">
        <v>156</v>
      </c>
      <c r="AT178" s="148" t="s">
        <v>210</v>
      </c>
      <c r="AU178" s="148" t="s">
        <v>91</v>
      </c>
      <c r="AY178" s="15" t="s">
        <v>209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5" t="s">
        <v>85</v>
      </c>
      <c r="BK178" s="149">
        <f>ROUND(I178*H178,2)</f>
        <v>0</v>
      </c>
      <c r="BL178" s="15" t="s">
        <v>156</v>
      </c>
      <c r="BM178" s="148" t="s">
        <v>3284</v>
      </c>
    </row>
    <row r="179" spans="2:65" s="1" customFormat="1" ht="29.25" x14ac:dyDescent="0.2">
      <c r="B179" s="30"/>
      <c r="D179" s="150" t="s">
        <v>216</v>
      </c>
      <c r="F179" s="151" t="s">
        <v>467</v>
      </c>
      <c r="I179" s="152"/>
      <c r="L179" s="30"/>
      <c r="M179" s="153"/>
      <c r="T179" s="54"/>
      <c r="AT179" s="15" t="s">
        <v>216</v>
      </c>
      <c r="AU179" s="15" t="s">
        <v>91</v>
      </c>
    </row>
    <row r="180" spans="2:65" s="12" customFormat="1" x14ac:dyDescent="0.2">
      <c r="B180" s="154"/>
      <c r="D180" s="150" t="s">
        <v>292</v>
      </c>
      <c r="E180" s="155" t="s">
        <v>1</v>
      </c>
      <c r="F180" s="156" t="s">
        <v>3285</v>
      </c>
      <c r="H180" s="157">
        <v>16</v>
      </c>
      <c r="I180" s="158"/>
      <c r="L180" s="154"/>
      <c r="M180" s="159"/>
      <c r="T180" s="160"/>
      <c r="AT180" s="155" t="s">
        <v>292</v>
      </c>
      <c r="AU180" s="155" t="s">
        <v>91</v>
      </c>
      <c r="AV180" s="12" t="s">
        <v>91</v>
      </c>
      <c r="AW180" s="12" t="s">
        <v>36</v>
      </c>
      <c r="AX180" s="12" t="s">
        <v>85</v>
      </c>
      <c r="AY180" s="155" t="s">
        <v>209</v>
      </c>
    </row>
    <row r="181" spans="2:65" s="1" customFormat="1" ht="24.2" customHeight="1" x14ac:dyDescent="0.2">
      <c r="B181" s="30"/>
      <c r="C181" s="136" t="s">
        <v>280</v>
      </c>
      <c r="D181" s="136" t="s">
        <v>210</v>
      </c>
      <c r="E181" s="137" t="s">
        <v>470</v>
      </c>
      <c r="F181" s="138" t="s">
        <v>471</v>
      </c>
      <c r="G181" s="139" t="s">
        <v>359</v>
      </c>
      <c r="H181" s="140">
        <v>16</v>
      </c>
      <c r="I181" s="141"/>
      <c r="J181" s="142">
        <f>ROUND(I181*H181,2)</f>
        <v>0</v>
      </c>
      <c r="K181" s="143"/>
      <c r="L181" s="30"/>
      <c r="M181" s="144" t="s">
        <v>1</v>
      </c>
      <c r="N181" s="145" t="s">
        <v>43</v>
      </c>
      <c r="P181" s="146">
        <f>O181*H181</f>
        <v>0</v>
      </c>
      <c r="Q181" s="146">
        <v>0.15478</v>
      </c>
      <c r="R181" s="146">
        <f>Q181*H181</f>
        <v>2.47648</v>
      </c>
      <c r="S181" s="146">
        <v>0</v>
      </c>
      <c r="T181" s="147">
        <f>S181*H181</f>
        <v>0</v>
      </c>
      <c r="AR181" s="148" t="s">
        <v>156</v>
      </c>
      <c r="AT181" s="148" t="s">
        <v>210</v>
      </c>
      <c r="AU181" s="148" t="s">
        <v>91</v>
      </c>
      <c r="AY181" s="15" t="s">
        <v>209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5" t="s">
        <v>85</v>
      </c>
      <c r="BK181" s="149">
        <f>ROUND(I181*H181,2)</f>
        <v>0</v>
      </c>
      <c r="BL181" s="15" t="s">
        <v>156</v>
      </c>
      <c r="BM181" s="148" t="s">
        <v>3286</v>
      </c>
    </row>
    <row r="182" spans="2:65" s="1" customFormat="1" ht="19.5" x14ac:dyDescent="0.2">
      <c r="B182" s="30"/>
      <c r="D182" s="150" t="s">
        <v>216</v>
      </c>
      <c r="F182" s="151" t="s">
        <v>473</v>
      </c>
      <c r="I182" s="152"/>
      <c r="L182" s="30"/>
      <c r="M182" s="153"/>
      <c r="T182" s="54"/>
      <c r="AT182" s="15" t="s">
        <v>216</v>
      </c>
      <c r="AU182" s="15" t="s">
        <v>91</v>
      </c>
    </row>
    <row r="183" spans="2:65" s="12" customFormat="1" x14ac:dyDescent="0.2">
      <c r="B183" s="154"/>
      <c r="D183" s="150" t="s">
        <v>292</v>
      </c>
      <c r="E183" s="155" t="s">
        <v>1</v>
      </c>
      <c r="F183" s="156" t="s">
        <v>3285</v>
      </c>
      <c r="H183" s="157">
        <v>16</v>
      </c>
      <c r="I183" s="158"/>
      <c r="L183" s="154"/>
      <c r="M183" s="159"/>
      <c r="T183" s="160"/>
      <c r="AT183" s="155" t="s">
        <v>292</v>
      </c>
      <c r="AU183" s="155" t="s">
        <v>91</v>
      </c>
      <c r="AV183" s="12" t="s">
        <v>91</v>
      </c>
      <c r="AW183" s="12" t="s">
        <v>36</v>
      </c>
      <c r="AX183" s="12" t="s">
        <v>85</v>
      </c>
      <c r="AY183" s="155" t="s">
        <v>209</v>
      </c>
    </row>
    <row r="184" spans="2:65" s="1" customFormat="1" ht="21.75" customHeight="1" x14ac:dyDescent="0.2">
      <c r="B184" s="30"/>
      <c r="C184" s="136" t="s">
        <v>287</v>
      </c>
      <c r="D184" s="136" t="s">
        <v>210</v>
      </c>
      <c r="E184" s="137" t="s">
        <v>475</v>
      </c>
      <c r="F184" s="138" t="s">
        <v>476</v>
      </c>
      <c r="G184" s="139" t="s">
        <v>456</v>
      </c>
      <c r="H184" s="140">
        <v>4</v>
      </c>
      <c r="I184" s="141"/>
      <c r="J184" s="142">
        <f>ROUND(I184*H184,2)</f>
        <v>0</v>
      </c>
      <c r="K184" s="143"/>
      <c r="L184" s="30"/>
      <c r="M184" s="144" t="s">
        <v>1</v>
      </c>
      <c r="N184" s="145" t="s">
        <v>43</v>
      </c>
      <c r="P184" s="146">
        <f>O184*H184</f>
        <v>0</v>
      </c>
      <c r="Q184" s="146">
        <v>3.7098200000000001</v>
      </c>
      <c r="R184" s="146">
        <f>Q184*H184</f>
        <v>14.83928</v>
      </c>
      <c r="S184" s="146">
        <v>0</v>
      </c>
      <c r="T184" s="147">
        <f>S184*H184</f>
        <v>0</v>
      </c>
      <c r="AR184" s="148" t="s">
        <v>156</v>
      </c>
      <c r="AT184" s="148" t="s">
        <v>210</v>
      </c>
      <c r="AU184" s="148" t="s">
        <v>91</v>
      </c>
      <c r="AY184" s="15" t="s">
        <v>209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5" t="s">
        <v>85</v>
      </c>
      <c r="BK184" s="149">
        <f>ROUND(I184*H184,2)</f>
        <v>0</v>
      </c>
      <c r="BL184" s="15" t="s">
        <v>156</v>
      </c>
      <c r="BM184" s="148" t="s">
        <v>3287</v>
      </c>
    </row>
    <row r="185" spans="2:65" s="1" customFormat="1" ht="39" x14ac:dyDescent="0.2">
      <c r="B185" s="30"/>
      <c r="D185" s="150" t="s">
        <v>216</v>
      </c>
      <c r="F185" s="151" t="s">
        <v>478</v>
      </c>
      <c r="I185" s="152"/>
      <c r="L185" s="30"/>
      <c r="M185" s="153"/>
      <c r="T185" s="54"/>
      <c r="AT185" s="15" t="s">
        <v>216</v>
      </c>
      <c r="AU185" s="15" t="s">
        <v>91</v>
      </c>
    </row>
    <row r="186" spans="2:65" s="12" customFormat="1" x14ac:dyDescent="0.2">
      <c r="B186" s="154"/>
      <c r="D186" s="150" t="s">
        <v>292</v>
      </c>
      <c r="E186" s="155" t="s">
        <v>1</v>
      </c>
      <c r="F186" s="156" t="s">
        <v>156</v>
      </c>
      <c r="H186" s="157">
        <v>4</v>
      </c>
      <c r="I186" s="158"/>
      <c r="L186" s="154"/>
      <c r="M186" s="159"/>
      <c r="T186" s="160"/>
      <c r="AT186" s="155" t="s">
        <v>292</v>
      </c>
      <c r="AU186" s="155" t="s">
        <v>91</v>
      </c>
      <c r="AV186" s="12" t="s">
        <v>91</v>
      </c>
      <c r="AW186" s="12" t="s">
        <v>36</v>
      </c>
      <c r="AX186" s="12" t="s">
        <v>85</v>
      </c>
      <c r="AY186" s="155" t="s">
        <v>209</v>
      </c>
    </row>
    <row r="187" spans="2:65" s="1" customFormat="1" ht="24.2" customHeight="1" x14ac:dyDescent="0.2">
      <c r="B187" s="30"/>
      <c r="C187" s="136" t="s">
        <v>295</v>
      </c>
      <c r="D187" s="136" t="s">
        <v>210</v>
      </c>
      <c r="E187" s="137" t="s">
        <v>481</v>
      </c>
      <c r="F187" s="138" t="s">
        <v>482</v>
      </c>
      <c r="G187" s="139" t="s">
        <v>456</v>
      </c>
      <c r="H187" s="140">
        <v>4</v>
      </c>
      <c r="I187" s="141"/>
      <c r="J187" s="142">
        <f>ROUND(I187*H187,2)</f>
        <v>0</v>
      </c>
      <c r="K187" s="143"/>
      <c r="L187" s="30"/>
      <c r="M187" s="144" t="s">
        <v>1</v>
      </c>
      <c r="N187" s="145" t="s">
        <v>43</v>
      </c>
      <c r="P187" s="146">
        <f>O187*H187</f>
        <v>0</v>
      </c>
      <c r="Q187" s="146">
        <v>0</v>
      </c>
      <c r="R187" s="146">
        <f>Q187*H187</f>
        <v>0</v>
      </c>
      <c r="S187" s="146">
        <v>0</v>
      </c>
      <c r="T187" s="147">
        <f>S187*H187</f>
        <v>0</v>
      </c>
      <c r="AR187" s="148" t="s">
        <v>156</v>
      </c>
      <c r="AT187" s="148" t="s">
        <v>210</v>
      </c>
      <c r="AU187" s="148" t="s">
        <v>91</v>
      </c>
      <c r="AY187" s="15" t="s">
        <v>209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5" t="s">
        <v>85</v>
      </c>
      <c r="BK187" s="149">
        <f>ROUND(I187*H187,2)</f>
        <v>0</v>
      </c>
      <c r="BL187" s="15" t="s">
        <v>156</v>
      </c>
      <c r="BM187" s="148" t="s">
        <v>3288</v>
      </c>
    </row>
    <row r="188" spans="2:65" s="1" customFormat="1" ht="39" x14ac:dyDescent="0.2">
      <c r="B188" s="30"/>
      <c r="D188" s="150" t="s">
        <v>216</v>
      </c>
      <c r="F188" s="151" t="s">
        <v>484</v>
      </c>
      <c r="I188" s="152"/>
      <c r="L188" s="30"/>
      <c r="M188" s="153"/>
      <c r="T188" s="54"/>
      <c r="AT188" s="15" t="s">
        <v>216</v>
      </c>
      <c r="AU188" s="15" t="s">
        <v>91</v>
      </c>
    </row>
    <row r="189" spans="2:65" s="12" customFormat="1" x14ac:dyDescent="0.2">
      <c r="B189" s="154"/>
      <c r="D189" s="150" t="s">
        <v>292</v>
      </c>
      <c r="E189" s="155" t="s">
        <v>1</v>
      </c>
      <c r="F189" s="156" t="s">
        <v>156</v>
      </c>
      <c r="H189" s="157">
        <v>4</v>
      </c>
      <c r="I189" s="158"/>
      <c r="L189" s="154"/>
      <c r="M189" s="159"/>
      <c r="T189" s="160"/>
      <c r="AT189" s="155" t="s">
        <v>292</v>
      </c>
      <c r="AU189" s="155" t="s">
        <v>91</v>
      </c>
      <c r="AV189" s="12" t="s">
        <v>91</v>
      </c>
      <c r="AW189" s="12" t="s">
        <v>36</v>
      </c>
      <c r="AX189" s="12" t="s">
        <v>85</v>
      </c>
      <c r="AY189" s="155" t="s">
        <v>209</v>
      </c>
    </row>
    <row r="190" spans="2:65" s="1" customFormat="1" ht="24.2" customHeight="1" x14ac:dyDescent="0.2">
      <c r="B190" s="30"/>
      <c r="C190" s="136" t="s">
        <v>302</v>
      </c>
      <c r="D190" s="136" t="s">
        <v>210</v>
      </c>
      <c r="E190" s="137" t="s">
        <v>486</v>
      </c>
      <c r="F190" s="138" t="s">
        <v>487</v>
      </c>
      <c r="G190" s="139" t="s">
        <v>342</v>
      </c>
      <c r="H190" s="140">
        <v>82.24</v>
      </c>
      <c r="I190" s="141"/>
      <c r="J190" s="142">
        <f>ROUND(I190*H190,2)</f>
        <v>0</v>
      </c>
      <c r="K190" s="143"/>
      <c r="L190" s="30"/>
      <c r="M190" s="144" t="s">
        <v>1</v>
      </c>
      <c r="N190" s="145" t="s">
        <v>43</v>
      </c>
      <c r="P190" s="146">
        <f>O190*H190</f>
        <v>0</v>
      </c>
      <c r="Q190" s="146">
        <v>2.9440000000000001E-2</v>
      </c>
      <c r="R190" s="146">
        <f>Q190*H190</f>
        <v>2.4211456</v>
      </c>
      <c r="S190" s="146">
        <v>0</v>
      </c>
      <c r="T190" s="147">
        <f>S190*H190</f>
        <v>0</v>
      </c>
      <c r="AR190" s="148" t="s">
        <v>156</v>
      </c>
      <c r="AT190" s="148" t="s">
        <v>210</v>
      </c>
      <c r="AU190" s="148" t="s">
        <v>91</v>
      </c>
      <c r="AY190" s="15" t="s">
        <v>209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5" t="s">
        <v>85</v>
      </c>
      <c r="BK190" s="149">
        <f>ROUND(I190*H190,2)</f>
        <v>0</v>
      </c>
      <c r="BL190" s="15" t="s">
        <v>156</v>
      </c>
      <c r="BM190" s="148" t="s">
        <v>3289</v>
      </c>
    </row>
    <row r="191" spans="2:65" s="1" customFormat="1" ht="19.5" x14ac:dyDescent="0.2">
      <c r="B191" s="30"/>
      <c r="D191" s="150" t="s">
        <v>216</v>
      </c>
      <c r="F191" s="151" t="s">
        <v>489</v>
      </c>
      <c r="I191" s="152"/>
      <c r="L191" s="30"/>
      <c r="M191" s="153"/>
      <c r="T191" s="54"/>
      <c r="AT191" s="15" t="s">
        <v>216</v>
      </c>
      <c r="AU191" s="15" t="s">
        <v>91</v>
      </c>
    </row>
    <row r="192" spans="2:65" s="12" customFormat="1" x14ac:dyDescent="0.2">
      <c r="B192" s="154"/>
      <c r="D192" s="150" t="s">
        <v>292</v>
      </c>
      <c r="E192" s="155" t="s">
        <v>1</v>
      </c>
      <c r="F192" s="156" t="s">
        <v>3290</v>
      </c>
      <c r="H192" s="157">
        <v>82.24</v>
      </c>
      <c r="I192" s="158"/>
      <c r="L192" s="154"/>
      <c r="M192" s="159"/>
      <c r="T192" s="160"/>
      <c r="AT192" s="155" t="s">
        <v>292</v>
      </c>
      <c r="AU192" s="155" t="s">
        <v>91</v>
      </c>
      <c r="AV192" s="12" t="s">
        <v>91</v>
      </c>
      <c r="AW192" s="12" t="s">
        <v>36</v>
      </c>
      <c r="AX192" s="12" t="s">
        <v>85</v>
      </c>
      <c r="AY192" s="155" t="s">
        <v>209</v>
      </c>
    </row>
    <row r="193" spans="2:65" s="1" customFormat="1" ht="24.2" customHeight="1" x14ac:dyDescent="0.2">
      <c r="B193" s="30"/>
      <c r="C193" s="136" t="s">
        <v>307</v>
      </c>
      <c r="D193" s="136" t="s">
        <v>210</v>
      </c>
      <c r="E193" s="137" t="s">
        <v>502</v>
      </c>
      <c r="F193" s="138" t="s">
        <v>503</v>
      </c>
      <c r="G193" s="139" t="s">
        <v>387</v>
      </c>
      <c r="H193" s="140">
        <v>159.624</v>
      </c>
      <c r="I193" s="141"/>
      <c r="J193" s="142">
        <f>ROUND(I193*H193,2)</f>
        <v>0</v>
      </c>
      <c r="K193" s="143"/>
      <c r="L193" s="30"/>
      <c r="M193" s="144" t="s">
        <v>1</v>
      </c>
      <c r="N193" s="145" t="s">
        <v>43</v>
      </c>
      <c r="P193" s="146">
        <f>O193*H193</f>
        <v>0</v>
      </c>
      <c r="Q193" s="146">
        <v>0</v>
      </c>
      <c r="R193" s="146">
        <f>Q193*H193</f>
        <v>0</v>
      </c>
      <c r="S193" s="146">
        <v>0</v>
      </c>
      <c r="T193" s="147">
        <f>S193*H193</f>
        <v>0</v>
      </c>
      <c r="AR193" s="148" t="s">
        <v>156</v>
      </c>
      <c r="AT193" s="148" t="s">
        <v>210</v>
      </c>
      <c r="AU193" s="148" t="s">
        <v>91</v>
      </c>
      <c r="AY193" s="15" t="s">
        <v>209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5" t="s">
        <v>85</v>
      </c>
      <c r="BK193" s="149">
        <f>ROUND(I193*H193,2)</f>
        <v>0</v>
      </c>
      <c r="BL193" s="15" t="s">
        <v>156</v>
      </c>
      <c r="BM193" s="148" t="s">
        <v>3291</v>
      </c>
    </row>
    <row r="194" spans="2:65" s="1" customFormat="1" ht="39" x14ac:dyDescent="0.2">
      <c r="B194" s="30"/>
      <c r="D194" s="150" t="s">
        <v>216</v>
      </c>
      <c r="F194" s="151" t="s">
        <v>505</v>
      </c>
      <c r="I194" s="152"/>
      <c r="L194" s="30"/>
      <c r="M194" s="153"/>
      <c r="T194" s="54"/>
      <c r="AT194" s="15" t="s">
        <v>216</v>
      </c>
      <c r="AU194" s="15" t="s">
        <v>91</v>
      </c>
    </row>
    <row r="195" spans="2:65" s="12" customFormat="1" x14ac:dyDescent="0.2">
      <c r="B195" s="154"/>
      <c r="D195" s="150" t="s">
        <v>292</v>
      </c>
      <c r="E195" s="155" t="s">
        <v>1</v>
      </c>
      <c r="F195" s="156" t="s">
        <v>3292</v>
      </c>
      <c r="H195" s="157">
        <v>143.42399999999998</v>
      </c>
      <c r="I195" s="158"/>
      <c r="L195" s="154"/>
      <c r="M195" s="159"/>
      <c r="T195" s="160"/>
      <c r="AT195" s="155" t="s">
        <v>292</v>
      </c>
      <c r="AU195" s="155" t="s">
        <v>91</v>
      </c>
      <c r="AV195" s="12" t="s">
        <v>91</v>
      </c>
      <c r="AW195" s="12" t="s">
        <v>36</v>
      </c>
      <c r="AX195" s="12" t="s">
        <v>78</v>
      </c>
      <c r="AY195" s="155" t="s">
        <v>209</v>
      </c>
    </row>
    <row r="196" spans="2:65" s="12" customFormat="1" ht="22.5" x14ac:dyDescent="0.2">
      <c r="B196" s="154"/>
      <c r="D196" s="150" t="s">
        <v>292</v>
      </c>
      <c r="E196" s="155" t="s">
        <v>1</v>
      </c>
      <c r="F196" s="156" t="s">
        <v>3293</v>
      </c>
      <c r="H196" s="157">
        <v>21.6</v>
      </c>
      <c r="I196" s="158"/>
      <c r="L196" s="154"/>
      <c r="M196" s="159"/>
      <c r="T196" s="160"/>
      <c r="AT196" s="155" t="s">
        <v>292</v>
      </c>
      <c r="AU196" s="155" t="s">
        <v>91</v>
      </c>
      <c r="AV196" s="12" t="s">
        <v>91</v>
      </c>
      <c r="AW196" s="12" t="s">
        <v>36</v>
      </c>
      <c r="AX196" s="12" t="s">
        <v>78</v>
      </c>
      <c r="AY196" s="155" t="s">
        <v>209</v>
      </c>
    </row>
    <row r="197" spans="2:65" s="12" customFormat="1" x14ac:dyDescent="0.2">
      <c r="B197" s="154"/>
      <c r="D197" s="150" t="s">
        <v>292</v>
      </c>
      <c r="E197" s="155" t="s">
        <v>1</v>
      </c>
      <c r="F197" s="156" t="s">
        <v>3294</v>
      </c>
      <c r="H197" s="157">
        <v>-5.4</v>
      </c>
      <c r="I197" s="158"/>
      <c r="L197" s="154"/>
      <c r="M197" s="159"/>
      <c r="T197" s="160"/>
      <c r="AT197" s="155" t="s">
        <v>292</v>
      </c>
      <c r="AU197" s="155" t="s">
        <v>91</v>
      </c>
      <c r="AV197" s="12" t="s">
        <v>91</v>
      </c>
      <c r="AW197" s="12" t="s">
        <v>36</v>
      </c>
      <c r="AX197" s="12" t="s">
        <v>78</v>
      </c>
      <c r="AY197" s="155" t="s">
        <v>209</v>
      </c>
    </row>
    <row r="198" spans="2:65" s="13" customFormat="1" x14ac:dyDescent="0.2">
      <c r="B198" s="164"/>
      <c r="D198" s="150" t="s">
        <v>292</v>
      </c>
      <c r="E198" s="165" t="s">
        <v>1</v>
      </c>
      <c r="F198" s="166" t="s">
        <v>351</v>
      </c>
      <c r="H198" s="167">
        <v>159.62399999999997</v>
      </c>
      <c r="I198" s="168"/>
      <c r="L198" s="164"/>
      <c r="M198" s="169"/>
      <c r="T198" s="170"/>
      <c r="AT198" s="165" t="s">
        <v>292</v>
      </c>
      <c r="AU198" s="165" t="s">
        <v>91</v>
      </c>
      <c r="AV198" s="13" t="s">
        <v>156</v>
      </c>
      <c r="AW198" s="13" t="s">
        <v>4</v>
      </c>
      <c r="AX198" s="13" t="s">
        <v>85</v>
      </c>
      <c r="AY198" s="165" t="s">
        <v>209</v>
      </c>
    </row>
    <row r="199" spans="2:65" s="1" customFormat="1" ht="24.2" customHeight="1" x14ac:dyDescent="0.2">
      <c r="B199" s="30"/>
      <c r="C199" s="136" t="s">
        <v>312</v>
      </c>
      <c r="D199" s="136" t="s">
        <v>210</v>
      </c>
      <c r="E199" s="137" t="s">
        <v>510</v>
      </c>
      <c r="F199" s="138" t="s">
        <v>511</v>
      </c>
      <c r="G199" s="139" t="s">
        <v>387</v>
      </c>
      <c r="H199" s="140">
        <v>17.736000000000001</v>
      </c>
      <c r="I199" s="141"/>
      <c r="J199" s="142">
        <f>ROUND(I199*H199,2)</f>
        <v>0</v>
      </c>
      <c r="K199" s="143"/>
      <c r="L199" s="30"/>
      <c r="M199" s="144" t="s">
        <v>1</v>
      </c>
      <c r="N199" s="145" t="s">
        <v>43</v>
      </c>
      <c r="P199" s="146">
        <f>O199*H199</f>
        <v>0</v>
      </c>
      <c r="Q199" s="146">
        <v>0</v>
      </c>
      <c r="R199" s="146">
        <f>Q199*H199</f>
        <v>0</v>
      </c>
      <c r="S199" s="146">
        <v>0</v>
      </c>
      <c r="T199" s="147">
        <f>S199*H199</f>
        <v>0</v>
      </c>
      <c r="AR199" s="148" t="s">
        <v>156</v>
      </c>
      <c r="AT199" s="148" t="s">
        <v>210</v>
      </c>
      <c r="AU199" s="148" t="s">
        <v>91</v>
      </c>
      <c r="AY199" s="15" t="s">
        <v>209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5" t="s">
        <v>85</v>
      </c>
      <c r="BK199" s="149">
        <f>ROUND(I199*H199,2)</f>
        <v>0</v>
      </c>
      <c r="BL199" s="15" t="s">
        <v>156</v>
      </c>
      <c r="BM199" s="148" t="s">
        <v>3295</v>
      </c>
    </row>
    <row r="200" spans="2:65" s="1" customFormat="1" ht="39" x14ac:dyDescent="0.2">
      <c r="B200" s="30"/>
      <c r="D200" s="150" t="s">
        <v>216</v>
      </c>
      <c r="F200" s="151" t="s">
        <v>513</v>
      </c>
      <c r="I200" s="152"/>
      <c r="L200" s="30"/>
      <c r="M200" s="153"/>
      <c r="T200" s="54"/>
      <c r="AT200" s="15" t="s">
        <v>216</v>
      </c>
      <c r="AU200" s="15" t="s">
        <v>91</v>
      </c>
    </row>
    <row r="201" spans="2:65" s="12" customFormat="1" x14ac:dyDescent="0.2">
      <c r="B201" s="154"/>
      <c r="D201" s="150" t="s">
        <v>292</v>
      </c>
      <c r="E201" s="155" t="s">
        <v>1</v>
      </c>
      <c r="F201" s="156" t="s">
        <v>3296</v>
      </c>
      <c r="H201" s="157">
        <v>15.936</v>
      </c>
      <c r="I201" s="158"/>
      <c r="L201" s="154"/>
      <c r="M201" s="159"/>
      <c r="T201" s="160"/>
      <c r="AT201" s="155" t="s">
        <v>292</v>
      </c>
      <c r="AU201" s="155" t="s">
        <v>91</v>
      </c>
      <c r="AV201" s="12" t="s">
        <v>91</v>
      </c>
      <c r="AW201" s="12" t="s">
        <v>36</v>
      </c>
      <c r="AX201" s="12" t="s">
        <v>78</v>
      </c>
      <c r="AY201" s="155" t="s">
        <v>209</v>
      </c>
    </row>
    <row r="202" spans="2:65" s="12" customFormat="1" ht="22.5" x14ac:dyDescent="0.2">
      <c r="B202" s="154"/>
      <c r="D202" s="150" t="s">
        <v>292</v>
      </c>
      <c r="E202" s="155" t="s">
        <v>1</v>
      </c>
      <c r="F202" s="156" t="s">
        <v>3297</v>
      </c>
      <c r="H202" s="157">
        <v>2.4000000000000004</v>
      </c>
      <c r="I202" s="158"/>
      <c r="L202" s="154"/>
      <c r="M202" s="159"/>
      <c r="T202" s="160"/>
      <c r="AT202" s="155" t="s">
        <v>292</v>
      </c>
      <c r="AU202" s="155" t="s">
        <v>91</v>
      </c>
      <c r="AV202" s="12" t="s">
        <v>91</v>
      </c>
      <c r="AW202" s="12" t="s">
        <v>36</v>
      </c>
      <c r="AX202" s="12" t="s">
        <v>78</v>
      </c>
      <c r="AY202" s="155" t="s">
        <v>209</v>
      </c>
    </row>
    <row r="203" spans="2:65" s="12" customFormat="1" x14ac:dyDescent="0.2">
      <c r="B203" s="154"/>
      <c r="D203" s="150" t="s">
        <v>292</v>
      </c>
      <c r="E203" s="155" t="s">
        <v>1</v>
      </c>
      <c r="F203" s="156" t="s">
        <v>3298</v>
      </c>
      <c r="H203" s="157">
        <v>-0.60000000000000009</v>
      </c>
      <c r="I203" s="158"/>
      <c r="L203" s="154"/>
      <c r="M203" s="159"/>
      <c r="T203" s="160"/>
      <c r="AT203" s="155" t="s">
        <v>292</v>
      </c>
      <c r="AU203" s="155" t="s">
        <v>91</v>
      </c>
      <c r="AV203" s="12" t="s">
        <v>91</v>
      </c>
      <c r="AW203" s="12" t="s">
        <v>36</v>
      </c>
      <c r="AX203" s="12" t="s">
        <v>78</v>
      </c>
      <c r="AY203" s="155" t="s">
        <v>209</v>
      </c>
    </row>
    <row r="204" spans="2:65" s="13" customFormat="1" x14ac:dyDescent="0.2">
      <c r="B204" s="164"/>
      <c r="D204" s="150" t="s">
        <v>292</v>
      </c>
      <c r="E204" s="165" t="s">
        <v>1</v>
      </c>
      <c r="F204" s="166" t="s">
        <v>351</v>
      </c>
      <c r="H204" s="167">
        <v>17.735999999999997</v>
      </c>
      <c r="I204" s="168"/>
      <c r="L204" s="164"/>
      <c r="M204" s="169"/>
      <c r="T204" s="170"/>
      <c r="AT204" s="165" t="s">
        <v>292</v>
      </c>
      <c r="AU204" s="165" t="s">
        <v>91</v>
      </c>
      <c r="AV204" s="13" t="s">
        <v>156</v>
      </c>
      <c r="AW204" s="13" t="s">
        <v>4</v>
      </c>
      <c r="AX204" s="13" t="s">
        <v>85</v>
      </c>
      <c r="AY204" s="165" t="s">
        <v>209</v>
      </c>
    </row>
    <row r="205" spans="2:65" s="1" customFormat="1" ht="33" customHeight="1" x14ac:dyDescent="0.2">
      <c r="B205" s="30"/>
      <c r="C205" s="136" t="s">
        <v>7</v>
      </c>
      <c r="D205" s="136" t="s">
        <v>210</v>
      </c>
      <c r="E205" s="137" t="s">
        <v>518</v>
      </c>
      <c r="F205" s="138" t="s">
        <v>519</v>
      </c>
      <c r="G205" s="139" t="s">
        <v>387</v>
      </c>
      <c r="H205" s="140">
        <v>159.624</v>
      </c>
      <c r="I205" s="141"/>
      <c r="J205" s="142">
        <f>ROUND(I205*H205,2)</f>
        <v>0</v>
      </c>
      <c r="K205" s="143"/>
      <c r="L205" s="30"/>
      <c r="M205" s="144" t="s">
        <v>1</v>
      </c>
      <c r="N205" s="145" t="s">
        <v>43</v>
      </c>
      <c r="P205" s="146">
        <f>O205*H205</f>
        <v>0</v>
      </c>
      <c r="Q205" s="146">
        <v>0</v>
      </c>
      <c r="R205" s="146">
        <f>Q205*H205</f>
        <v>0</v>
      </c>
      <c r="S205" s="146">
        <v>0</v>
      </c>
      <c r="T205" s="147">
        <f>S205*H205</f>
        <v>0</v>
      </c>
      <c r="AR205" s="148" t="s">
        <v>156</v>
      </c>
      <c r="AT205" s="148" t="s">
        <v>210</v>
      </c>
      <c r="AU205" s="148" t="s">
        <v>91</v>
      </c>
      <c r="AY205" s="15" t="s">
        <v>209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5" t="s">
        <v>85</v>
      </c>
      <c r="BK205" s="149">
        <f>ROUND(I205*H205,2)</f>
        <v>0</v>
      </c>
      <c r="BL205" s="15" t="s">
        <v>156</v>
      </c>
      <c r="BM205" s="148" t="s">
        <v>3299</v>
      </c>
    </row>
    <row r="206" spans="2:65" s="1" customFormat="1" ht="39" x14ac:dyDescent="0.2">
      <c r="B206" s="30"/>
      <c r="D206" s="150" t="s">
        <v>216</v>
      </c>
      <c r="F206" s="151" t="s">
        <v>521</v>
      </c>
      <c r="I206" s="152"/>
      <c r="L206" s="30"/>
      <c r="M206" s="153"/>
      <c r="T206" s="54"/>
      <c r="AT206" s="15" t="s">
        <v>216</v>
      </c>
      <c r="AU206" s="15" t="s">
        <v>91</v>
      </c>
    </row>
    <row r="207" spans="2:65" s="12" customFormat="1" x14ac:dyDescent="0.2">
      <c r="B207" s="154"/>
      <c r="D207" s="150" t="s">
        <v>292</v>
      </c>
      <c r="E207" s="155" t="s">
        <v>1</v>
      </c>
      <c r="F207" s="156" t="s">
        <v>3292</v>
      </c>
      <c r="H207" s="157">
        <v>143.42399999999998</v>
      </c>
      <c r="I207" s="158"/>
      <c r="L207" s="154"/>
      <c r="M207" s="159"/>
      <c r="T207" s="160"/>
      <c r="AT207" s="155" t="s">
        <v>292</v>
      </c>
      <c r="AU207" s="155" t="s">
        <v>91</v>
      </c>
      <c r="AV207" s="12" t="s">
        <v>91</v>
      </c>
      <c r="AW207" s="12" t="s">
        <v>36</v>
      </c>
      <c r="AX207" s="12" t="s">
        <v>78</v>
      </c>
      <c r="AY207" s="155" t="s">
        <v>209</v>
      </c>
    </row>
    <row r="208" spans="2:65" s="12" customFormat="1" ht="22.5" x14ac:dyDescent="0.2">
      <c r="B208" s="154"/>
      <c r="D208" s="150" t="s">
        <v>292</v>
      </c>
      <c r="E208" s="155" t="s">
        <v>1</v>
      </c>
      <c r="F208" s="156" t="s">
        <v>3293</v>
      </c>
      <c r="H208" s="157">
        <v>21.6</v>
      </c>
      <c r="I208" s="158"/>
      <c r="L208" s="154"/>
      <c r="M208" s="159"/>
      <c r="T208" s="160"/>
      <c r="AT208" s="155" t="s">
        <v>292</v>
      </c>
      <c r="AU208" s="155" t="s">
        <v>91</v>
      </c>
      <c r="AV208" s="12" t="s">
        <v>91</v>
      </c>
      <c r="AW208" s="12" t="s">
        <v>36</v>
      </c>
      <c r="AX208" s="12" t="s">
        <v>78</v>
      </c>
      <c r="AY208" s="155" t="s">
        <v>209</v>
      </c>
    </row>
    <row r="209" spans="2:65" s="12" customFormat="1" x14ac:dyDescent="0.2">
      <c r="B209" s="154"/>
      <c r="D209" s="150" t="s">
        <v>292</v>
      </c>
      <c r="E209" s="155" t="s">
        <v>1</v>
      </c>
      <c r="F209" s="156" t="s">
        <v>3294</v>
      </c>
      <c r="H209" s="157">
        <v>-5.4</v>
      </c>
      <c r="I209" s="158"/>
      <c r="L209" s="154"/>
      <c r="M209" s="159"/>
      <c r="T209" s="160"/>
      <c r="AT209" s="155" t="s">
        <v>292</v>
      </c>
      <c r="AU209" s="155" t="s">
        <v>91</v>
      </c>
      <c r="AV209" s="12" t="s">
        <v>91</v>
      </c>
      <c r="AW209" s="12" t="s">
        <v>36</v>
      </c>
      <c r="AX209" s="12" t="s">
        <v>78</v>
      </c>
      <c r="AY209" s="155" t="s">
        <v>209</v>
      </c>
    </row>
    <row r="210" spans="2:65" s="13" customFormat="1" x14ac:dyDescent="0.2">
      <c r="B210" s="164"/>
      <c r="D210" s="150" t="s">
        <v>292</v>
      </c>
      <c r="E210" s="165" t="s">
        <v>1</v>
      </c>
      <c r="F210" s="166" t="s">
        <v>351</v>
      </c>
      <c r="H210" s="167">
        <v>159.62399999999997</v>
      </c>
      <c r="I210" s="168"/>
      <c r="L210" s="164"/>
      <c r="M210" s="169"/>
      <c r="T210" s="170"/>
      <c r="AT210" s="165" t="s">
        <v>292</v>
      </c>
      <c r="AU210" s="165" t="s">
        <v>91</v>
      </c>
      <c r="AV210" s="13" t="s">
        <v>156</v>
      </c>
      <c r="AW210" s="13" t="s">
        <v>4</v>
      </c>
      <c r="AX210" s="13" t="s">
        <v>85</v>
      </c>
      <c r="AY210" s="165" t="s">
        <v>209</v>
      </c>
    </row>
    <row r="211" spans="2:65" s="1" customFormat="1" ht="33" customHeight="1" x14ac:dyDescent="0.2">
      <c r="B211" s="30"/>
      <c r="C211" s="136" t="s">
        <v>453</v>
      </c>
      <c r="D211" s="136" t="s">
        <v>210</v>
      </c>
      <c r="E211" s="137" t="s">
        <v>523</v>
      </c>
      <c r="F211" s="138" t="s">
        <v>524</v>
      </c>
      <c r="G211" s="139" t="s">
        <v>387</v>
      </c>
      <c r="H211" s="140">
        <v>17.736000000000001</v>
      </c>
      <c r="I211" s="141"/>
      <c r="J211" s="142">
        <f>ROUND(I211*H211,2)</f>
        <v>0</v>
      </c>
      <c r="K211" s="143"/>
      <c r="L211" s="30"/>
      <c r="M211" s="144" t="s">
        <v>1</v>
      </c>
      <c r="N211" s="145" t="s">
        <v>43</v>
      </c>
      <c r="P211" s="146">
        <f>O211*H211</f>
        <v>0</v>
      </c>
      <c r="Q211" s="146">
        <v>0</v>
      </c>
      <c r="R211" s="146">
        <f>Q211*H211</f>
        <v>0</v>
      </c>
      <c r="S211" s="146">
        <v>0</v>
      </c>
      <c r="T211" s="147">
        <f>S211*H211</f>
        <v>0</v>
      </c>
      <c r="AR211" s="148" t="s">
        <v>156</v>
      </c>
      <c r="AT211" s="148" t="s">
        <v>210</v>
      </c>
      <c r="AU211" s="148" t="s">
        <v>91</v>
      </c>
      <c r="AY211" s="15" t="s">
        <v>209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5" t="s">
        <v>85</v>
      </c>
      <c r="BK211" s="149">
        <f>ROUND(I211*H211,2)</f>
        <v>0</v>
      </c>
      <c r="BL211" s="15" t="s">
        <v>156</v>
      </c>
      <c r="BM211" s="148" t="s">
        <v>3300</v>
      </c>
    </row>
    <row r="212" spans="2:65" s="1" customFormat="1" ht="39" x14ac:dyDescent="0.2">
      <c r="B212" s="30"/>
      <c r="D212" s="150" t="s">
        <v>216</v>
      </c>
      <c r="F212" s="151" t="s">
        <v>526</v>
      </c>
      <c r="I212" s="152"/>
      <c r="L212" s="30"/>
      <c r="M212" s="153"/>
      <c r="T212" s="54"/>
      <c r="AT212" s="15" t="s">
        <v>216</v>
      </c>
      <c r="AU212" s="15" t="s">
        <v>91</v>
      </c>
    </row>
    <row r="213" spans="2:65" s="12" customFormat="1" x14ac:dyDescent="0.2">
      <c r="B213" s="154"/>
      <c r="D213" s="150" t="s">
        <v>292</v>
      </c>
      <c r="E213" s="155" t="s">
        <v>1</v>
      </c>
      <c r="F213" s="156" t="s">
        <v>3296</v>
      </c>
      <c r="H213" s="157">
        <v>15.936</v>
      </c>
      <c r="I213" s="158"/>
      <c r="L213" s="154"/>
      <c r="M213" s="159"/>
      <c r="T213" s="160"/>
      <c r="AT213" s="155" t="s">
        <v>292</v>
      </c>
      <c r="AU213" s="155" t="s">
        <v>91</v>
      </c>
      <c r="AV213" s="12" t="s">
        <v>91</v>
      </c>
      <c r="AW213" s="12" t="s">
        <v>36</v>
      </c>
      <c r="AX213" s="12" t="s">
        <v>78</v>
      </c>
      <c r="AY213" s="155" t="s">
        <v>209</v>
      </c>
    </row>
    <row r="214" spans="2:65" s="12" customFormat="1" ht="22.5" x14ac:dyDescent="0.2">
      <c r="B214" s="154"/>
      <c r="D214" s="150" t="s">
        <v>292</v>
      </c>
      <c r="E214" s="155" t="s">
        <v>1</v>
      </c>
      <c r="F214" s="156" t="s">
        <v>3297</v>
      </c>
      <c r="H214" s="157">
        <v>2.4000000000000004</v>
      </c>
      <c r="I214" s="158"/>
      <c r="L214" s="154"/>
      <c r="M214" s="159"/>
      <c r="T214" s="160"/>
      <c r="AT214" s="155" t="s">
        <v>292</v>
      </c>
      <c r="AU214" s="155" t="s">
        <v>91</v>
      </c>
      <c r="AV214" s="12" t="s">
        <v>91</v>
      </c>
      <c r="AW214" s="12" t="s">
        <v>36</v>
      </c>
      <c r="AX214" s="12" t="s">
        <v>78</v>
      </c>
      <c r="AY214" s="155" t="s">
        <v>209</v>
      </c>
    </row>
    <row r="215" spans="2:65" s="12" customFormat="1" x14ac:dyDescent="0.2">
      <c r="B215" s="154"/>
      <c r="D215" s="150" t="s">
        <v>292</v>
      </c>
      <c r="E215" s="155" t="s">
        <v>1</v>
      </c>
      <c r="F215" s="156" t="s">
        <v>3298</v>
      </c>
      <c r="H215" s="157">
        <v>-0.60000000000000009</v>
      </c>
      <c r="I215" s="158"/>
      <c r="L215" s="154"/>
      <c r="M215" s="159"/>
      <c r="T215" s="160"/>
      <c r="AT215" s="155" t="s">
        <v>292</v>
      </c>
      <c r="AU215" s="155" t="s">
        <v>91</v>
      </c>
      <c r="AV215" s="12" t="s">
        <v>91</v>
      </c>
      <c r="AW215" s="12" t="s">
        <v>36</v>
      </c>
      <c r="AX215" s="12" t="s">
        <v>78</v>
      </c>
      <c r="AY215" s="155" t="s">
        <v>209</v>
      </c>
    </row>
    <row r="216" spans="2:65" s="13" customFormat="1" x14ac:dyDescent="0.2">
      <c r="B216" s="164"/>
      <c r="D216" s="150" t="s">
        <v>292</v>
      </c>
      <c r="E216" s="165" t="s">
        <v>1</v>
      </c>
      <c r="F216" s="166" t="s">
        <v>351</v>
      </c>
      <c r="H216" s="167">
        <v>17.735999999999997</v>
      </c>
      <c r="I216" s="168"/>
      <c r="L216" s="164"/>
      <c r="M216" s="169"/>
      <c r="T216" s="170"/>
      <c r="AT216" s="165" t="s">
        <v>292</v>
      </c>
      <c r="AU216" s="165" t="s">
        <v>91</v>
      </c>
      <c r="AV216" s="13" t="s">
        <v>156</v>
      </c>
      <c r="AW216" s="13" t="s">
        <v>4</v>
      </c>
      <c r="AX216" s="13" t="s">
        <v>85</v>
      </c>
      <c r="AY216" s="165" t="s">
        <v>209</v>
      </c>
    </row>
    <row r="217" spans="2:65" s="1" customFormat="1" ht="37.9" customHeight="1" x14ac:dyDescent="0.2">
      <c r="B217" s="30"/>
      <c r="C217" s="136" t="s">
        <v>459</v>
      </c>
      <c r="D217" s="136" t="s">
        <v>210</v>
      </c>
      <c r="E217" s="137" t="s">
        <v>528</v>
      </c>
      <c r="F217" s="138" t="s">
        <v>529</v>
      </c>
      <c r="G217" s="139" t="s">
        <v>387</v>
      </c>
      <c r="H217" s="140">
        <v>53.841999999999999</v>
      </c>
      <c r="I217" s="141"/>
      <c r="J217" s="142">
        <f>ROUND(I217*H217,2)</f>
        <v>0</v>
      </c>
      <c r="K217" s="143"/>
      <c r="L217" s="30"/>
      <c r="M217" s="144" t="s">
        <v>1</v>
      </c>
      <c r="N217" s="145" t="s">
        <v>43</v>
      </c>
      <c r="P217" s="146">
        <f>O217*H217</f>
        <v>0</v>
      </c>
      <c r="Q217" s="146">
        <v>0</v>
      </c>
      <c r="R217" s="146">
        <f>Q217*H217</f>
        <v>0</v>
      </c>
      <c r="S217" s="146">
        <v>0</v>
      </c>
      <c r="T217" s="147">
        <f>S217*H217</f>
        <v>0</v>
      </c>
      <c r="AR217" s="148" t="s">
        <v>156</v>
      </c>
      <c r="AT217" s="148" t="s">
        <v>210</v>
      </c>
      <c r="AU217" s="148" t="s">
        <v>91</v>
      </c>
      <c r="AY217" s="15" t="s">
        <v>209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5" t="s">
        <v>85</v>
      </c>
      <c r="BK217" s="149">
        <f>ROUND(I217*H217,2)</f>
        <v>0</v>
      </c>
      <c r="BL217" s="15" t="s">
        <v>156</v>
      </c>
      <c r="BM217" s="148" t="s">
        <v>3301</v>
      </c>
    </row>
    <row r="218" spans="2:65" s="1" customFormat="1" ht="39" x14ac:dyDescent="0.2">
      <c r="B218" s="30"/>
      <c r="D218" s="150" t="s">
        <v>216</v>
      </c>
      <c r="F218" s="151" t="s">
        <v>531</v>
      </c>
      <c r="I218" s="152"/>
      <c r="L218" s="30"/>
      <c r="M218" s="153"/>
      <c r="T218" s="54"/>
      <c r="AT218" s="15" t="s">
        <v>216</v>
      </c>
      <c r="AU218" s="15" t="s">
        <v>91</v>
      </c>
    </row>
    <row r="219" spans="2:65" s="12" customFormat="1" x14ac:dyDescent="0.2">
      <c r="B219" s="154"/>
      <c r="D219" s="150" t="s">
        <v>292</v>
      </c>
      <c r="E219" s="155" t="s">
        <v>1</v>
      </c>
      <c r="F219" s="156" t="s">
        <v>3302</v>
      </c>
      <c r="H219" s="157">
        <v>53.841999999999999</v>
      </c>
      <c r="I219" s="158"/>
      <c r="L219" s="154"/>
      <c r="M219" s="159"/>
      <c r="T219" s="160"/>
      <c r="AT219" s="155" t="s">
        <v>292</v>
      </c>
      <c r="AU219" s="155" t="s">
        <v>91</v>
      </c>
      <c r="AV219" s="12" t="s">
        <v>91</v>
      </c>
      <c r="AW219" s="12" t="s">
        <v>36</v>
      </c>
      <c r="AX219" s="12" t="s">
        <v>85</v>
      </c>
      <c r="AY219" s="155" t="s">
        <v>209</v>
      </c>
    </row>
    <row r="220" spans="2:65" s="1" customFormat="1" ht="37.9" customHeight="1" x14ac:dyDescent="0.2">
      <c r="B220" s="30"/>
      <c r="C220" s="136" t="s">
        <v>463</v>
      </c>
      <c r="D220" s="136" t="s">
        <v>210</v>
      </c>
      <c r="E220" s="137" t="s">
        <v>534</v>
      </c>
      <c r="F220" s="138" t="s">
        <v>535</v>
      </c>
      <c r="G220" s="139" t="s">
        <v>387</v>
      </c>
      <c r="H220" s="140">
        <v>8.8680000000000003</v>
      </c>
      <c r="I220" s="141"/>
      <c r="J220" s="142">
        <f>ROUND(I220*H220,2)</f>
        <v>0</v>
      </c>
      <c r="K220" s="143"/>
      <c r="L220" s="30"/>
      <c r="M220" s="144" t="s">
        <v>1</v>
      </c>
      <c r="N220" s="145" t="s">
        <v>43</v>
      </c>
      <c r="P220" s="146">
        <f>O220*H220</f>
        <v>0</v>
      </c>
      <c r="Q220" s="146">
        <v>0</v>
      </c>
      <c r="R220" s="146">
        <f>Q220*H220</f>
        <v>0</v>
      </c>
      <c r="S220" s="146">
        <v>0</v>
      </c>
      <c r="T220" s="147">
        <f>S220*H220</f>
        <v>0</v>
      </c>
      <c r="AR220" s="148" t="s">
        <v>156</v>
      </c>
      <c r="AT220" s="148" t="s">
        <v>210</v>
      </c>
      <c r="AU220" s="148" t="s">
        <v>91</v>
      </c>
      <c r="AY220" s="15" t="s">
        <v>209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5" t="s">
        <v>85</v>
      </c>
      <c r="BK220" s="149">
        <f>ROUND(I220*H220,2)</f>
        <v>0</v>
      </c>
      <c r="BL220" s="15" t="s">
        <v>156</v>
      </c>
      <c r="BM220" s="148" t="s">
        <v>3303</v>
      </c>
    </row>
    <row r="221" spans="2:65" s="1" customFormat="1" ht="39" x14ac:dyDescent="0.2">
      <c r="B221" s="30"/>
      <c r="D221" s="150" t="s">
        <v>216</v>
      </c>
      <c r="F221" s="151" t="s">
        <v>537</v>
      </c>
      <c r="I221" s="152"/>
      <c r="L221" s="30"/>
      <c r="M221" s="153"/>
      <c r="T221" s="54"/>
      <c r="AT221" s="15" t="s">
        <v>216</v>
      </c>
      <c r="AU221" s="15" t="s">
        <v>91</v>
      </c>
    </row>
    <row r="222" spans="2:65" s="12" customFormat="1" x14ac:dyDescent="0.2">
      <c r="B222" s="154"/>
      <c r="D222" s="150" t="s">
        <v>292</v>
      </c>
      <c r="E222" s="155" t="s">
        <v>1</v>
      </c>
      <c r="F222" s="156" t="s">
        <v>3304</v>
      </c>
      <c r="H222" s="157">
        <v>7.968</v>
      </c>
      <c r="I222" s="158"/>
      <c r="L222" s="154"/>
      <c r="M222" s="159"/>
      <c r="T222" s="160"/>
      <c r="AT222" s="155" t="s">
        <v>292</v>
      </c>
      <c r="AU222" s="155" t="s">
        <v>91</v>
      </c>
      <c r="AV222" s="12" t="s">
        <v>91</v>
      </c>
      <c r="AW222" s="12" t="s">
        <v>36</v>
      </c>
      <c r="AX222" s="12" t="s">
        <v>78</v>
      </c>
      <c r="AY222" s="155" t="s">
        <v>209</v>
      </c>
    </row>
    <row r="223" spans="2:65" s="12" customFormat="1" ht="22.5" x14ac:dyDescent="0.2">
      <c r="B223" s="154"/>
      <c r="D223" s="150" t="s">
        <v>292</v>
      </c>
      <c r="E223" s="155" t="s">
        <v>1</v>
      </c>
      <c r="F223" s="156" t="s">
        <v>3305</v>
      </c>
      <c r="H223" s="157">
        <v>1.2000000000000002</v>
      </c>
      <c r="I223" s="158"/>
      <c r="L223" s="154"/>
      <c r="M223" s="159"/>
      <c r="T223" s="160"/>
      <c r="AT223" s="155" t="s">
        <v>292</v>
      </c>
      <c r="AU223" s="155" t="s">
        <v>91</v>
      </c>
      <c r="AV223" s="12" t="s">
        <v>91</v>
      </c>
      <c r="AW223" s="12" t="s">
        <v>36</v>
      </c>
      <c r="AX223" s="12" t="s">
        <v>78</v>
      </c>
      <c r="AY223" s="155" t="s">
        <v>209</v>
      </c>
    </row>
    <row r="224" spans="2:65" s="12" customFormat="1" x14ac:dyDescent="0.2">
      <c r="B224" s="154"/>
      <c r="D224" s="150" t="s">
        <v>292</v>
      </c>
      <c r="E224" s="155" t="s">
        <v>1</v>
      </c>
      <c r="F224" s="156" t="s">
        <v>3306</v>
      </c>
      <c r="H224" s="157">
        <v>-0.30000000000000004</v>
      </c>
      <c r="I224" s="158"/>
      <c r="L224" s="154"/>
      <c r="M224" s="159"/>
      <c r="T224" s="160"/>
      <c r="AT224" s="155" t="s">
        <v>292</v>
      </c>
      <c r="AU224" s="155" t="s">
        <v>91</v>
      </c>
      <c r="AV224" s="12" t="s">
        <v>91</v>
      </c>
      <c r="AW224" s="12" t="s">
        <v>36</v>
      </c>
      <c r="AX224" s="12" t="s">
        <v>78</v>
      </c>
      <c r="AY224" s="155" t="s">
        <v>209</v>
      </c>
    </row>
    <row r="225" spans="2:65" s="13" customFormat="1" x14ac:dyDescent="0.2">
      <c r="B225" s="164"/>
      <c r="D225" s="150" t="s">
        <v>292</v>
      </c>
      <c r="E225" s="165" t="s">
        <v>1</v>
      </c>
      <c r="F225" s="166" t="s">
        <v>351</v>
      </c>
      <c r="H225" s="167">
        <v>8.8679999999999986</v>
      </c>
      <c r="I225" s="168"/>
      <c r="L225" s="164"/>
      <c r="M225" s="169"/>
      <c r="T225" s="170"/>
      <c r="AT225" s="165" t="s">
        <v>292</v>
      </c>
      <c r="AU225" s="165" t="s">
        <v>91</v>
      </c>
      <c r="AV225" s="13" t="s">
        <v>156</v>
      </c>
      <c r="AW225" s="13" t="s">
        <v>4</v>
      </c>
      <c r="AX225" s="13" t="s">
        <v>85</v>
      </c>
      <c r="AY225" s="165" t="s">
        <v>209</v>
      </c>
    </row>
    <row r="226" spans="2:65" s="1" customFormat="1" ht="24.2" customHeight="1" x14ac:dyDescent="0.2">
      <c r="B226" s="30"/>
      <c r="C226" s="136" t="s">
        <v>469</v>
      </c>
      <c r="D226" s="136" t="s">
        <v>210</v>
      </c>
      <c r="E226" s="137" t="s">
        <v>1032</v>
      </c>
      <c r="F226" s="138" t="s">
        <v>1033</v>
      </c>
      <c r="G226" s="139" t="s">
        <v>387</v>
      </c>
      <c r="H226" s="140">
        <v>159.624</v>
      </c>
      <c r="I226" s="141"/>
      <c r="J226" s="142">
        <f>ROUND(I226*H226,2)</f>
        <v>0</v>
      </c>
      <c r="K226" s="143"/>
      <c r="L226" s="30"/>
      <c r="M226" s="144" t="s">
        <v>1</v>
      </c>
      <c r="N226" s="145" t="s">
        <v>43</v>
      </c>
      <c r="P226" s="146">
        <f>O226*H226</f>
        <v>0</v>
      </c>
      <c r="Q226" s="146">
        <v>0</v>
      </c>
      <c r="R226" s="146">
        <f>Q226*H226</f>
        <v>0</v>
      </c>
      <c r="S226" s="146">
        <v>0</v>
      </c>
      <c r="T226" s="147">
        <f>S226*H226</f>
        <v>0</v>
      </c>
      <c r="AR226" s="148" t="s">
        <v>156</v>
      </c>
      <c r="AT226" s="148" t="s">
        <v>210</v>
      </c>
      <c r="AU226" s="148" t="s">
        <v>91</v>
      </c>
      <c r="AY226" s="15" t="s">
        <v>209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5" t="s">
        <v>85</v>
      </c>
      <c r="BK226" s="149">
        <f>ROUND(I226*H226,2)</f>
        <v>0</v>
      </c>
      <c r="BL226" s="15" t="s">
        <v>156</v>
      </c>
      <c r="BM226" s="148" t="s">
        <v>3307</v>
      </c>
    </row>
    <row r="227" spans="2:65" s="1" customFormat="1" ht="29.25" x14ac:dyDescent="0.2">
      <c r="B227" s="30"/>
      <c r="D227" s="150" t="s">
        <v>216</v>
      </c>
      <c r="F227" s="151" t="s">
        <v>1035</v>
      </c>
      <c r="I227" s="152"/>
      <c r="L227" s="30"/>
      <c r="M227" s="153"/>
      <c r="T227" s="54"/>
      <c r="AT227" s="15" t="s">
        <v>216</v>
      </c>
      <c r="AU227" s="15" t="s">
        <v>91</v>
      </c>
    </row>
    <row r="228" spans="2:65" s="12" customFormat="1" x14ac:dyDescent="0.2">
      <c r="B228" s="154"/>
      <c r="D228" s="150" t="s">
        <v>292</v>
      </c>
      <c r="E228" s="155" t="s">
        <v>1</v>
      </c>
      <c r="F228" s="156" t="s">
        <v>3292</v>
      </c>
      <c r="H228" s="157">
        <v>143.42399999999998</v>
      </c>
      <c r="I228" s="158"/>
      <c r="L228" s="154"/>
      <c r="M228" s="159"/>
      <c r="T228" s="160"/>
      <c r="AT228" s="155" t="s">
        <v>292</v>
      </c>
      <c r="AU228" s="155" t="s">
        <v>91</v>
      </c>
      <c r="AV228" s="12" t="s">
        <v>91</v>
      </c>
      <c r="AW228" s="12" t="s">
        <v>36</v>
      </c>
      <c r="AX228" s="12" t="s">
        <v>78</v>
      </c>
      <c r="AY228" s="155" t="s">
        <v>209</v>
      </c>
    </row>
    <row r="229" spans="2:65" s="12" customFormat="1" ht="22.5" x14ac:dyDescent="0.2">
      <c r="B229" s="154"/>
      <c r="D229" s="150" t="s">
        <v>292</v>
      </c>
      <c r="E229" s="155" t="s">
        <v>1</v>
      </c>
      <c r="F229" s="156" t="s">
        <v>3293</v>
      </c>
      <c r="H229" s="157">
        <v>21.6</v>
      </c>
      <c r="I229" s="158"/>
      <c r="L229" s="154"/>
      <c r="M229" s="159"/>
      <c r="T229" s="160"/>
      <c r="AT229" s="155" t="s">
        <v>292</v>
      </c>
      <c r="AU229" s="155" t="s">
        <v>91</v>
      </c>
      <c r="AV229" s="12" t="s">
        <v>91</v>
      </c>
      <c r="AW229" s="12" t="s">
        <v>36</v>
      </c>
      <c r="AX229" s="12" t="s">
        <v>78</v>
      </c>
      <c r="AY229" s="155" t="s">
        <v>209</v>
      </c>
    </row>
    <row r="230" spans="2:65" s="12" customFormat="1" x14ac:dyDescent="0.2">
      <c r="B230" s="154"/>
      <c r="D230" s="150" t="s">
        <v>292</v>
      </c>
      <c r="E230" s="155" t="s">
        <v>1</v>
      </c>
      <c r="F230" s="156" t="s">
        <v>3294</v>
      </c>
      <c r="H230" s="157">
        <v>-5.4</v>
      </c>
      <c r="I230" s="158"/>
      <c r="L230" s="154"/>
      <c r="M230" s="159"/>
      <c r="T230" s="160"/>
      <c r="AT230" s="155" t="s">
        <v>292</v>
      </c>
      <c r="AU230" s="155" t="s">
        <v>91</v>
      </c>
      <c r="AV230" s="12" t="s">
        <v>91</v>
      </c>
      <c r="AW230" s="12" t="s">
        <v>36</v>
      </c>
      <c r="AX230" s="12" t="s">
        <v>78</v>
      </c>
      <c r="AY230" s="155" t="s">
        <v>209</v>
      </c>
    </row>
    <row r="231" spans="2:65" s="13" customFormat="1" x14ac:dyDescent="0.2">
      <c r="B231" s="164"/>
      <c r="D231" s="150" t="s">
        <v>292</v>
      </c>
      <c r="E231" s="165" t="s">
        <v>1</v>
      </c>
      <c r="F231" s="166" t="s">
        <v>351</v>
      </c>
      <c r="H231" s="167">
        <v>159.62399999999997</v>
      </c>
      <c r="I231" s="168"/>
      <c r="L231" s="164"/>
      <c r="M231" s="169"/>
      <c r="T231" s="170"/>
      <c r="AT231" s="165" t="s">
        <v>292</v>
      </c>
      <c r="AU231" s="165" t="s">
        <v>91</v>
      </c>
      <c r="AV231" s="13" t="s">
        <v>156</v>
      </c>
      <c r="AW231" s="13" t="s">
        <v>4</v>
      </c>
      <c r="AX231" s="13" t="s">
        <v>85</v>
      </c>
      <c r="AY231" s="165" t="s">
        <v>209</v>
      </c>
    </row>
    <row r="232" spans="2:65" s="1" customFormat="1" ht="24.2" customHeight="1" x14ac:dyDescent="0.2">
      <c r="B232" s="30"/>
      <c r="C232" s="136" t="s">
        <v>474</v>
      </c>
      <c r="D232" s="136" t="s">
        <v>210</v>
      </c>
      <c r="E232" s="137" t="s">
        <v>539</v>
      </c>
      <c r="F232" s="138" t="s">
        <v>540</v>
      </c>
      <c r="G232" s="139" t="s">
        <v>387</v>
      </c>
      <c r="H232" s="140">
        <v>17.736000000000001</v>
      </c>
      <c r="I232" s="141"/>
      <c r="J232" s="142">
        <f>ROUND(I232*H232,2)</f>
        <v>0</v>
      </c>
      <c r="K232" s="143"/>
      <c r="L232" s="30"/>
      <c r="M232" s="144" t="s">
        <v>1</v>
      </c>
      <c r="N232" s="145" t="s">
        <v>43</v>
      </c>
      <c r="P232" s="146">
        <f>O232*H232</f>
        <v>0</v>
      </c>
      <c r="Q232" s="146">
        <v>0</v>
      </c>
      <c r="R232" s="146">
        <f>Q232*H232</f>
        <v>0</v>
      </c>
      <c r="S232" s="146">
        <v>0</v>
      </c>
      <c r="T232" s="147">
        <f>S232*H232</f>
        <v>0</v>
      </c>
      <c r="AR232" s="148" t="s">
        <v>156</v>
      </c>
      <c r="AT232" s="148" t="s">
        <v>210</v>
      </c>
      <c r="AU232" s="148" t="s">
        <v>91</v>
      </c>
      <c r="AY232" s="15" t="s">
        <v>209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5" t="s">
        <v>85</v>
      </c>
      <c r="BK232" s="149">
        <f>ROUND(I232*H232,2)</f>
        <v>0</v>
      </c>
      <c r="BL232" s="15" t="s">
        <v>156</v>
      </c>
      <c r="BM232" s="148" t="s">
        <v>3308</v>
      </c>
    </row>
    <row r="233" spans="2:65" s="1" customFormat="1" ht="29.25" x14ac:dyDescent="0.2">
      <c r="B233" s="30"/>
      <c r="D233" s="150" t="s">
        <v>216</v>
      </c>
      <c r="F233" s="151" t="s">
        <v>542</v>
      </c>
      <c r="I233" s="152"/>
      <c r="L233" s="30"/>
      <c r="M233" s="153"/>
      <c r="T233" s="54"/>
      <c r="AT233" s="15" t="s">
        <v>216</v>
      </c>
      <c r="AU233" s="15" t="s">
        <v>91</v>
      </c>
    </row>
    <row r="234" spans="2:65" s="12" customFormat="1" x14ac:dyDescent="0.2">
      <c r="B234" s="154"/>
      <c r="D234" s="150" t="s">
        <v>292</v>
      </c>
      <c r="E234" s="155" t="s">
        <v>1</v>
      </c>
      <c r="F234" s="156" t="s">
        <v>3296</v>
      </c>
      <c r="H234" s="157">
        <v>15.936</v>
      </c>
      <c r="I234" s="158"/>
      <c r="L234" s="154"/>
      <c r="M234" s="159"/>
      <c r="T234" s="160"/>
      <c r="AT234" s="155" t="s">
        <v>292</v>
      </c>
      <c r="AU234" s="155" t="s">
        <v>91</v>
      </c>
      <c r="AV234" s="12" t="s">
        <v>91</v>
      </c>
      <c r="AW234" s="12" t="s">
        <v>36</v>
      </c>
      <c r="AX234" s="12" t="s">
        <v>78</v>
      </c>
      <c r="AY234" s="155" t="s">
        <v>209</v>
      </c>
    </row>
    <row r="235" spans="2:65" s="12" customFormat="1" ht="22.5" x14ac:dyDescent="0.2">
      <c r="B235" s="154"/>
      <c r="D235" s="150" t="s">
        <v>292</v>
      </c>
      <c r="E235" s="155" t="s">
        <v>1</v>
      </c>
      <c r="F235" s="156" t="s">
        <v>3297</v>
      </c>
      <c r="H235" s="157">
        <v>2.4000000000000004</v>
      </c>
      <c r="I235" s="158"/>
      <c r="L235" s="154"/>
      <c r="M235" s="159"/>
      <c r="T235" s="160"/>
      <c r="AT235" s="155" t="s">
        <v>292</v>
      </c>
      <c r="AU235" s="155" t="s">
        <v>91</v>
      </c>
      <c r="AV235" s="12" t="s">
        <v>91</v>
      </c>
      <c r="AW235" s="12" t="s">
        <v>36</v>
      </c>
      <c r="AX235" s="12" t="s">
        <v>78</v>
      </c>
      <c r="AY235" s="155" t="s">
        <v>209</v>
      </c>
    </row>
    <row r="236" spans="2:65" s="12" customFormat="1" x14ac:dyDescent="0.2">
      <c r="B236" s="154"/>
      <c r="D236" s="150" t="s">
        <v>292</v>
      </c>
      <c r="E236" s="155" t="s">
        <v>1</v>
      </c>
      <c r="F236" s="156" t="s">
        <v>3298</v>
      </c>
      <c r="H236" s="157">
        <v>-0.60000000000000009</v>
      </c>
      <c r="I236" s="158"/>
      <c r="L236" s="154"/>
      <c r="M236" s="159"/>
      <c r="T236" s="160"/>
      <c r="AT236" s="155" t="s">
        <v>292</v>
      </c>
      <c r="AU236" s="155" t="s">
        <v>91</v>
      </c>
      <c r="AV236" s="12" t="s">
        <v>91</v>
      </c>
      <c r="AW236" s="12" t="s">
        <v>36</v>
      </c>
      <c r="AX236" s="12" t="s">
        <v>78</v>
      </c>
      <c r="AY236" s="155" t="s">
        <v>209</v>
      </c>
    </row>
    <row r="237" spans="2:65" s="13" customFormat="1" x14ac:dyDescent="0.2">
      <c r="B237" s="164"/>
      <c r="D237" s="150" t="s">
        <v>292</v>
      </c>
      <c r="E237" s="165" t="s">
        <v>1</v>
      </c>
      <c r="F237" s="166" t="s">
        <v>351</v>
      </c>
      <c r="H237" s="167">
        <v>17.735999999999997</v>
      </c>
      <c r="I237" s="168"/>
      <c r="L237" s="164"/>
      <c r="M237" s="169"/>
      <c r="T237" s="170"/>
      <c r="AT237" s="165" t="s">
        <v>292</v>
      </c>
      <c r="AU237" s="165" t="s">
        <v>91</v>
      </c>
      <c r="AV237" s="13" t="s">
        <v>156</v>
      </c>
      <c r="AW237" s="13" t="s">
        <v>4</v>
      </c>
      <c r="AX237" s="13" t="s">
        <v>85</v>
      </c>
      <c r="AY237" s="165" t="s">
        <v>209</v>
      </c>
    </row>
    <row r="238" spans="2:65" s="1" customFormat="1" ht="16.5" customHeight="1" x14ac:dyDescent="0.2">
      <c r="B238" s="30"/>
      <c r="C238" s="136" t="s">
        <v>480</v>
      </c>
      <c r="D238" s="136" t="s">
        <v>210</v>
      </c>
      <c r="E238" s="137" t="s">
        <v>545</v>
      </c>
      <c r="F238" s="138" t="s">
        <v>546</v>
      </c>
      <c r="G238" s="139" t="s">
        <v>387</v>
      </c>
      <c r="H238" s="140">
        <v>62.71</v>
      </c>
      <c r="I238" s="141"/>
      <c r="J238" s="142">
        <f>ROUND(I238*H238,2)</f>
        <v>0</v>
      </c>
      <c r="K238" s="143"/>
      <c r="L238" s="30"/>
      <c r="M238" s="144" t="s">
        <v>1</v>
      </c>
      <c r="N238" s="145" t="s">
        <v>43</v>
      </c>
      <c r="P238" s="146">
        <f>O238*H238</f>
        <v>0</v>
      </c>
      <c r="Q238" s="146">
        <v>0</v>
      </c>
      <c r="R238" s="146">
        <f>Q238*H238</f>
        <v>0</v>
      </c>
      <c r="S238" s="146">
        <v>0</v>
      </c>
      <c r="T238" s="147">
        <f>S238*H238</f>
        <v>0</v>
      </c>
      <c r="AR238" s="148" t="s">
        <v>156</v>
      </c>
      <c r="AT238" s="148" t="s">
        <v>210</v>
      </c>
      <c r="AU238" s="148" t="s">
        <v>91</v>
      </c>
      <c r="AY238" s="15" t="s">
        <v>209</v>
      </c>
      <c r="BE238" s="149">
        <f>IF(N238="základní",J238,0)</f>
        <v>0</v>
      </c>
      <c r="BF238" s="149">
        <f>IF(N238="snížená",J238,0)</f>
        <v>0</v>
      </c>
      <c r="BG238" s="149">
        <f>IF(N238="zákl. přenesená",J238,0)</f>
        <v>0</v>
      </c>
      <c r="BH238" s="149">
        <f>IF(N238="sníž. přenesená",J238,0)</f>
        <v>0</v>
      </c>
      <c r="BI238" s="149">
        <f>IF(N238="nulová",J238,0)</f>
        <v>0</v>
      </c>
      <c r="BJ238" s="15" t="s">
        <v>85</v>
      </c>
      <c r="BK238" s="149">
        <f>ROUND(I238*H238,2)</f>
        <v>0</v>
      </c>
      <c r="BL238" s="15" t="s">
        <v>156</v>
      </c>
      <c r="BM238" s="148" t="s">
        <v>3309</v>
      </c>
    </row>
    <row r="239" spans="2:65" s="1" customFormat="1" ht="19.5" x14ac:dyDescent="0.2">
      <c r="B239" s="30"/>
      <c r="D239" s="150" t="s">
        <v>216</v>
      </c>
      <c r="F239" s="151" t="s">
        <v>548</v>
      </c>
      <c r="I239" s="152"/>
      <c r="L239" s="30"/>
      <c r="M239" s="153"/>
      <c r="T239" s="54"/>
      <c r="AT239" s="15" t="s">
        <v>216</v>
      </c>
      <c r="AU239" s="15" t="s">
        <v>91</v>
      </c>
    </row>
    <row r="240" spans="2:65" s="12" customFormat="1" x14ac:dyDescent="0.2">
      <c r="B240" s="154"/>
      <c r="D240" s="150" t="s">
        <v>292</v>
      </c>
      <c r="E240" s="155" t="s">
        <v>1</v>
      </c>
      <c r="F240" s="156" t="s">
        <v>3310</v>
      </c>
      <c r="H240" s="157">
        <v>62.710456000000001</v>
      </c>
      <c r="I240" s="158"/>
      <c r="L240" s="154"/>
      <c r="M240" s="159"/>
      <c r="T240" s="160"/>
      <c r="AT240" s="155" t="s">
        <v>292</v>
      </c>
      <c r="AU240" s="155" t="s">
        <v>91</v>
      </c>
      <c r="AV240" s="12" t="s">
        <v>91</v>
      </c>
      <c r="AW240" s="12" t="s">
        <v>36</v>
      </c>
      <c r="AX240" s="12" t="s">
        <v>85</v>
      </c>
      <c r="AY240" s="155" t="s">
        <v>209</v>
      </c>
    </row>
    <row r="241" spans="2:65" s="1" customFormat="1" ht="33" customHeight="1" x14ac:dyDescent="0.2">
      <c r="B241" s="30"/>
      <c r="C241" s="136" t="s">
        <v>485</v>
      </c>
      <c r="D241" s="136" t="s">
        <v>210</v>
      </c>
      <c r="E241" s="137" t="s">
        <v>552</v>
      </c>
      <c r="F241" s="138" t="s">
        <v>553</v>
      </c>
      <c r="G241" s="139" t="s">
        <v>554</v>
      </c>
      <c r="H241" s="140">
        <v>125.42</v>
      </c>
      <c r="I241" s="141"/>
      <c r="J241" s="142">
        <f>ROUND(I241*H241,2)</f>
        <v>0</v>
      </c>
      <c r="K241" s="143"/>
      <c r="L241" s="30"/>
      <c r="M241" s="144" t="s">
        <v>1</v>
      </c>
      <c r="N241" s="145" t="s">
        <v>43</v>
      </c>
      <c r="P241" s="146">
        <f>O241*H241</f>
        <v>0</v>
      </c>
      <c r="Q241" s="146">
        <v>0</v>
      </c>
      <c r="R241" s="146">
        <f>Q241*H241</f>
        <v>0</v>
      </c>
      <c r="S241" s="146">
        <v>0</v>
      </c>
      <c r="T241" s="147">
        <f>S241*H241</f>
        <v>0</v>
      </c>
      <c r="AR241" s="148" t="s">
        <v>156</v>
      </c>
      <c r="AT241" s="148" t="s">
        <v>210</v>
      </c>
      <c r="AU241" s="148" t="s">
        <v>91</v>
      </c>
      <c r="AY241" s="15" t="s">
        <v>209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5" t="s">
        <v>85</v>
      </c>
      <c r="BK241" s="149">
        <f>ROUND(I241*H241,2)</f>
        <v>0</v>
      </c>
      <c r="BL241" s="15" t="s">
        <v>156</v>
      </c>
      <c r="BM241" s="148" t="s">
        <v>3311</v>
      </c>
    </row>
    <row r="242" spans="2:65" s="1" customFormat="1" ht="29.25" x14ac:dyDescent="0.2">
      <c r="B242" s="30"/>
      <c r="D242" s="150" t="s">
        <v>216</v>
      </c>
      <c r="F242" s="151" t="s">
        <v>556</v>
      </c>
      <c r="I242" s="152"/>
      <c r="L242" s="30"/>
      <c r="M242" s="153"/>
      <c r="T242" s="54"/>
      <c r="AT242" s="15" t="s">
        <v>216</v>
      </c>
      <c r="AU242" s="15" t="s">
        <v>91</v>
      </c>
    </row>
    <row r="243" spans="2:65" s="12" customFormat="1" x14ac:dyDescent="0.2">
      <c r="B243" s="154"/>
      <c r="D243" s="150" t="s">
        <v>292</v>
      </c>
      <c r="E243" s="155" t="s">
        <v>1</v>
      </c>
      <c r="F243" s="156" t="s">
        <v>3312</v>
      </c>
      <c r="H243" s="157">
        <v>125.42</v>
      </c>
      <c r="I243" s="158"/>
      <c r="L243" s="154"/>
      <c r="M243" s="159"/>
      <c r="T243" s="160"/>
      <c r="AT243" s="155" t="s">
        <v>292</v>
      </c>
      <c r="AU243" s="155" t="s">
        <v>91</v>
      </c>
      <c r="AV243" s="12" t="s">
        <v>91</v>
      </c>
      <c r="AW243" s="12" t="s">
        <v>36</v>
      </c>
      <c r="AX243" s="12" t="s">
        <v>85</v>
      </c>
      <c r="AY243" s="155" t="s">
        <v>209</v>
      </c>
    </row>
    <row r="244" spans="2:65" s="1" customFormat="1" ht="24.2" customHeight="1" x14ac:dyDescent="0.2">
      <c r="B244" s="30"/>
      <c r="C244" s="136" t="s">
        <v>491</v>
      </c>
      <c r="D244" s="136" t="s">
        <v>210</v>
      </c>
      <c r="E244" s="137" t="s">
        <v>559</v>
      </c>
      <c r="F244" s="138" t="s">
        <v>560</v>
      </c>
      <c r="G244" s="139" t="s">
        <v>387</v>
      </c>
      <c r="H244" s="140">
        <v>51.033999999999999</v>
      </c>
      <c r="I244" s="141"/>
      <c r="J244" s="142">
        <f>ROUND(I244*H244,2)</f>
        <v>0</v>
      </c>
      <c r="K244" s="143"/>
      <c r="L244" s="30"/>
      <c r="M244" s="144" t="s">
        <v>1</v>
      </c>
      <c r="N244" s="145" t="s">
        <v>43</v>
      </c>
      <c r="P244" s="146">
        <f>O244*H244</f>
        <v>0</v>
      </c>
      <c r="Q244" s="146">
        <v>0</v>
      </c>
      <c r="R244" s="146">
        <f>Q244*H244</f>
        <v>0</v>
      </c>
      <c r="S244" s="146">
        <v>0</v>
      </c>
      <c r="T244" s="147">
        <f>S244*H244</f>
        <v>0</v>
      </c>
      <c r="AR244" s="148" t="s">
        <v>156</v>
      </c>
      <c r="AT244" s="148" t="s">
        <v>210</v>
      </c>
      <c r="AU244" s="148" t="s">
        <v>91</v>
      </c>
      <c r="AY244" s="15" t="s">
        <v>209</v>
      </c>
      <c r="BE244" s="149">
        <f>IF(N244="základní",J244,0)</f>
        <v>0</v>
      </c>
      <c r="BF244" s="149">
        <f>IF(N244="snížená",J244,0)</f>
        <v>0</v>
      </c>
      <c r="BG244" s="149">
        <f>IF(N244="zákl. přenesená",J244,0)</f>
        <v>0</v>
      </c>
      <c r="BH244" s="149">
        <f>IF(N244="sníž. přenesená",J244,0)</f>
        <v>0</v>
      </c>
      <c r="BI244" s="149">
        <f>IF(N244="nulová",J244,0)</f>
        <v>0</v>
      </c>
      <c r="BJ244" s="15" t="s">
        <v>85</v>
      </c>
      <c r="BK244" s="149">
        <f>ROUND(I244*H244,2)</f>
        <v>0</v>
      </c>
      <c r="BL244" s="15" t="s">
        <v>156</v>
      </c>
      <c r="BM244" s="148" t="s">
        <v>3313</v>
      </c>
    </row>
    <row r="245" spans="2:65" s="1" customFormat="1" ht="29.25" x14ac:dyDescent="0.2">
      <c r="B245" s="30"/>
      <c r="D245" s="150" t="s">
        <v>216</v>
      </c>
      <c r="F245" s="151" t="s">
        <v>562</v>
      </c>
      <c r="I245" s="152"/>
      <c r="L245" s="30"/>
      <c r="M245" s="153"/>
      <c r="T245" s="54"/>
      <c r="AT245" s="15" t="s">
        <v>216</v>
      </c>
      <c r="AU245" s="15" t="s">
        <v>91</v>
      </c>
    </row>
    <row r="246" spans="2:65" s="12" customFormat="1" ht="22.5" x14ac:dyDescent="0.2">
      <c r="B246" s="154"/>
      <c r="D246" s="150" t="s">
        <v>292</v>
      </c>
      <c r="E246" s="155" t="s">
        <v>1</v>
      </c>
      <c r="F246" s="156" t="s">
        <v>3314</v>
      </c>
      <c r="H246" s="157">
        <v>12</v>
      </c>
      <c r="I246" s="158"/>
      <c r="L246" s="154"/>
      <c r="M246" s="159"/>
      <c r="T246" s="160"/>
      <c r="AT246" s="155" t="s">
        <v>292</v>
      </c>
      <c r="AU246" s="155" t="s">
        <v>91</v>
      </c>
      <c r="AV246" s="12" t="s">
        <v>91</v>
      </c>
      <c r="AW246" s="12" t="s">
        <v>36</v>
      </c>
      <c r="AX246" s="12" t="s">
        <v>78</v>
      </c>
      <c r="AY246" s="155" t="s">
        <v>209</v>
      </c>
    </row>
    <row r="247" spans="2:65" s="12" customFormat="1" x14ac:dyDescent="0.2">
      <c r="B247" s="154"/>
      <c r="D247" s="150" t="s">
        <v>292</v>
      </c>
      <c r="E247" s="155" t="s">
        <v>1</v>
      </c>
      <c r="F247" s="156" t="s">
        <v>3315</v>
      </c>
      <c r="H247" s="157">
        <v>-9.0000000000000018</v>
      </c>
      <c r="I247" s="158"/>
      <c r="L247" s="154"/>
      <c r="M247" s="159"/>
      <c r="T247" s="160"/>
      <c r="AT247" s="155" t="s">
        <v>292</v>
      </c>
      <c r="AU247" s="155" t="s">
        <v>91</v>
      </c>
      <c r="AV247" s="12" t="s">
        <v>91</v>
      </c>
      <c r="AW247" s="12" t="s">
        <v>36</v>
      </c>
      <c r="AX247" s="12" t="s">
        <v>78</v>
      </c>
      <c r="AY247" s="155" t="s">
        <v>209</v>
      </c>
    </row>
    <row r="248" spans="2:65" s="12" customFormat="1" x14ac:dyDescent="0.2">
      <c r="B248" s="154"/>
      <c r="D248" s="150" t="s">
        <v>292</v>
      </c>
      <c r="E248" s="155" t="s">
        <v>1</v>
      </c>
      <c r="F248" s="156" t="s">
        <v>3316</v>
      </c>
      <c r="H248" s="157">
        <v>79.679999999999993</v>
      </c>
      <c r="I248" s="158"/>
      <c r="L248" s="154"/>
      <c r="M248" s="159"/>
      <c r="T248" s="160"/>
      <c r="AT248" s="155" t="s">
        <v>292</v>
      </c>
      <c r="AU248" s="155" t="s">
        <v>91</v>
      </c>
      <c r="AV248" s="12" t="s">
        <v>91</v>
      </c>
      <c r="AW248" s="12" t="s">
        <v>36</v>
      </c>
      <c r="AX248" s="12" t="s">
        <v>78</v>
      </c>
      <c r="AY248" s="155" t="s">
        <v>209</v>
      </c>
    </row>
    <row r="249" spans="2:65" s="12" customFormat="1" x14ac:dyDescent="0.2">
      <c r="B249" s="154"/>
      <c r="D249" s="150" t="s">
        <v>292</v>
      </c>
      <c r="E249" s="155" t="s">
        <v>1</v>
      </c>
      <c r="F249" s="156" t="s">
        <v>3317</v>
      </c>
      <c r="H249" s="157">
        <v>-31.646084000000002</v>
      </c>
      <c r="I249" s="158"/>
      <c r="L249" s="154"/>
      <c r="M249" s="159"/>
      <c r="T249" s="160"/>
      <c r="AT249" s="155" t="s">
        <v>292</v>
      </c>
      <c r="AU249" s="155" t="s">
        <v>91</v>
      </c>
      <c r="AV249" s="12" t="s">
        <v>91</v>
      </c>
      <c r="AW249" s="12" t="s">
        <v>36</v>
      </c>
      <c r="AX249" s="12" t="s">
        <v>78</v>
      </c>
      <c r="AY249" s="155" t="s">
        <v>209</v>
      </c>
    </row>
    <row r="250" spans="2:65" s="13" customFormat="1" x14ac:dyDescent="0.2">
      <c r="B250" s="164"/>
      <c r="D250" s="150" t="s">
        <v>292</v>
      </c>
      <c r="E250" s="165" t="s">
        <v>1</v>
      </c>
      <c r="F250" s="166" t="s">
        <v>351</v>
      </c>
      <c r="H250" s="167">
        <v>51.033915999999991</v>
      </c>
      <c r="I250" s="168"/>
      <c r="L250" s="164"/>
      <c r="M250" s="169"/>
      <c r="T250" s="170"/>
      <c r="AT250" s="165" t="s">
        <v>292</v>
      </c>
      <c r="AU250" s="165" t="s">
        <v>91</v>
      </c>
      <c r="AV250" s="13" t="s">
        <v>156</v>
      </c>
      <c r="AW250" s="13" t="s">
        <v>4</v>
      </c>
      <c r="AX250" s="13" t="s">
        <v>85</v>
      </c>
      <c r="AY250" s="165" t="s">
        <v>209</v>
      </c>
    </row>
    <row r="251" spans="2:65" s="1" customFormat="1" ht="24.2" customHeight="1" x14ac:dyDescent="0.2">
      <c r="B251" s="30"/>
      <c r="C251" s="136" t="s">
        <v>374</v>
      </c>
      <c r="D251" s="136" t="s">
        <v>210</v>
      </c>
      <c r="E251" s="137" t="s">
        <v>569</v>
      </c>
      <c r="F251" s="138" t="s">
        <v>570</v>
      </c>
      <c r="G251" s="139" t="s">
        <v>387</v>
      </c>
      <c r="H251" s="140">
        <v>4.3040000000000003</v>
      </c>
      <c r="I251" s="141"/>
      <c r="J251" s="142">
        <f>ROUND(I251*H251,2)</f>
        <v>0</v>
      </c>
      <c r="K251" s="143"/>
      <c r="L251" s="30"/>
      <c r="M251" s="144" t="s">
        <v>1</v>
      </c>
      <c r="N251" s="145" t="s">
        <v>43</v>
      </c>
      <c r="P251" s="146">
        <f>O251*H251</f>
        <v>0</v>
      </c>
      <c r="Q251" s="146">
        <v>0</v>
      </c>
      <c r="R251" s="146">
        <f>Q251*H251</f>
        <v>0</v>
      </c>
      <c r="S251" s="146">
        <v>0</v>
      </c>
      <c r="T251" s="147">
        <f>S251*H251</f>
        <v>0</v>
      </c>
      <c r="AR251" s="148" t="s">
        <v>156</v>
      </c>
      <c r="AT251" s="148" t="s">
        <v>210</v>
      </c>
      <c r="AU251" s="148" t="s">
        <v>91</v>
      </c>
      <c r="AY251" s="15" t="s">
        <v>209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5" t="s">
        <v>85</v>
      </c>
      <c r="BK251" s="149">
        <f>ROUND(I251*H251,2)</f>
        <v>0</v>
      </c>
      <c r="BL251" s="15" t="s">
        <v>156</v>
      </c>
      <c r="BM251" s="148" t="s">
        <v>3318</v>
      </c>
    </row>
    <row r="252" spans="2:65" s="1" customFormat="1" ht="39" x14ac:dyDescent="0.2">
      <c r="B252" s="30"/>
      <c r="D252" s="150" t="s">
        <v>216</v>
      </c>
      <c r="F252" s="151" t="s">
        <v>572</v>
      </c>
      <c r="I252" s="152"/>
      <c r="L252" s="30"/>
      <c r="M252" s="153"/>
      <c r="T252" s="54"/>
      <c r="AT252" s="15" t="s">
        <v>216</v>
      </c>
      <c r="AU252" s="15" t="s">
        <v>91</v>
      </c>
    </row>
    <row r="253" spans="2:65" s="12" customFormat="1" x14ac:dyDescent="0.2">
      <c r="B253" s="154"/>
      <c r="D253" s="150" t="s">
        <v>292</v>
      </c>
      <c r="E253" s="155" t="s">
        <v>1</v>
      </c>
      <c r="F253" s="156" t="s">
        <v>3319</v>
      </c>
      <c r="H253" s="157">
        <v>4.30375</v>
      </c>
      <c r="I253" s="158"/>
      <c r="L253" s="154"/>
      <c r="M253" s="159"/>
      <c r="T253" s="160"/>
      <c r="AT253" s="155" t="s">
        <v>292</v>
      </c>
      <c r="AU253" s="155" t="s">
        <v>91</v>
      </c>
      <c r="AV253" s="12" t="s">
        <v>91</v>
      </c>
      <c r="AW253" s="12" t="s">
        <v>36</v>
      </c>
      <c r="AX253" s="12" t="s">
        <v>78</v>
      </c>
      <c r="AY253" s="155" t="s">
        <v>209</v>
      </c>
    </row>
    <row r="254" spans="2:65" s="13" customFormat="1" x14ac:dyDescent="0.2">
      <c r="B254" s="164"/>
      <c r="D254" s="150" t="s">
        <v>292</v>
      </c>
      <c r="E254" s="165" t="s">
        <v>1</v>
      </c>
      <c r="F254" s="166" t="s">
        <v>351</v>
      </c>
      <c r="H254" s="167">
        <v>4.30375</v>
      </c>
      <c r="I254" s="168"/>
      <c r="L254" s="164"/>
      <c r="M254" s="169"/>
      <c r="T254" s="170"/>
      <c r="AT254" s="165" t="s">
        <v>292</v>
      </c>
      <c r="AU254" s="165" t="s">
        <v>91</v>
      </c>
      <c r="AV254" s="13" t="s">
        <v>156</v>
      </c>
      <c r="AW254" s="13" t="s">
        <v>4</v>
      </c>
      <c r="AX254" s="13" t="s">
        <v>85</v>
      </c>
      <c r="AY254" s="165" t="s">
        <v>209</v>
      </c>
    </row>
    <row r="255" spans="2:65" s="1" customFormat="1" ht="24.2" customHeight="1" x14ac:dyDescent="0.2">
      <c r="B255" s="30"/>
      <c r="C255" s="136" t="s">
        <v>501</v>
      </c>
      <c r="D255" s="136" t="s">
        <v>210</v>
      </c>
      <c r="E255" s="137" t="s">
        <v>1049</v>
      </c>
      <c r="F255" s="138" t="s">
        <v>1050</v>
      </c>
      <c r="G255" s="139" t="s">
        <v>342</v>
      </c>
      <c r="H255" s="140">
        <v>11.093999999999999</v>
      </c>
      <c r="I255" s="141"/>
      <c r="J255" s="142">
        <f>ROUND(I255*H255,2)</f>
        <v>0</v>
      </c>
      <c r="K255" s="143"/>
      <c r="L255" s="30"/>
      <c r="M255" s="144" t="s">
        <v>1</v>
      </c>
      <c r="N255" s="145" t="s">
        <v>43</v>
      </c>
      <c r="P255" s="146">
        <f>O255*H255</f>
        <v>0</v>
      </c>
      <c r="Q255" s="146">
        <v>0</v>
      </c>
      <c r="R255" s="146">
        <f>Q255*H255</f>
        <v>0</v>
      </c>
      <c r="S255" s="146">
        <v>0</v>
      </c>
      <c r="T255" s="147">
        <f>S255*H255</f>
        <v>0</v>
      </c>
      <c r="AR255" s="148" t="s">
        <v>156</v>
      </c>
      <c r="AT255" s="148" t="s">
        <v>210</v>
      </c>
      <c r="AU255" s="148" t="s">
        <v>91</v>
      </c>
      <c r="AY255" s="15" t="s">
        <v>209</v>
      </c>
      <c r="BE255" s="149">
        <f>IF(N255="základní",J255,0)</f>
        <v>0</v>
      </c>
      <c r="BF255" s="149">
        <f>IF(N255="snížená",J255,0)</f>
        <v>0</v>
      </c>
      <c r="BG255" s="149">
        <f>IF(N255="zákl. přenesená",J255,0)</f>
        <v>0</v>
      </c>
      <c r="BH255" s="149">
        <f>IF(N255="sníž. přenesená",J255,0)</f>
        <v>0</v>
      </c>
      <c r="BI255" s="149">
        <f>IF(N255="nulová",J255,0)</f>
        <v>0</v>
      </c>
      <c r="BJ255" s="15" t="s">
        <v>85</v>
      </c>
      <c r="BK255" s="149">
        <f>ROUND(I255*H255,2)</f>
        <v>0</v>
      </c>
      <c r="BL255" s="15" t="s">
        <v>156</v>
      </c>
      <c r="BM255" s="148" t="s">
        <v>3320</v>
      </c>
    </row>
    <row r="256" spans="2:65" s="1" customFormat="1" ht="19.5" x14ac:dyDescent="0.2">
      <c r="B256" s="30"/>
      <c r="D256" s="150" t="s">
        <v>216</v>
      </c>
      <c r="F256" s="151" t="s">
        <v>1052</v>
      </c>
      <c r="I256" s="152"/>
      <c r="L256" s="30"/>
      <c r="M256" s="153"/>
      <c r="T256" s="54"/>
      <c r="AT256" s="15" t="s">
        <v>216</v>
      </c>
      <c r="AU256" s="15" t="s">
        <v>91</v>
      </c>
    </row>
    <row r="257" spans="2:65" s="12" customFormat="1" x14ac:dyDescent="0.2">
      <c r="B257" s="154"/>
      <c r="D257" s="150" t="s">
        <v>292</v>
      </c>
      <c r="E257" s="155" t="s">
        <v>1</v>
      </c>
      <c r="F257" s="156" t="s">
        <v>3321</v>
      </c>
      <c r="H257" s="157">
        <v>11.09375</v>
      </c>
      <c r="I257" s="158"/>
      <c r="L257" s="154"/>
      <c r="M257" s="159"/>
      <c r="T257" s="160"/>
      <c r="AT257" s="155" t="s">
        <v>292</v>
      </c>
      <c r="AU257" s="155" t="s">
        <v>91</v>
      </c>
      <c r="AV257" s="12" t="s">
        <v>91</v>
      </c>
      <c r="AW257" s="12" t="s">
        <v>36</v>
      </c>
      <c r="AX257" s="12" t="s">
        <v>85</v>
      </c>
      <c r="AY257" s="155" t="s">
        <v>209</v>
      </c>
    </row>
    <row r="258" spans="2:65" s="1" customFormat="1" ht="16.5" customHeight="1" x14ac:dyDescent="0.2">
      <c r="B258" s="30"/>
      <c r="C258" s="171" t="s">
        <v>509</v>
      </c>
      <c r="D258" s="171" t="s">
        <v>449</v>
      </c>
      <c r="E258" s="172" t="s">
        <v>1053</v>
      </c>
      <c r="F258" s="173" t="s">
        <v>1054</v>
      </c>
      <c r="G258" s="174" t="s">
        <v>1055</v>
      </c>
      <c r="H258" s="175">
        <v>0.27700000000000002</v>
      </c>
      <c r="I258" s="176"/>
      <c r="J258" s="177">
        <f>ROUND(I258*H258,2)</f>
        <v>0</v>
      </c>
      <c r="K258" s="178"/>
      <c r="L258" s="179"/>
      <c r="M258" s="180" t="s">
        <v>1</v>
      </c>
      <c r="N258" s="181" t="s">
        <v>43</v>
      </c>
      <c r="P258" s="146">
        <f>O258*H258</f>
        <v>0</v>
      </c>
      <c r="Q258" s="146">
        <v>1E-3</v>
      </c>
      <c r="R258" s="146">
        <f>Q258*H258</f>
        <v>2.7700000000000001E-4</v>
      </c>
      <c r="S258" s="146">
        <v>0</v>
      </c>
      <c r="T258" s="147">
        <f>S258*H258</f>
        <v>0</v>
      </c>
      <c r="AR258" s="148" t="s">
        <v>244</v>
      </c>
      <c r="AT258" s="148" t="s">
        <v>449</v>
      </c>
      <c r="AU258" s="148" t="s">
        <v>91</v>
      </c>
      <c r="AY258" s="15" t="s">
        <v>209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5" t="s">
        <v>85</v>
      </c>
      <c r="BK258" s="149">
        <f>ROUND(I258*H258,2)</f>
        <v>0</v>
      </c>
      <c r="BL258" s="15" t="s">
        <v>156</v>
      </c>
      <c r="BM258" s="148" t="s">
        <v>3322</v>
      </c>
    </row>
    <row r="259" spans="2:65" s="1" customFormat="1" x14ac:dyDescent="0.2">
      <c r="B259" s="30"/>
      <c r="D259" s="150" t="s">
        <v>216</v>
      </c>
      <c r="F259" s="151" t="s">
        <v>1054</v>
      </c>
      <c r="I259" s="152"/>
      <c r="L259" s="30"/>
      <c r="M259" s="153"/>
      <c r="T259" s="54"/>
      <c r="AT259" s="15" t="s">
        <v>216</v>
      </c>
      <c r="AU259" s="15" t="s">
        <v>91</v>
      </c>
    </row>
    <row r="260" spans="2:65" s="12" customFormat="1" x14ac:dyDescent="0.2">
      <c r="B260" s="154"/>
      <c r="D260" s="150" t="s">
        <v>292</v>
      </c>
      <c r="E260" s="155" t="s">
        <v>1</v>
      </c>
      <c r="F260" s="156" t="s">
        <v>3321</v>
      </c>
      <c r="H260" s="157">
        <v>11.09375</v>
      </c>
      <c r="I260" s="158"/>
      <c r="L260" s="154"/>
      <c r="M260" s="159"/>
      <c r="T260" s="160"/>
      <c r="AT260" s="155" t="s">
        <v>292</v>
      </c>
      <c r="AU260" s="155" t="s">
        <v>91</v>
      </c>
      <c r="AV260" s="12" t="s">
        <v>91</v>
      </c>
      <c r="AW260" s="12" t="s">
        <v>36</v>
      </c>
      <c r="AX260" s="12" t="s">
        <v>78</v>
      </c>
      <c r="AY260" s="155" t="s">
        <v>209</v>
      </c>
    </row>
    <row r="261" spans="2:65" s="12" customFormat="1" x14ac:dyDescent="0.2">
      <c r="B261" s="154"/>
      <c r="D261" s="150" t="s">
        <v>292</v>
      </c>
      <c r="E261" s="155" t="s">
        <v>1</v>
      </c>
      <c r="F261" s="156" t="s">
        <v>3323</v>
      </c>
      <c r="H261" s="157">
        <v>0.27734999999999999</v>
      </c>
      <c r="I261" s="158"/>
      <c r="L261" s="154"/>
      <c r="M261" s="159"/>
      <c r="T261" s="160"/>
      <c r="AT261" s="155" t="s">
        <v>292</v>
      </c>
      <c r="AU261" s="155" t="s">
        <v>91</v>
      </c>
      <c r="AV261" s="12" t="s">
        <v>91</v>
      </c>
      <c r="AW261" s="12" t="s">
        <v>36</v>
      </c>
      <c r="AX261" s="12" t="s">
        <v>85</v>
      </c>
      <c r="AY261" s="155" t="s">
        <v>209</v>
      </c>
    </row>
    <row r="262" spans="2:65" s="1" customFormat="1" ht="16.5" customHeight="1" x14ac:dyDescent="0.2">
      <c r="B262" s="30"/>
      <c r="C262" s="171" t="s">
        <v>517</v>
      </c>
      <c r="D262" s="171" t="s">
        <v>449</v>
      </c>
      <c r="E262" s="172" t="s">
        <v>577</v>
      </c>
      <c r="F262" s="173" t="s">
        <v>578</v>
      </c>
      <c r="G262" s="174" t="s">
        <v>554</v>
      </c>
      <c r="H262" s="175">
        <v>8.6080000000000005</v>
      </c>
      <c r="I262" s="176"/>
      <c r="J262" s="177">
        <f>ROUND(I262*H262,2)</f>
        <v>0</v>
      </c>
      <c r="K262" s="178"/>
      <c r="L262" s="179"/>
      <c r="M262" s="180" t="s">
        <v>1</v>
      </c>
      <c r="N262" s="181" t="s">
        <v>43</v>
      </c>
      <c r="P262" s="146">
        <f>O262*H262</f>
        <v>0</v>
      </c>
      <c r="Q262" s="146">
        <v>1</v>
      </c>
      <c r="R262" s="146">
        <f>Q262*H262</f>
        <v>8.6080000000000005</v>
      </c>
      <c r="S262" s="146">
        <v>0</v>
      </c>
      <c r="T262" s="147">
        <f>S262*H262</f>
        <v>0</v>
      </c>
      <c r="AR262" s="148" t="s">
        <v>244</v>
      </c>
      <c r="AT262" s="148" t="s">
        <v>449</v>
      </c>
      <c r="AU262" s="148" t="s">
        <v>91</v>
      </c>
      <c r="AY262" s="15" t="s">
        <v>209</v>
      </c>
      <c r="BE262" s="149">
        <f>IF(N262="základní",J262,0)</f>
        <v>0</v>
      </c>
      <c r="BF262" s="149">
        <f>IF(N262="snížená",J262,0)</f>
        <v>0</v>
      </c>
      <c r="BG262" s="149">
        <f>IF(N262="zákl. přenesená",J262,0)</f>
        <v>0</v>
      </c>
      <c r="BH262" s="149">
        <f>IF(N262="sníž. přenesená",J262,0)</f>
        <v>0</v>
      </c>
      <c r="BI262" s="149">
        <f>IF(N262="nulová",J262,0)</f>
        <v>0</v>
      </c>
      <c r="BJ262" s="15" t="s">
        <v>85</v>
      </c>
      <c r="BK262" s="149">
        <f>ROUND(I262*H262,2)</f>
        <v>0</v>
      </c>
      <c r="BL262" s="15" t="s">
        <v>156</v>
      </c>
      <c r="BM262" s="148" t="s">
        <v>3324</v>
      </c>
    </row>
    <row r="263" spans="2:65" s="1" customFormat="1" x14ac:dyDescent="0.2">
      <c r="B263" s="30"/>
      <c r="D263" s="150" t="s">
        <v>216</v>
      </c>
      <c r="F263" s="151" t="s">
        <v>578</v>
      </c>
      <c r="I263" s="152"/>
      <c r="L263" s="30"/>
      <c r="M263" s="153"/>
      <c r="T263" s="54"/>
      <c r="AT263" s="15" t="s">
        <v>216</v>
      </c>
      <c r="AU263" s="15" t="s">
        <v>91</v>
      </c>
    </row>
    <row r="264" spans="2:65" s="12" customFormat="1" x14ac:dyDescent="0.2">
      <c r="B264" s="154"/>
      <c r="D264" s="150" t="s">
        <v>292</v>
      </c>
      <c r="E264" s="155" t="s">
        <v>1</v>
      </c>
      <c r="F264" s="156" t="s">
        <v>3325</v>
      </c>
      <c r="H264" s="157">
        <v>8.6074999999999999</v>
      </c>
      <c r="I264" s="158"/>
      <c r="L264" s="154"/>
      <c r="M264" s="159"/>
      <c r="T264" s="160"/>
      <c r="AT264" s="155" t="s">
        <v>292</v>
      </c>
      <c r="AU264" s="155" t="s">
        <v>91</v>
      </c>
      <c r="AV264" s="12" t="s">
        <v>91</v>
      </c>
      <c r="AW264" s="12" t="s">
        <v>36</v>
      </c>
      <c r="AX264" s="12" t="s">
        <v>78</v>
      </c>
      <c r="AY264" s="155" t="s">
        <v>209</v>
      </c>
    </row>
    <row r="265" spans="2:65" s="13" customFormat="1" x14ac:dyDescent="0.2">
      <c r="B265" s="164"/>
      <c r="D265" s="150" t="s">
        <v>292</v>
      </c>
      <c r="E265" s="165" t="s">
        <v>1</v>
      </c>
      <c r="F265" s="166" t="s">
        <v>351</v>
      </c>
      <c r="H265" s="167">
        <v>8.6074999999999999</v>
      </c>
      <c r="I265" s="168"/>
      <c r="L265" s="164"/>
      <c r="M265" s="169"/>
      <c r="T265" s="170"/>
      <c r="AT265" s="165" t="s">
        <v>292</v>
      </c>
      <c r="AU265" s="165" t="s">
        <v>91</v>
      </c>
      <c r="AV265" s="13" t="s">
        <v>156</v>
      </c>
      <c r="AW265" s="13" t="s">
        <v>4</v>
      </c>
      <c r="AX265" s="13" t="s">
        <v>85</v>
      </c>
      <c r="AY265" s="165" t="s">
        <v>209</v>
      </c>
    </row>
    <row r="266" spans="2:65" s="11" customFormat="1" ht="22.9" customHeight="1" x14ac:dyDescent="0.2">
      <c r="B266" s="124"/>
      <c r="D266" s="125" t="s">
        <v>77</v>
      </c>
      <c r="E266" s="134" t="s">
        <v>91</v>
      </c>
      <c r="F266" s="134" t="s">
        <v>582</v>
      </c>
      <c r="I266" s="127"/>
      <c r="J266" s="135">
        <f>BK266</f>
        <v>0</v>
      </c>
      <c r="L266" s="124"/>
      <c r="M266" s="129"/>
      <c r="P266" s="130">
        <f>SUM(P267:P269)</f>
        <v>0</v>
      </c>
      <c r="R266" s="130">
        <f>SUM(R267:R269)</f>
        <v>0</v>
      </c>
      <c r="T266" s="131">
        <f>SUM(T267:T269)</f>
        <v>0</v>
      </c>
      <c r="AR266" s="125" t="s">
        <v>85</v>
      </c>
      <c r="AT266" s="132" t="s">
        <v>77</v>
      </c>
      <c r="AU266" s="132" t="s">
        <v>85</v>
      </c>
      <c r="AY266" s="125" t="s">
        <v>209</v>
      </c>
      <c r="BK266" s="133">
        <f>SUM(BK267:BK269)</f>
        <v>0</v>
      </c>
    </row>
    <row r="267" spans="2:65" s="1" customFormat="1" ht="16.5" customHeight="1" x14ac:dyDescent="0.2">
      <c r="B267" s="30"/>
      <c r="C267" s="136" t="s">
        <v>522</v>
      </c>
      <c r="D267" s="136" t="s">
        <v>210</v>
      </c>
      <c r="E267" s="137" t="s">
        <v>3326</v>
      </c>
      <c r="F267" s="138" t="s">
        <v>3327</v>
      </c>
      <c r="G267" s="139" t="s">
        <v>387</v>
      </c>
      <c r="H267" s="140">
        <v>2.4</v>
      </c>
      <c r="I267" s="141"/>
      <c r="J267" s="142">
        <f>ROUND(I267*H267,2)</f>
        <v>0</v>
      </c>
      <c r="K267" s="143"/>
      <c r="L267" s="30"/>
      <c r="M267" s="144" t="s">
        <v>1</v>
      </c>
      <c r="N267" s="145" t="s">
        <v>43</v>
      </c>
      <c r="P267" s="146">
        <f>O267*H267</f>
        <v>0</v>
      </c>
      <c r="Q267" s="146">
        <v>0</v>
      </c>
      <c r="R267" s="146">
        <f>Q267*H267</f>
        <v>0</v>
      </c>
      <c r="S267" s="146">
        <v>0</v>
      </c>
      <c r="T267" s="147">
        <f>S267*H267</f>
        <v>0</v>
      </c>
      <c r="AR267" s="148" t="s">
        <v>156</v>
      </c>
      <c r="AT267" s="148" t="s">
        <v>210</v>
      </c>
      <c r="AU267" s="148" t="s">
        <v>91</v>
      </c>
      <c r="AY267" s="15" t="s">
        <v>209</v>
      </c>
      <c r="BE267" s="149">
        <f>IF(N267="základní",J267,0)</f>
        <v>0</v>
      </c>
      <c r="BF267" s="149">
        <f>IF(N267="snížená",J267,0)</f>
        <v>0</v>
      </c>
      <c r="BG267" s="149">
        <f>IF(N267="zákl. přenesená",J267,0)</f>
        <v>0</v>
      </c>
      <c r="BH267" s="149">
        <f>IF(N267="sníž. přenesená",J267,0)</f>
        <v>0</v>
      </c>
      <c r="BI267" s="149">
        <f>IF(N267="nulová",J267,0)</f>
        <v>0</v>
      </c>
      <c r="BJ267" s="15" t="s">
        <v>85</v>
      </c>
      <c r="BK267" s="149">
        <f>ROUND(I267*H267,2)</f>
        <v>0</v>
      </c>
      <c r="BL267" s="15" t="s">
        <v>156</v>
      </c>
      <c r="BM267" s="148" t="s">
        <v>3328</v>
      </c>
    </row>
    <row r="268" spans="2:65" s="1" customFormat="1" ht="19.5" x14ac:dyDescent="0.2">
      <c r="B268" s="30"/>
      <c r="D268" s="150" t="s">
        <v>216</v>
      </c>
      <c r="F268" s="151" t="s">
        <v>3329</v>
      </c>
      <c r="I268" s="152"/>
      <c r="L268" s="30"/>
      <c r="M268" s="153"/>
      <c r="T268" s="54"/>
      <c r="AT268" s="15" t="s">
        <v>216</v>
      </c>
      <c r="AU268" s="15" t="s">
        <v>91</v>
      </c>
    </row>
    <row r="269" spans="2:65" s="12" customFormat="1" x14ac:dyDescent="0.2">
      <c r="B269" s="154"/>
      <c r="D269" s="150" t="s">
        <v>292</v>
      </c>
      <c r="E269" s="155" t="s">
        <v>1</v>
      </c>
      <c r="F269" s="156" t="s">
        <v>3330</v>
      </c>
      <c r="H269" s="157">
        <v>2.4</v>
      </c>
      <c r="I269" s="158"/>
      <c r="L269" s="154"/>
      <c r="M269" s="159"/>
      <c r="T269" s="160"/>
      <c r="AT269" s="155" t="s">
        <v>292</v>
      </c>
      <c r="AU269" s="155" t="s">
        <v>91</v>
      </c>
      <c r="AV269" s="12" t="s">
        <v>91</v>
      </c>
      <c r="AW269" s="12" t="s">
        <v>36</v>
      </c>
      <c r="AX269" s="12" t="s">
        <v>85</v>
      </c>
      <c r="AY269" s="155" t="s">
        <v>209</v>
      </c>
    </row>
    <row r="270" spans="2:65" s="11" customFormat="1" ht="22.9" customHeight="1" x14ac:dyDescent="0.2">
      <c r="B270" s="124"/>
      <c r="D270" s="125" t="s">
        <v>77</v>
      </c>
      <c r="E270" s="134" t="s">
        <v>156</v>
      </c>
      <c r="F270" s="134" t="s">
        <v>602</v>
      </c>
      <c r="I270" s="127"/>
      <c r="J270" s="135">
        <f>BK270</f>
        <v>0</v>
      </c>
      <c r="L270" s="124"/>
      <c r="M270" s="129"/>
      <c r="P270" s="130">
        <f>SUM(P271:P279)</f>
        <v>0</v>
      </c>
      <c r="R270" s="130">
        <f>SUM(R271:R279)</f>
        <v>2.8361550000000002</v>
      </c>
      <c r="T270" s="131">
        <f>SUM(T271:T279)</f>
        <v>0</v>
      </c>
      <c r="AR270" s="125" t="s">
        <v>85</v>
      </c>
      <c r="AT270" s="132" t="s">
        <v>77</v>
      </c>
      <c r="AU270" s="132" t="s">
        <v>85</v>
      </c>
      <c r="AY270" s="125" t="s">
        <v>209</v>
      </c>
      <c r="BK270" s="133">
        <f>SUM(BK271:BK279)</f>
        <v>0</v>
      </c>
    </row>
    <row r="271" spans="2:65" s="1" customFormat="1" ht="16.5" customHeight="1" x14ac:dyDescent="0.2">
      <c r="B271" s="30"/>
      <c r="C271" s="136" t="s">
        <v>527</v>
      </c>
      <c r="D271" s="136" t="s">
        <v>210</v>
      </c>
      <c r="E271" s="137" t="s">
        <v>3331</v>
      </c>
      <c r="F271" s="138" t="s">
        <v>3332</v>
      </c>
      <c r="G271" s="139" t="s">
        <v>387</v>
      </c>
      <c r="H271" s="140">
        <v>1.6</v>
      </c>
      <c r="I271" s="141"/>
      <c r="J271" s="142">
        <f>ROUND(I271*H271,2)</f>
        <v>0</v>
      </c>
      <c r="K271" s="143"/>
      <c r="L271" s="30"/>
      <c r="M271" s="144" t="s">
        <v>1</v>
      </c>
      <c r="N271" s="145" t="s">
        <v>43</v>
      </c>
      <c r="P271" s="146">
        <f>O271*H271</f>
        <v>0</v>
      </c>
      <c r="Q271" s="146">
        <v>0</v>
      </c>
      <c r="R271" s="146">
        <f>Q271*H271</f>
        <v>0</v>
      </c>
      <c r="S271" s="146">
        <v>0</v>
      </c>
      <c r="T271" s="147">
        <f>S271*H271</f>
        <v>0</v>
      </c>
      <c r="AR271" s="148" t="s">
        <v>156</v>
      </c>
      <c r="AT271" s="148" t="s">
        <v>210</v>
      </c>
      <c r="AU271" s="148" t="s">
        <v>91</v>
      </c>
      <c r="AY271" s="15" t="s">
        <v>209</v>
      </c>
      <c r="BE271" s="149">
        <f>IF(N271="základní",J271,0)</f>
        <v>0</v>
      </c>
      <c r="BF271" s="149">
        <f>IF(N271="snížená",J271,0)</f>
        <v>0</v>
      </c>
      <c r="BG271" s="149">
        <f>IF(N271="zákl. přenesená",J271,0)</f>
        <v>0</v>
      </c>
      <c r="BH271" s="149">
        <f>IF(N271="sníž. přenesená",J271,0)</f>
        <v>0</v>
      </c>
      <c r="BI271" s="149">
        <f>IF(N271="nulová",J271,0)</f>
        <v>0</v>
      </c>
      <c r="BJ271" s="15" t="s">
        <v>85</v>
      </c>
      <c r="BK271" s="149">
        <f>ROUND(I271*H271,2)</f>
        <v>0</v>
      </c>
      <c r="BL271" s="15" t="s">
        <v>156</v>
      </c>
      <c r="BM271" s="148" t="s">
        <v>3333</v>
      </c>
    </row>
    <row r="272" spans="2:65" s="1" customFormat="1" ht="19.5" x14ac:dyDescent="0.2">
      <c r="B272" s="30"/>
      <c r="D272" s="150" t="s">
        <v>216</v>
      </c>
      <c r="F272" s="151" t="s">
        <v>3334</v>
      </c>
      <c r="I272" s="152"/>
      <c r="L272" s="30"/>
      <c r="M272" s="153"/>
      <c r="T272" s="54"/>
      <c r="AT272" s="15" t="s">
        <v>216</v>
      </c>
      <c r="AU272" s="15" t="s">
        <v>91</v>
      </c>
    </row>
    <row r="273" spans="2:65" s="12" customFormat="1" x14ac:dyDescent="0.2">
      <c r="B273" s="154"/>
      <c r="D273" s="150" t="s">
        <v>292</v>
      </c>
      <c r="E273" s="155" t="s">
        <v>1</v>
      </c>
      <c r="F273" s="156" t="s">
        <v>3335</v>
      </c>
      <c r="H273" s="157">
        <v>1.6</v>
      </c>
      <c r="I273" s="158"/>
      <c r="L273" s="154"/>
      <c r="M273" s="159"/>
      <c r="T273" s="160"/>
      <c r="AT273" s="155" t="s">
        <v>292</v>
      </c>
      <c r="AU273" s="155" t="s">
        <v>91</v>
      </c>
      <c r="AV273" s="12" t="s">
        <v>91</v>
      </c>
      <c r="AW273" s="12" t="s">
        <v>36</v>
      </c>
      <c r="AX273" s="12" t="s">
        <v>85</v>
      </c>
      <c r="AY273" s="155" t="s">
        <v>209</v>
      </c>
    </row>
    <row r="274" spans="2:65" s="1" customFormat="1" ht="16.5" customHeight="1" x14ac:dyDescent="0.2">
      <c r="B274" s="30"/>
      <c r="C274" s="136" t="s">
        <v>533</v>
      </c>
      <c r="D274" s="136" t="s">
        <v>210</v>
      </c>
      <c r="E274" s="137" t="s">
        <v>609</v>
      </c>
      <c r="F274" s="138" t="s">
        <v>610</v>
      </c>
      <c r="G274" s="139" t="s">
        <v>387</v>
      </c>
      <c r="H274" s="140">
        <v>1.5</v>
      </c>
      <c r="I274" s="141"/>
      <c r="J274" s="142">
        <f>ROUND(I274*H274,2)</f>
        <v>0</v>
      </c>
      <c r="K274" s="143"/>
      <c r="L274" s="30"/>
      <c r="M274" s="144" t="s">
        <v>1</v>
      </c>
      <c r="N274" s="145" t="s">
        <v>43</v>
      </c>
      <c r="P274" s="146">
        <f>O274*H274</f>
        <v>0</v>
      </c>
      <c r="Q274" s="146">
        <v>1.8907700000000001</v>
      </c>
      <c r="R274" s="146">
        <f>Q274*H274</f>
        <v>2.8361550000000002</v>
      </c>
      <c r="S274" s="146">
        <v>0</v>
      </c>
      <c r="T274" s="147">
        <f>S274*H274</f>
        <v>0</v>
      </c>
      <c r="AR274" s="148" t="s">
        <v>156</v>
      </c>
      <c r="AT274" s="148" t="s">
        <v>210</v>
      </c>
      <c r="AU274" s="148" t="s">
        <v>91</v>
      </c>
      <c r="AY274" s="15" t="s">
        <v>209</v>
      </c>
      <c r="BE274" s="149">
        <f>IF(N274="základní",J274,0)</f>
        <v>0</v>
      </c>
      <c r="BF274" s="149">
        <f>IF(N274="snížená",J274,0)</f>
        <v>0</v>
      </c>
      <c r="BG274" s="149">
        <f>IF(N274="zákl. přenesená",J274,0)</f>
        <v>0</v>
      </c>
      <c r="BH274" s="149">
        <f>IF(N274="sníž. přenesená",J274,0)</f>
        <v>0</v>
      </c>
      <c r="BI274" s="149">
        <f>IF(N274="nulová",J274,0)</f>
        <v>0</v>
      </c>
      <c r="BJ274" s="15" t="s">
        <v>85</v>
      </c>
      <c r="BK274" s="149">
        <f>ROUND(I274*H274,2)</f>
        <v>0</v>
      </c>
      <c r="BL274" s="15" t="s">
        <v>156</v>
      </c>
      <c r="BM274" s="148" t="s">
        <v>3336</v>
      </c>
    </row>
    <row r="275" spans="2:65" s="1" customFormat="1" ht="19.5" x14ac:dyDescent="0.2">
      <c r="B275" s="30"/>
      <c r="D275" s="150" t="s">
        <v>216</v>
      </c>
      <c r="F275" s="151" t="s">
        <v>612</v>
      </c>
      <c r="I275" s="152"/>
      <c r="L275" s="30"/>
      <c r="M275" s="153"/>
      <c r="T275" s="54"/>
      <c r="AT275" s="15" t="s">
        <v>216</v>
      </c>
      <c r="AU275" s="15" t="s">
        <v>91</v>
      </c>
    </row>
    <row r="276" spans="2:65" s="12" customFormat="1" x14ac:dyDescent="0.2">
      <c r="B276" s="154"/>
      <c r="D276" s="150" t="s">
        <v>292</v>
      </c>
      <c r="E276" s="155" t="s">
        <v>1</v>
      </c>
      <c r="F276" s="156" t="s">
        <v>3337</v>
      </c>
      <c r="H276" s="157">
        <v>1.5</v>
      </c>
      <c r="I276" s="158"/>
      <c r="L276" s="154"/>
      <c r="M276" s="159"/>
      <c r="T276" s="160"/>
      <c r="AT276" s="155" t="s">
        <v>292</v>
      </c>
      <c r="AU276" s="155" t="s">
        <v>91</v>
      </c>
      <c r="AV276" s="12" t="s">
        <v>91</v>
      </c>
      <c r="AW276" s="12" t="s">
        <v>36</v>
      </c>
      <c r="AX276" s="12" t="s">
        <v>85</v>
      </c>
      <c r="AY276" s="155" t="s">
        <v>209</v>
      </c>
    </row>
    <row r="277" spans="2:65" s="1" customFormat="1" ht="24.2" customHeight="1" x14ac:dyDescent="0.2">
      <c r="B277" s="30"/>
      <c r="C277" s="136" t="s">
        <v>538</v>
      </c>
      <c r="D277" s="136" t="s">
        <v>210</v>
      </c>
      <c r="E277" s="137" t="s">
        <v>615</v>
      </c>
      <c r="F277" s="138" t="s">
        <v>616</v>
      </c>
      <c r="G277" s="139" t="s">
        <v>387</v>
      </c>
      <c r="H277" s="140">
        <v>0.73599999999999999</v>
      </c>
      <c r="I277" s="141"/>
      <c r="J277" s="142">
        <f>ROUND(I277*H277,2)</f>
        <v>0</v>
      </c>
      <c r="K277" s="143"/>
      <c r="L277" s="30"/>
      <c r="M277" s="144" t="s">
        <v>1</v>
      </c>
      <c r="N277" s="145" t="s">
        <v>43</v>
      </c>
      <c r="P277" s="146">
        <f>O277*H277</f>
        <v>0</v>
      </c>
      <c r="Q277" s="146">
        <v>0</v>
      </c>
      <c r="R277" s="146">
        <f>Q277*H277</f>
        <v>0</v>
      </c>
      <c r="S277" s="146">
        <v>0</v>
      </c>
      <c r="T277" s="147">
        <f>S277*H277</f>
        <v>0</v>
      </c>
      <c r="AR277" s="148" t="s">
        <v>156</v>
      </c>
      <c r="AT277" s="148" t="s">
        <v>210</v>
      </c>
      <c r="AU277" s="148" t="s">
        <v>91</v>
      </c>
      <c r="AY277" s="15" t="s">
        <v>209</v>
      </c>
      <c r="BE277" s="149">
        <f>IF(N277="základní",J277,0)</f>
        <v>0</v>
      </c>
      <c r="BF277" s="149">
        <f>IF(N277="snížená",J277,0)</f>
        <v>0</v>
      </c>
      <c r="BG277" s="149">
        <f>IF(N277="zákl. přenesená",J277,0)</f>
        <v>0</v>
      </c>
      <c r="BH277" s="149">
        <f>IF(N277="sníž. přenesená",J277,0)</f>
        <v>0</v>
      </c>
      <c r="BI277" s="149">
        <f>IF(N277="nulová",J277,0)</f>
        <v>0</v>
      </c>
      <c r="BJ277" s="15" t="s">
        <v>85</v>
      </c>
      <c r="BK277" s="149">
        <f>ROUND(I277*H277,2)</f>
        <v>0</v>
      </c>
      <c r="BL277" s="15" t="s">
        <v>156</v>
      </c>
      <c r="BM277" s="148" t="s">
        <v>3338</v>
      </c>
    </row>
    <row r="278" spans="2:65" s="1" customFormat="1" x14ac:dyDescent="0.2">
      <c r="B278" s="30"/>
      <c r="D278" s="150" t="s">
        <v>216</v>
      </c>
      <c r="F278" s="151" t="s">
        <v>618</v>
      </c>
      <c r="I278" s="152"/>
      <c r="L278" s="30"/>
      <c r="M278" s="153"/>
      <c r="T278" s="54"/>
      <c r="AT278" s="15" t="s">
        <v>216</v>
      </c>
      <c r="AU278" s="15" t="s">
        <v>91</v>
      </c>
    </row>
    <row r="279" spans="2:65" s="12" customFormat="1" x14ac:dyDescent="0.2">
      <c r="B279" s="154"/>
      <c r="D279" s="150" t="s">
        <v>292</v>
      </c>
      <c r="E279" s="155" t="s">
        <v>1</v>
      </c>
      <c r="F279" s="156" t="s">
        <v>3339</v>
      </c>
      <c r="H279" s="157">
        <v>0.73593750000000002</v>
      </c>
      <c r="I279" s="158"/>
      <c r="L279" s="154"/>
      <c r="M279" s="159"/>
      <c r="T279" s="160"/>
      <c r="AT279" s="155" t="s">
        <v>292</v>
      </c>
      <c r="AU279" s="155" t="s">
        <v>91</v>
      </c>
      <c r="AV279" s="12" t="s">
        <v>91</v>
      </c>
      <c r="AW279" s="12" t="s">
        <v>36</v>
      </c>
      <c r="AX279" s="12" t="s">
        <v>85</v>
      </c>
      <c r="AY279" s="155" t="s">
        <v>209</v>
      </c>
    </row>
    <row r="280" spans="2:65" s="11" customFormat="1" ht="22.9" customHeight="1" x14ac:dyDescent="0.2">
      <c r="B280" s="124"/>
      <c r="D280" s="125" t="s">
        <v>77</v>
      </c>
      <c r="E280" s="134" t="s">
        <v>208</v>
      </c>
      <c r="F280" s="134" t="s">
        <v>620</v>
      </c>
      <c r="I280" s="127"/>
      <c r="J280" s="135">
        <f>BK280</f>
        <v>0</v>
      </c>
      <c r="L280" s="124"/>
      <c r="M280" s="129"/>
      <c r="P280" s="130">
        <f>SUM(P281:P283)</f>
        <v>0</v>
      </c>
      <c r="R280" s="130">
        <f>SUM(R281:R283)</f>
        <v>0</v>
      </c>
      <c r="T280" s="131">
        <f>SUM(T281:T283)</f>
        <v>0</v>
      </c>
      <c r="AR280" s="125" t="s">
        <v>85</v>
      </c>
      <c r="AT280" s="132" t="s">
        <v>77</v>
      </c>
      <c r="AU280" s="132" t="s">
        <v>85</v>
      </c>
      <c r="AY280" s="125" t="s">
        <v>209</v>
      </c>
      <c r="BK280" s="133">
        <f>SUM(BK281:BK283)</f>
        <v>0</v>
      </c>
    </row>
    <row r="281" spans="2:65" s="1" customFormat="1" ht="24.2" customHeight="1" x14ac:dyDescent="0.2">
      <c r="B281" s="30"/>
      <c r="C281" s="136" t="s">
        <v>544</v>
      </c>
      <c r="D281" s="136" t="s">
        <v>210</v>
      </c>
      <c r="E281" s="137" t="s">
        <v>622</v>
      </c>
      <c r="F281" s="138" t="s">
        <v>623</v>
      </c>
      <c r="G281" s="139" t="s">
        <v>342</v>
      </c>
      <c r="H281" s="140">
        <v>90</v>
      </c>
      <c r="I281" s="141"/>
      <c r="J281" s="142">
        <f>ROUND(I281*H281,2)</f>
        <v>0</v>
      </c>
      <c r="K281" s="143"/>
      <c r="L281" s="30"/>
      <c r="M281" s="144" t="s">
        <v>1</v>
      </c>
      <c r="N281" s="145" t="s">
        <v>43</v>
      </c>
      <c r="P281" s="146">
        <f>O281*H281</f>
        <v>0</v>
      </c>
      <c r="Q281" s="146">
        <v>0</v>
      </c>
      <c r="R281" s="146">
        <f>Q281*H281</f>
        <v>0</v>
      </c>
      <c r="S281" s="146">
        <v>0</v>
      </c>
      <c r="T281" s="147">
        <f>S281*H281</f>
        <v>0</v>
      </c>
      <c r="AR281" s="148" t="s">
        <v>156</v>
      </c>
      <c r="AT281" s="148" t="s">
        <v>210</v>
      </c>
      <c r="AU281" s="148" t="s">
        <v>91</v>
      </c>
      <c r="AY281" s="15" t="s">
        <v>209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5" t="s">
        <v>85</v>
      </c>
      <c r="BK281" s="149">
        <f>ROUND(I281*H281,2)</f>
        <v>0</v>
      </c>
      <c r="BL281" s="15" t="s">
        <v>156</v>
      </c>
      <c r="BM281" s="148" t="s">
        <v>3340</v>
      </c>
    </row>
    <row r="282" spans="2:65" s="1" customFormat="1" ht="19.5" x14ac:dyDescent="0.2">
      <c r="B282" s="30"/>
      <c r="D282" s="150" t="s">
        <v>216</v>
      </c>
      <c r="F282" s="151" t="s">
        <v>625</v>
      </c>
      <c r="I282" s="152"/>
      <c r="L282" s="30"/>
      <c r="M282" s="153"/>
      <c r="T282" s="54"/>
      <c r="AT282" s="15" t="s">
        <v>216</v>
      </c>
      <c r="AU282" s="15" t="s">
        <v>91</v>
      </c>
    </row>
    <row r="283" spans="2:65" s="12" customFormat="1" x14ac:dyDescent="0.2">
      <c r="B283" s="154"/>
      <c r="D283" s="150" t="s">
        <v>292</v>
      </c>
      <c r="E283" s="155" t="s">
        <v>1</v>
      </c>
      <c r="F283" s="156" t="s">
        <v>3341</v>
      </c>
      <c r="H283" s="157">
        <v>90</v>
      </c>
      <c r="I283" s="158"/>
      <c r="L283" s="154"/>
      <c r="M283" s="159"/>
      <c r="T283" s="160"/>
      <c r="AT283" s="155" t="s">
        <v>292</v>
      </c>
      <c r="AU283" s="155" t="s">
        <v>91</v>
      </c>
      <c r="AV283" s="12" t="s">
        <v>91</v>
      </c>
      <c r="AW283" s="12" t="s">
        <v>36</v>
      </c>
      <c r="AX283" s="12" t="s">
        <v>85</v>
      </c>
      <c r="AY283" s="155" t="s">
        <v>209</v>
      </c>
    </row>
    <row r="284" spans="2:65" s="11" customFormat="1" ht="22.9" customHeight="1" x14ac:dyDescent="0.2">
      <c r="B284" s="124"/>
      <c r="D284" s="125" t="s">
        <v>77</v>
      </c>
      <c r="E284" s="134" t="s">
        <v>234</v>
      </c>
      <c r="F284" s="134" t="s">
        <v>3342</v>
      </c>
      <c r="I284" s="127"/>
      <c r="J284" s="135">
        <f>BK284</f>
        <v>0</v>
      </c>
      <c r="L284" s="124"/>
      <c r="M284" s="129"/>
      <c r="P284" s="130">
        <f>SUM(P285:P290)</f>
        <v>0</v>
      </c>
      <c r="R284" s="130">
        <f>SUM(R285:R290)</f>
        <v>0.126</v>
      </c>
      <c r="T284" s="131">
        <f>SUM(T285:T290)</f>
        <v>0</v>
      </c>
      <c r="AR284" s="125" t="s">
        <v>85</v>
      </c>
      <c r="AT284" s="132" t="s">
        <v>77</v>
      </c>
      <c r="AU284" s="132" t="s">
        <v>85</v>
      </c>
      <c r="AY284" s="125" t="s">
        <v>209</v>
      </c>
      <c r="BK284" s="133">
        <f>SUM(BK285:BK290)</f>
        <v>0</v>
      </c>
    </row>
    <row r="285" spans="2:65" s="1" customFormat="1" ht="16.5" customHeight="1" x14ac:dyDescent="0.2">
      <c r="B285" s="30"/>
      <c r="C285" s="136" t="s">
        <v>551</v>
      </c>
      <c r="D285" s="136" t="s">
        <v>210</v>
      </c>
      <c r="E285" s="137" t="s">
        <v>678</v>
      </c>
      <c r="F285" s="138" t="s">
        <v>679</v>
      </c>
      <c r="G285" s="139" t="s">
        <v>680</v>
      </c>
      <c r="H285" s="140">
        <v>1</v>
      </c>
      <c r="I285" s="141"/>
      <c r="J285" s="142">
        <f>ROUND(I285*H285,2)</f>
        <v>0</v>
      </c>
      <c r="K285" s="143"/>
      <c r="L285" s="30"/>
      <c r="M285" s="144" t="s">
        <v>1</v>
      </c>
      <c r="N285" s="145" t="s">
        <v>43</v>
      </c>
      <c r="P285" s="146">
        <f>O285*H285</f>
        <v>0</v>
      </c>
      <c r="Q285" s="146">
        <v>8.0000000000000002E-3</v>
      </c>
      <c r="R285" s="146">
        <f>Q285*H285</f>
        <v>8.0000000000000002E-3</v>
      </c>
      <c r="S285" s="146">
        <v>0</v>
      </c>
      <c r="T285" s="147">
        <f>S285*H285</f>
        <v>0</v>
      </c>
      <c r="AR285" s="148" t="s">
        <v>156</v>
      </c>
      <c r="AT285" s="148" t="s">
        <v>210</v>
      </c>
      <c r="AU285" s="148" t="s">
        <v>91</v>
      </c>
      <c r="AY285" s="15" t="s">
        <v>209</v>
      </c>
      <c r="BE285" s="149">
        <f>IF(N285="základní",J285,0)</f>
        <v>0</v>
      </c>
      <c r="BF285" s="149">
        <f>IF(N285="snížená",J285,0)</f>
        <v>0</v>
      </c>
      <c r="BG285" s="149">
        <f>IF(N285="zákl. přenesená",J285,0)</f>
        <v>0</v>
      </c>
      <c r="BH285" s="149">
        <f>IF(N285="sníž. přenesená",J285,0)</f>
        <v>0</v>
      </c>
      <c r="BI285" s="149">
        <f>IF(N285="nulová",J285,0)</f>
        <v>0</v>
      </c>
      <c r="BJ285" s="15" t="s">
        <v>85</v>
      </c>
      <c r="BK285" s="149">
        <f>ROUND(I285*H285,2)</f>
        <v>0</v>
      </c>
      <c r="BL285" s="15" t="s">
        <v>156</v>
      </c>
      <c r="BM285" s="148" t="s">
        <v>3343</v>
      </c>
    </row>
    <row r="286" spans="2:65" s="1" customFormat="1" ht="39" x14ac:dyDescent="0.2">
      <c r="B286" s="30"/>
      <c r="D286" s="150" t="s">
        <v>216</v>
      </c>
      <c r="F286" s="151" t="s">
        <v>682</v>
      </c>
      <c r="I286" s="152"/>
      <c r="L286" s="30"/>
      <c r="M286" s="153"/>
      <c r="T286" s="54"/>
      <c r="AT286" s="15" t="s">
        <v>216</v>
      </c>
      <c r="AU286" s="15" t="s">
        <v>91</v>
      </c>
    </row>
    <row r="287" spans="2:65" s="12" customFormat="1" x14ac:dyDescent="0.2">
      <c r="B287" s="154"/>
      <c r="D287" s="150" t="s">
        <v>292</v>
      </c>
      <c r="E287" s="155" t="s">
        <v>1</v>
      </c>
      <c r="F287" s="156" t="s">
        <v>85</v>
      </c>
      <c r="H287" s="157">
        <v>1</v>
      </c>
      <c r="I287" s="158"/>
      <c r="L287" s="154"/>
      <c r="M287" s="159"/>
      <c r="T287" s="160"/>
      <c r="AT287" s="155" t="s">
        <v>292</v>
      </c>
      <c r="AU287" s="155" t="s">
        <v>91</v>
      </c>
      <c r="AV287" s="12" t="s">
        <v>91</v>
      </c>
      <c r="AW287" s="12" t="s">
        <v>36</v>
      </c>
      <c r="AX287" s="12" t="s">
        <v>85</v>
      </c>
      <c r="AY287" s="155" t="s">
        <v>209</v>
      </c>
    </row>
    <row r="288" spans="2:65" s="1" customFormat="1" ht="16.5" customHeight="1" x14ac:dyDescent="0.2">
      <c r="B288" s="30"/>
      <c r="C288" s="171" t="s">
        <v>558</v>
      </c>
      <c r="D288" s="171" t="s">
        <v>449</v>
      </c>
      <c r="E288" s="172" t="s">
        <v>3344</v>
      </c>
      <c r="F288" s="173" t="s">
        <v>3345</v>
      </c>
      <c r="G288" s="174" t="s">
        <v>456</v>
      </c>
      <c r="H288" s="175">
        <v>1</v>
      </c>
      <c r="I288" s="176"/>
      <c r="J288" s="177">
        <f>ROUND(I288*H288,2)</f>
        <v>0</v>
      </c>
      <c r="K288" s="178"/>
      <c r="L288" s="179"/>
      <c r="M288" s="180" t="s">
        <v>1</v>
      </c>
      <c r="N288" s="181" t="s">
        <v>43</v>
      </c>
      <c r="P288" s="146">
        <f>O288*H288</f>
        <v>0</v>
      </c>
      <c r="Q288" s="146">
        <v>0.11799999999999999</v>
      </c>
      <c r="R288" s="146">
        <f>Q288*H288</f>
        <v>0.11799999999999999</v>
      </c>
      <c r="S288" s="146">
        <v>0</v>
      </c>
      <c r="T288" s="147">
        <f>S288*H288</f>
        <v>0</v>
      </c>
      <c r="AR288" s="148" t="s">
        <v>244</v>
      </c>
      <c r="AT288" s="148" t="s">
        <v>449</v>
      </c>
      <c r="AU288" s="148" t="s">
        <v>91</v>
      </c>
      <c r="AY288" s="15" t="s">
        <v>209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5" t="s">
        <v>85</v>
      </c>
      <c r="BK288" s="149">
        <f>ROUND(I288*H288,2)</f>
        <v>0</v>
      </c>
      <c r="BL288" s="15" t="s">
        <v>156</v>
      </c>
      <c r="BM288" s="148" t="s">
        <v>3346</v>
      </c>
    </row>
    <row r="289" spans="2:65" s="1" customFormat="1" x14ac:dyDescent="0.2">
      <c r="B289" s="30"/>
      <c r="D289" s="150" t="s">
        <v>216</v>
      </c>
      <c r="F289" s="151" t="s">
        <v>3345</v>
      </c>
      <c r="I289" s="152"/>
      <c r="L289" s="30"/>
      <c r="M289" s="153"/>
      <c r="T289" s="54"/>
      <c r="AT289" s="15" t="s">
        <v>216</v>
      </c>
      <c r="AU289" s="15" t="s">
        <v>91</v>
      </c>
    </row>
    <row r="290" spans="2:65" s="12" customFormat="1" x14ac:dyDescent="0.2">
      <c r="B290" s="154"/>
      <c r="D290" s="150" t="s">
        <v>292</v>
      </c>
      <c r="E290" s="155" t="s">
        <v>1</v>
      </c>
      <c r="F290" s="156" t="s">
        <v>85</v>
      </c>
      <c r="H290" s="157">
        <v>1</v>
      </c>
      <c r="I290" s="158"/>
      <c r="L290" s="154"/>
      <c r="M290" s="159"/>
      <c r="T290" s="160"/>
      <c r="AT290" s="155" t="s">
        <v>292</v>
      </c>
      <c r="AU290" s="155" t="s">
        <v>91</v>
      </c>
      <c r="AV290" s="12" t="s">
        <v>91</v>
      </c>
      <c r="AW290" s="12" t="s">
        <v>36</v>
      </c>
      <c r="AX290" s="12" t="s">
        <v>85</v>
      </c>
      <c r="AY290" s="155" t="s">
        <v>209</v>
      </c>
    </row>
    <row r="291" spans="2:65" s="11" customFormat="1" ht="22.9" customHeight="1" x14ac:dyDescent="0.2">
      <c r="B291" s="124"/>
      <c r="D291" s="125" t="s">
        <v>77</v>
      </c>
      <c r="E291" s="134" t="s">
        <v>244</v>
      </c>
      <c r="F291" s="134" t="s">
        <v>683</v>
      </c>
      <c r="I291" s="127"/>
      <c r="J291" s="135">
        <f>BK291</f>
        <v>0</v>
      </c>
      <c r="L291" s="124"/>
      <c r="M291" s="129"/>
      <c r="P291" s="130">
        <f>SUM(P292:P312)</f>
        <v>0</v>
      </c>
      <c r="R291" s="130">
        <f>SUM(R292:R312)</f>
        <v>2.60005</v>
      </c>
      <c r="T291" s="131">
        <f>SUM(T292:T312)</f>
        <v>0</v>
      </c>
      <c r="AR291" s="125" t="s">
        <v>85</v>
      </c>
      <c r="AT291" s="132" t="s">
        <v>77</v>
      </c>
      <c r="AU291" s="132" t="s">
        <v>85</v>
      </c>
      <c r="AY291" s="125" t="s">
        <v>209</v>
      </c>
      <c r="BK291" s="133">
        <f>SUM(BK292:BK312)</f>
        <v>0</v>
      </c>
    </row>
    <row r="292" spans="2:65" s="1" customFormat="1" ht="49.15" customHeight="1" x14ac:dyDescent="0.2">
      <c r="B292" s="30"/>
      <c r="C292" s="136" t="s">
        <v>568</v>
      </c>
      <c r="D292" s="136" t="s">
        <v>210</v>
      </c>
      <c r="E292" s="137" t="s">
        <v>3347</v>
      </c>
      <c r="F292" s="138" t="s">
        <v>3348</v>
      </c>
      <c r="G292" s="139" t="s">
        <v>456</v>
      </c>
      <c r="H292" s="140">
        <v>1</v>
      </c>
      <c r="I292" s="141"/>
      <c r="J292" s="142">
        <f>ROUND(I292*H292,2)</f>
        <v>0</v>
      </c>
      <c r="K292" s="143"/>
      <c r="L292" s="30"/>
      <c r="M292" s="144" t="s">
        <v>1</v>
      </c>
      <c r="N292" s="145" t="s">
        <v>43</v>
      </c>
      <c r="P292" s="146">
        <f>O292*H292</f>
        <v>0</v>
      </c>
      <c r="Q292" s="146">
        <v>2.03037</v>
      </c>
      <c r="R292" s="146">
        <f>Q292*H292</f>
        <v>2.03037</v>
      </c>
      <c r="S292" s="146">
        <v>0</v>
      </c>
      <c r="T292" s="147">
        <f>S292*H292</f>
        <v>0</v>
      </c>
      <c r="AR292" s="148" t="s">
        <v>156</v>
      </c>
      <c r="AT292" s="148" t="s">
        <v>210</v>
      </c>
      <c r="AU292" s="148" t="s">
        <v>91</v>
      </c>
      <c r="AY292" s="15" t="s">
        <v>209</v>
      </c>
      <c r="BE292" s="149">
        <f>IF(N292="základní",J292,0)</f>
        <v>0</v>
      </c>
      <c r="BF292" s="149">
        <f>IF(N292="snížená",J292,0)</f>
        <v>0</v>
      </c>
      <c r="BG292" s="149">
        <f>IF(N292="zákl. přenesená",J292,0)</f>
        <v>0</v>
      </c>
      <c r="BH292" s="149">
        <f>IF(N292="sníž. přenesená",J292,0)</f>
        <v>0</v>
      </c>
      <c r="BI292" s="149">
        <f>IF(N292="nulová",J292,0)</f>
        <v>0</v>
      </c>
      <c r="BJ292" s="15" t="s">
        <v>85</v>
      </c>
      <c r="BK292" s="149">
        <f>ROUND(I292*H292,2)</f>
        <v>0</v>
      </c>
      <c r="BL292" s="15" t="s">
        <v>156</v>
      </c>
      <c r="BM292" s="148" t="s">
        <v>3349</v>
      </c>
    </row>
    <row r="293" spans="2:65" s="1" customFormat="1" ht="48.75" x14ac:dyDescent="0.2">
      <c r="B293" s="30"/>
      <c r="D293" s="150" t="s">
        <v>216</v>
      </c>
      <c r="F293" s="151" t="s">
        <v>3350</v>
      </c>
      <c r="I293" s="152"/>
      <c r="L293" s="30"/>
      <c r="M293" s="153"/>
      <c r="T293" s="54"/>
      <c r="AT293" s="15" t="s">
        <v>216</v>
      </c>
      <c r="AU293" s="15" t="s">
        <v>91</v>
      </c>
    </row>
    <row r="294" spans="2:65" s="12" customFormat="1" x14ac:dyDescent="0.2">
      <c r="B294" s="154"/>
      <c r="D294" s="150" t="s">
        <v>292</v>
      </c>
      <c r="E294" s="155" t="s">
        <v>1</v>
      </c>
      <c r="F294" s="156" t="s">
        <v>85</v>
      </c>
      <c r="H294" s="157">
        <v>1</v>
      </c>
      <c r="I294" s="158"/>
      <c r="L294" s="154"/>
      <c r="M294" s="159"/>
      <c r="T294" s="160"/>
      <c r="AT294" s="155" t="s">
        <v>292</v>
      </c>
      <c r="AU294" s="155" t="s">
        <v>91</v>
      </c>
      <c r="AV294" s="12" t="s">
        <v>91</v>
      </c>
      <c r="AW294" s="12" t="s">
        <v>36</v>
      </c>
      <c r="AX294" s="12" t="s">
        <v>85</v>
      </c>
      <c r="AY294" s="155" t="s">
        <v>209</v>
      </c>
    </row>
    <row r="295" spans="2:65" s="1" customFormat="1" ht="24.2" customHeight="1" x14ac:dyDescent="0.2">
      <c r="B295" s="30"/>
      <c r="C295" s="171" t="s">
        <v>576</v>
      </c>
      <c r="D295" s="171" t="s">
        <v>449</v>
      </c>
      <c r="E295" s="172" t="s">
        <v>3351</v>
      </c>
      <c r="F295" s="173" t="s">
        <v>3352</v>
      </c>
      <c r="G295" s="174" t="s">
        <v>456</v>
      </c>
      <c r="H295" s="175">
        <v>1</v>
      </c>
      <c r="I295" s="176"/>
      <c r="J295" s="177">
        <f>ROUND(I295*H295,2)</f>
        <v>0</v>
      </c>
      <c r="K295" s="178"/>
      <c r="L295" s="179"/>
      <c r="M295" s="180" t="s">
        <v>1</v>
      </c>
      <c r="N295" s="181" t="s">
        <v>43</v>
      </c>
      <c r="P295" s="146">
        <f>O295*H295</f>
        <v>0</v>
      </c>
      <c r="Q295" s="146">
        <v>7.1399999999999996E-3</v>
      </c>
      <c r="R295" s="146">
        <f>Q295*H295</f>
        <v>7.1399999999999996E-3</v>
      </c>
      <c r="S295" s="146">
        <v>0</v>
      </c>
      <c r="T295" s="147">
        <f>S295*H295</f>
        <v>0</v>
      </c>
      <c r="AR295" s="148" t="s">
        <v>244</v>
      </c>
      <c r="AT295" s="148" t="s">
        <v>449</v>
      </c>
      <c r="AU295" s="148" t="s">
        <v>91</v>
      </c>
      <c r="AY295" s="15" t="s">
        <v>209</v>
      </c>
      <c r="BE295" s="149">
        <f>IF(N295="základní",J295,0)</f>
        <v>0</v>
      </c>
      <c r="BF295" s="149">
        <f>IF(N295="snížená",J295,0)</f>
        <v>0</v>
      </c>
      <c r="BG295" s="149">
        <f>IF(N295="zákl. přenesená",J295,0)</f>
        <v>0</v>
      </c>
      <c r="BH295" s="149">
        <f>IF(N295="sníž. přenesená",J295,0)</f>
        <v>0</v>
      </c>
      <c r="BI295" s="149">
        <f>IF(N295="nulová",J295,0)</f>
        <v>0</v>
      </c>
      <c r="BJ295" s="15" t="s">
        <v>85</v>
      </c>
      <c r="BK295" s="149">
        <f>ROUND(I295*H295,2)</f>
        <v>0</v>
      </c>
      <c r="BL295" s="15" t="s">
        <v>156</v>
      </c>
      <c r="BM295" s="148" t="s">
        <v>3353</v>
      </c>
    </row>
    <row r="296" spans="2:65" s="1" customFormat="1" ht="19.5" x14ac:dyDescent="0.2">
      <c r="B296" s="30"/>
      <c r="D296" s="150" t="s">
        <v>216</v>
      </c>
      <c r="F296" s="151" t="s">
        <v>3352</v>
      </c>
      <c r="I296" s="152"/>
      <c r="L296" s="30"/>
      <c r="M296" s="153"/>
      <c r="T296" s="54"/>
      <c r="AT296" s="15" t="s">
        <v>216</v>
      </c>
      <c r="AU296" s="15" t="s">
        <v>91</v>
      </c>
    </row>
    <row r="297" spans="2:65" s="12" customFormat="1" x14ac:dyDescent="0.2">
      <c r="B297" s="154"/>
      <c r="D297" s="150" t="s">
        <v>292</v>
      </c>
      <c r="E297" s="155" t="s">
        <v>1</v>
      </c>
      <c r="F297" s="156" t="s">
        <v>85</v>
      </c>
      <c r="H297" s="157">
        <v>1</v>
      </c>
      <c r="I297" s="158"/>
      <c r="L297" s="154"/>
      <c r="M297" s="159"/>
      <c r="T297" s="160"/>
      <c r="AT297" s="155" t="s">
        <v>292</v>
      </c>
      <c r="AU297" s="155" t="s">
        <v>91</v>
      </c>
      <c r="AV297" s="12" t="s">
        <v>91</v>
      </c>
      <c r="AW297" s="12" t="s">
        <v>36</v>
      </c>
      <c r="AX297" s="12" t="s">
        <v>85</v>
      </c>
      <c r="AY297" s="155" t="s">
        <v>209</v>
      </c>
    </row>
    <row r="298" spans="2:65" s="1" customFormat="1" ht="24.2" customHeight="1" x14ac:dyDescent="0.2">
      <c r="B298" s="30"/>
      <c r="C298" s="171" t="s">
        <v>583</v>
      </c>
      <c r="D298" s="171" t="s">
        <v>449</v>
      </c>
      <c r="E298" s="172" t="s">
        <v>3354</v>
      </c>
      <c r="F298" s="173" t="s">
        <v>3355</v>
      </c>
      <c r="G298" s="174" t="s">
        <v>456</v>
      </c>
      <c r="H298" s="175">
        <v>1</v>
      </c>
      <c r="I298" s="176"/>
      <c r="J298" s="177">
        <f>ROUND(I298*H298,2)</f>
        <v>0</v>
      </c>
      <c r="K298" s="178"/>
      <c r="L298" s="179"/>
      <c r="M298" s="180" t="s">
        <v>1</v>
      </c>
      <c r="N298" s="181" t="s">
        <v>43</v>
      </c>
      <c r="P298" s="146">
        <f>O298*H298</f>
        <v>0</v>
      </c>
      <c r="Q298" s="146">
        <v>7.1399999999999996E-3</v>
      </c>
      <c r="R298" s="146">
        <f>Q298*H298</f>
        <v>7.1399999999999996E-3</v>
      </c>
      <c r="S298" s="146">
        <v>0</v>
      </c>
      <c r="T298" s="147">
        <f>S298*H298</f>
        <v>0</v>
      </c>
      <c r="AR298" s="148" t="s">
        <v>244</v>
      </c>
      <c r="AT298" s="148" t="s">
        <v>449</v>
      </c>
      <c r="AU298" s="148" t="s">
        <v>91</v>
      </c>
      <c r="AY298" s="15" t="s">
        <v>209</v>
      </c>
      <c r="BE298" s="149">
        <f>IF(N298="základní",J298,0)</f>
        <v>0</v>
      </c>
      <c r="BF298" s="149">
        <f>IF(N298="snížená",J298,0)</f>
        <v>0</v>
      </c>
      <c r="BG298" s="149">
        <f>IF(N298="zákl. přenesená",J298,0)</f>
        <v>0</v>
      </c>
      <c r="BH298" s="149">
        <f>IF(N298="sníž. přenesená",J298,0)</f>
        <v>0</v>
      </c>
      <c r="BI298" s="149">
        <f>IF(N298="nulová",J298,0)</f>
        <v>0</v>
      </c>
      <c r="BJ298" s="15" t="s">
        <v>85</v>
      </c>
      <c r="BK298" s="149">
        <f>ROUND(I298*H298,2)</f>
        <v>0</v>
      </c>
      <c r="BL298" s="15" t="s">
        <v>156</v>
      </c>
      <c r="BM298" s="148" t="s">
        <v>3356</v>
      </c>
    </row>
    <row r="299" spans="2:65" s="1" customFormat="1" ht="19.5" x14ac:dyDescent="0.2">
      <c r="B299" s="30"/>
      <c r="D299" s="150" t="s">
        <v>216</v>
      </c>
      <c r="F299" s="151" t="s">
        <v>3357</v>
      </c>
      <c r="I299" s="152"/>
      <c r="L299" s="30"/>
      <c r="M299" s="153"/>
      <c r="T299" s="54"/>
      <c r="AT299" s="15" t="s">
        <v>216</v>
      </c>
      <c r="AU299" s="15" t="s">
        <v>91</v>
      </c>
    </row>
    <row r="300" spans="2:65" s="12" customFormat="1" x14ac:dyDescent="0.2">
      <c r="B300" s="154"/>
      <c r="D300" s="150" t="s">
        <v>292</v>
      </c>
      <c r="E300" s="155" t="s">
        <v>1</v>
      </c>
      <c r="F300" s="156" t="s">
        <v>85</v>
      </c>
      <c r="H300" s="157">
        <v>1</v>
      </c>
      <c r="I300" s="158"/>
      <c r="L300" s="154"/>
      <c r="M300" s="159"/>
      <c r="T300" s="160"/>
      <c r="AT300" s="155" t="s">
        <v>292</v>
      </c>
      <c r="AU300" s="155" t="s">
        <v>91</v>
      </c>
      <c r="AV300" s="12" t="s">
        <v>91</v>
      </c>
      <c r="AW300" s="12" t="s">
        <v>36</v>
      </c>
      <c r="AX300" s="12" t="s">
        <v>85</v>
      </c>
      <c r="AY300" s="155" t="s">
        <v>209</v>
      </c>
    </row>
    <row r="301" spans="2:65" s="1" customFormat="1" ht="24.2" customHeight="1" x14ac:dyDescent="0.2">
      <c r="B301" s="30"/>
      <c r="C301" s="171" t="s">
        <v>589</v>
      </c>
      <c r="D301" s="171" t="s">
        <v>449</v>
      </c>
      <c r="E301" s="172" t="s">
        <v>3358</v>
      </c>
      <c r="F301" s="173" t="s">
        <v>3359</v>
      </c>
      <c r="G301" s="174" t="s">
        <v>456</v>
      </c>
      <c r="H301" s="175">
        <v>2</v>
      </c>
      <c r="I301" s="176"/>
      <c r="J301" s="177">
        <f>ROUND(I301*H301,2)</f>
        <v>0</v>
      </c>
      <c r="K301" s="178"/>
      <c r="L301" s="179"/>
      <c r="M301" s="180" t="s">
        <v>1</v>
      </c>
      <c r="N301" s="181" t="s">
        <v>43</v>
      </c>
      <c r="P301" s="146">
        <f>O301*H301</f>
        <v>0</v>
      </c>
      <c r="Q301" s="146">
        <v>2.23E-2</v>
      </c>
      <c r="R301" s="146">
        <f>Q301*H301</f>
        <v>4.4600000000000001E-2</v>
      </c>
      <c r="S301" s="146">
        <v>0</v>
      </c>
      <c r="T301" s="147">
        <f>S301*H301</f>
        <v>0</v>
      </c>
      <c r="AR301" s="148" t="s">
        <v>244</v>
      </c>
      <c r="AT301" s="148" t="s">
        <v>449</v>
      </c>
      <c r="AU301" s="148" t="s">
        <v>91</v>
      </c>
      <c r="AY301" s="15" t="s">
        <v>209</v>
      </c>
      <c r="BE301" s="149">
        <f>IF(N301="základní",J301,0)</f>
        <v>0</v>
      </c>
      <c r="BF301" s="149">
        <f>IF(N301="snížená",J301,0)</f>
        <v>0</v>
      </c>
      <c r="BG301" s="149">
        <f>IF(N301="zákl. přenesená",J301,0)</f>
        <v>0</v>
      </c>
      <c r="BH301" s="149">
        <f>IF(N301="sníž. přenesená",J301,0)</f>
        <v>0</v>
      </c>
      <c r="BI301" s="149">
        <f>IF(N301="nulová",J301,0)</f>
        <v>0</v>
      </c>
      <c r="BJ301" s="15" t="s">
        <v>85</v>
      </c>
      <c r="BK301" s="149">
        <f>ROUND(I301*H301,2)</f>
        <v>0</v>
      </c>
      <c r="BL301" s="15" t="s">
        <v>156</v>
      </c>
      <c r="BM301" s="148" t="s">
        <v>3360</v>
      </c>
    </row>
    <row r="302" spans="2:65" s="1" customFormat="1" x14ac:dyDescent="0.2">
      <c r="B302" s="30"/>
      <c r="D302" s="150" t="s">
        <v>216</v>
      </c>
      <c r="F302" s="151" t="s">
        <v>3359</v>
      </c>
      <c r="I302" s="152"/>
      <c r="L302" s="30"/>
      <c r="M302" s="153"/>
      <c r="T302" s="54"/>
      <c r="AT302" s="15" t="s">
        <v>216</v>
      </c>
      <c r="AU302" s="15" t="s">
        <v>91</v>
      </c>
    </row>
    <row r="303" spans="2:65" s="12" customFormat="1" x14ac:dyDescent="0.2">
      <c r="B303" s="154"/>
      <c r="D303" s="150" t="s">
        <v>292</v>
      </c>
      <c r="E303" s="155" t="s">
        <v>1</v>
      </c>
      <c r="F303" s="156" t="s">
        <v>91</v>
      </c>
      <c r="H303" s="157">
        <v>2</v>
      </c>
      <c r="I303" s="158"/>
      <c r="L303" s="154"/>
      <c r="M303" s="159"/>
      <c r="T303" s="160"/>
      <c r="AT303" s="155" t="s">
        <v>292</v>
      </c>
      <c r="AU303" s="155" t="s">
        <v>91</v>
      </c>
      <c r="AV303" s="12" t="s">
        <v>91</v>
      </c>
      <c r="AW303" s="12" t="s">
        <v>36</v>
      </c>
      <c r="AX303" s="12" t="s">
        <v>85</v>
      </c>
      <c r="AY303" s="155" t="s">
        <v>209</v>
      </c>
    </row>
    <row r="304" spans="2:65" s="1" customFormat="1" ht="24.2" customHeight="1" x14ac:dyDescent="0.2">
      <c r="B304" s="30"/>
      <c r="C304" s="136" t="s">
        <v>596</v>
      </c>
      <c r="D304" s="136" t="s">
        <v>210</v>
      </c>
      <c r="E304" s="137" t="s">
        <v>841</v>
      </c>
      <c r="F304" s="138" t="s">
        <v>842</v>
      </c>
      <c r="G304" s="139" t="s">
        <v>456</v>
      </c>
      <c r="H304" s="140">
        <v>1</v>
      </c>
      <c r="I304" s="141"/>
      <c r="J304" s="142">
        <f>ROUND(I304*H304,2)</f>
        <v>0</v>
      </c>
      <c r="K304" s="143"/>
      <c r="L304" s="30"/>
      <c r="M304" s="144" t="s">
        <v>1</v>
      </c>
      <c r="N304" s="145" t="s">
        <v>43</v>
      </c>
      <c r="P304" s="146">
        <f>O304*H304</f>
        <v>0</v>
      </c>
      <c r="Q304" s="146">
        <v>0.09</v>
      </c>
      <c r="R304" s="146">
        <f>Q304*H304</f>
        <v>0.09</v>
      </c>
      <c r="S304" s="146">
        <v>0</v>
      </c>
      <c r="T304" s="147">
        <f>S304*H304</f>
        <v>0</v>
      </c>
      <c r="AR304" s="148" t="s">
        <v>156</v>
      </c>
      <c r="AT304" s="148" t="s">
        <v>210</v>
      </c>
      <c r="AU304" s="148" t="s">
        <v>91</v>
      </c>
      <c r="AY304" s="15" t="s">
        <v>209</v>
      </c>
      <c r="BE304" s="149">
        <f>IF(N304="základní",J304,0)</f>
        <v>0</v>
      </c>
      <c r="BF304" s="149">
        <f>IF(N304="snížená",J304,0)</f>
        <v>0</v>
      </c>
      <c r="BG304" s="149">
        <f>IF(N304="zákl. přenesená",J304,0)</f>
        <v>0</v>
      </c>
      <c r="BH304" s="149">
        <f>IF(N304="sníž. přenesená",J304,0)</f>
        <v>0</v>
      </c>
      <c r="BI304" s="149">
        <f>IF(N304="nulová",J304,0)</f>
        <v>0</v>
      </c>
      <c r="BJ304" s="15" t="s">
        <v>85</v>
      </c>
      <c r="BK304" s="149">
        <f>ROUND(I304*H304,2)</f>
        <v>0</v>
      </c>
      <c r="BL304" s="15" t="s">
        <v>156</v>
      </c>
      <c r="BM304" s="148" t="s">
        <v>3361</v>
      </c>
    </row>
    <row r="305" spans="2:65" s="1" customFormat="1" ht="19.5" x14ac:dyDescent="0.2">
      <c r="B305" s="30"/>
      <c r="D305" s="150" t="s">
        <v>216</v>
      </c>
      <c r="F305" s="151" t="s">
        <v>844</v>
      </c>
      <c r="I305" s="152"/>
      <c r="L305" s="30"/>
      <c r="M305" s="153"/>
      <c r="T305" s="54"/>
      <c r="AT305" s="15" t="s">
        <v>216</v>
      </c>
      <c r="AU305" s="15" t="s">
        <v>91</v>
      </c>
    </row>
    <row r="306" spans="2:65" s="12" customFormat="1" x14ac:dyDescent="0.2">
      <c r="B306" s="154"/>
      <c r="D306" s="150" t="s">
        <v>292</v>
      </c>
      <c r="E306" s="155" t="s">
        <v>1</v>
      </c>
      <c r="F306" s="156" t="s">
        <v>85</v>
      </c>
      <c r="H306" s="157">
        <v>1</v>
      </c>
      <c r="I306" s="158"/>
      <c r="L306" s="154"/>
      <c r="M306" s="159"/>
      <c r="T306" s="160"/>
      <c r="AT306" s="155" t="s">
        <v>292</v>
      </c>
      <c r="AU306" s="155" t="s">
        <v>91</v>
      </c>
      <c r="AV306" s="12" t="s">
        <v>91</v>
      </c>
      <c r="AW306" s="12" t="s">
        <v>36</v>
      </c>
      <c r="AX306" s="12" t="s">
        <v>85</v>
      </c>
      <c r="AY306" s="155" t="s">
        <v>209</v>
      </c>
    </row>
    <row r="307" spans="2:65" s="1" customFormat="1" ht="24.2" customHeight="1" x14ac:dyDescent="0.2">
      <c r="B307" s="30"/>
      <c r="C307" s="136" t="s">
        <v>603</v>
      </c>
      <c r="D307" s="136" t="s">
        <v>210</v>
      </c>
      <c r="E307" s="137" t="s">
        <v>851</v>
      </c>
      <c r="F307" s="138" t="s">
        <v>852</v>
      </c>
      <c r="G307" s="139" t="s">
        <v>456</v>
      </c>
      <c r="H307" s="140">
        <v>1</v>
      </c>
      <c r="I307" s="141"/>
      <c r="J307" s="142">
        <f>ROUND(I307*H307,2)</f>
        <v>0</v>
      </c>
      <c r="K307" s="143"/>
      <c r="L307" s="30"/>
      <c r="M307" s="144" t="s">
        <v>1</v>
      </c>
      <c r="N307" s="145" t="s">
        <v>43</v>
      </c>
      <c r="P307" s="146">
        <f>O307*H307</f>
        <v>0</v>
      </c>
      <c r="Q307" s="146">
        <v>0.42080000000000001</v>
      </c>
      <c r="R307" s="146">
        <f>Q307*H307</f>
        <v>0.42080000000000001</v>
      </c>
      <c r="S307" s="146">
        <v>0</v>
      </c>
      <c r="T307" s="147">
        <f>S307*H307</f>
        <v>0</v>
      </c>
      <c r="AR307" s="148" t="s">
        <v>156</v>
      </c>
      <c r="AT307" s="148" t="s">
        <v>210</v>
      </c>
      <c r="AU307" s="148" t="s">
        <v>91</v>
      </c>
      <c r="AY307" s="15" t="s">
        <v>209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5" t="s">
        <v>85</v>
      </c>
      <c r="BK307" s="149">
        <f>ROUND(I307*H307,2)</f>
        <v>0</v>
      </c>
      <c r="BL307" s="15" t="s">
        <v>156</v>
      </c>
      <c r="BM307" s="148" t="s">
        <v>3362</v>
      </c>
    </row>
    <row r="308" spans="2:65" s="1" customFormat="1" ht="19.5" x14ac:dyDescent="0.2">
      <c r="B308" s="30"/>
      <c r="D308" s="150" t="s">
        <v>216</v>
      </c>
      <c r="F308" s="151" t="s">
        <v>854</v>
      </c>
      <c r="I308" s="152"/>
      <c r="L308" s="30"/>
      <c r="M308" s="153"/>
      <c r="T308" s="54"/>
      <c r="AT308" s="15" t="s">
        <v>216</v>
      </c>
      <c r="AU308" s="15" t="s">
        <v>91</v>
      </c>
    </row>
    <row r="309" spans="2:65" s="12" customFormat="1" x14ac:dyDescent="0.2">
      <c r="B309" s="154"/>
      <c r="D309" s="150" t="s">
        <v>292</v>
      </c>
      <c r="E309" s="155" t="s">
        <v>1</v>
      </c>
      <c r="F309" s="156" t="s">
        <v>85</v>
      </c>
      <c r="H309" s="157">
        <v>1</v>
      </c>
      <c r="I309" s="158"/>
      <c r="L309" s="154"/>
      <c r="M309" s="159"/>
      <c r="T309" s="160"/>
      <c r="AT309" s="155" t="s">
        <v>292</v>
      </c>
      <c r="AU309" s="155" t="s">
        <v>91</v>
      </c>
      <c r="AV309" s="12" t="s">
        <v>91</v>
      </c>
      <c r="AW309" s="12" t="s">
        <v>36</v>
      </c>
      <c r="AX309" s="12" t="s">
        <v>85</v>
      </c>
      <c r="AY309" s="155" t="s">
        <v>209</v>
      </c>
    </row>
    <row r="310" spans="2:65" s="1" customFormat="1" ht="24.2" customHeight="1" x14ac:dyDescent="0.2">
      <c r="B310" s="30"/>
      <c r="C310" s="136" t="s">
        <v>608</v>
      </c>
      <c r="D310" s="136" t="s">
        <v>210</v>
      </c>
      <c r="E310" s="137" t="s">
        <v>856</v>
      </c>
      <c r="F310" s="138" t="s">
        <v>857</v>
      </c>
      <c r="G310" s="139" t="s">
        <v>387</v>
      </c>
      <c r="H310" s="140">
        <v>4</v>
      </c>
      <c r="I310" s="141"/>
      <c r="J310" s="142">
        <f>ROUND(I310*H310,2)</f>
        <v>0</v>
      </c>
      <c r="K310" s="143"/>
      <c r="L310" s="30"/>
      <c r="M310" s="144" t="s">
        <v>1</v>
      </c>
      <c r="N310" s="145" t="s">
        <v>43</v>
      </c>
      <c r="P310" s="146">
        <f>O310*H310</f>
        <v>0</v>
      </c>
      <c r="Q310" s="146">
        <v>0</v>
      </c>
      <c r="R310" s="146">
        <f>Q310*H310</f>
        <v>0</v>
      </c>
      <c r="S310" s="146">
        <v>0</v>
      </c>
      <c r="T310" s="147">
        <f>S310*H310</f>
        <v>0</v>
      </c>
      <c r="AR310" s="148" t="s">
        <v>156</v>
      </c>
      <c r="AT310" s="148" t="s">
        <v>210</v>
      </c>
      <c r="AU310" s="148" t="s">
        <v>91</v>
      </c>
      <c r="AY310" s="15" t="s">
        <v>209</v>
      </c>
      <c r="BE310" s="149">
        <f>IF(N310="základní",J310,0)</f>
        <v>0</v>
      </c>
      <c r="BF310" s="149">
        <f>IF(N310="snížená",J310,0)</f>
        <v>0</v>
      </c>
      <c r="BG310" s="149">
        <f>IF(N310="zákl. přenesená",J310,0)</f>
        <v>0</v>
      </c>
      <c r="BH310" s="149">
        <f>IF(N310="sníž. přenesená",J310,0)</f>
        <v>0</v>
      </c>
      <c r="BI310" s="149">
        <f>IF(N310="nulová",J310,0)</f>
        <v>0</v>
      </c>
      <c r="BJ310" s="15" t="s">
        <v>85</v>
      </c>
      <c r="BK310" s="149">
        <f>ROUND(I310*H310,2)</f>
        <v>0</v>
      </c>
      <c r="BL310" s="15" t="s">
        <v>156</v>
      </c>
      <c r="BM310" s="148" t="s">
        <v>3363</v>
      </c>
    </row>
    <row r="311" spans="2:65" s="1" customFormat="1" ht="19.5" x14ac:dyDescent="0.2">
      <c r="B311" s="30"/>
      <c r="D311" s="150" t="s">
        <v>216</v>
      </c>
      <c r="F311" s="151" t="s">
        <v>859</v>
      </c>
      <c r="I311" s="152"/>
      <c r="L311" s="30"/>
      <c r="M311" s="153"/>
      <c r="T311" s="54"/>
      <c r="AT311" s="15" t="s">
        <v>216</v>
      </c>
      <c r="AU311" s="15" t="s">
        <v>91</v>
      </c>
    </row>
    <row r="312" spans="2:65" s="12" customFormat="1" x14ac:dyDescent="0.2">
      <c r="B312" s="154"/>
      <c r="D312" s="150" t="s">
        <v>292</v>
      </c>
      <c r="E312" s="155" t="s">
        <v>1</v>
      </c>
      <c r="F312" s="156" t="s">
        <v>156</v>
      </c>
      <c r="H312" s="157">
        <v>4</v>
      </c>
      <c r="I312" s="158"/>
      <c r="L312" s="154"/>
      <c r="M312" s="159"/>
      <c r="T312" s="160"/>
      <c r="AT312" s="155" t="s">
        <v>292</v>
      </c>
      <c r="AU312" s="155" t="s">
        <v>91</v>
      </c>
      <c r="AV312" s="12" t="s">
        <v>91</v>
      </c>
      <c r="AW312" s="12" t="s">
        <v>36</v>
      </c>
      <c r="AX312" s="12" t="s">
        <v>85</v>
      </c>
      <c r="AY312" s="155" t="s">
        <v>209</v>
      </c>
    </row>
    <row r="313" spans="2:65" s="11" customFormat="1" ht="22.9" customHeight="1" x14ac:dyDescent="0.2">
      <c r="B313" s="124"/>
      <c r="D313" s="125" t="s">
        <v>77</v>
      </c>
      <c r="E313" s="134" t="s">
        <v>249</v>
      </c>
      <c r="F313" s="134" t="s">
        <v>866</v>
      </c>
      <c r="I313" s="127"/>
      <c r="J313" s="135">
        <f>BK313</f>
        <v>0</v>
      </c>
      <c r="L313" s="124"/>
      <c r="M313" s="129"/>
      <c r="P313" s="130">
        <f>P314+SUM(P315:P320)</f>
        <v>0</v>
      </c>
      <c r="R313" s="130">
        <f>R314+SUM(R315:R320)</f>
        <v>9.8399999999999998E-3</v>
      </c>
      <c r="T313" s="131">
        <f>T314+SUM(T315:T320)</f>
        <v>0</v>
      </c>
      <c r="AR313" s="125" t="s">
        <v>85</v>
      </c>
      <c r="AT313" s="132" t="s">
        <v>77</v>
      </c>
      <c r="AU313" s="132" t="s">
        <v>85</v>
      </c>
      <c r="AY313" s="125" t="s">
        <v>209</v>
      </c>
      <c r="BK313" s="133">
        <f>BK314+SUM(BK315:BK320)</f>
        <v>0</v>
      </c>
    </row>
    <row r="314" spans="2:65" s="1" customFormat="1" ht="24.2" customHeight="1" x14ac:dyDescent="0.2">
      <c r="B314" s="30"/>
      <c r="C314" s="136" t="s">
        <v>614</v>
      </c>
      <c r="D314" s="136" t="s">
        <v>210</v>
      </c>
      <c r="E314" s="137" t="s">
        <v>867</v>
      </c>
      <c r="F314" s="138" t="s">
        <v>868</v>
      </c>
      <c r="G314" s="139" t="s">
        <v>359</v>
      </c>
      <c r="H314" s="140">
        <v>24</v>
      </c>
      <c r="I314" s="141"/>
      <c r="J314" s="142">
        <f>ROUND(I314*H314,2)</f>
        <v>0</v>
      </c>
      <c r="K314" s="143"/>
      <c r="L314" s="30"/>
      <c r="M314" s="144" t="s">
        <v>1</v>
      </c>
      <c r="N314" s="145" t="s">
        <v>43</v>
      </c>
      <c r="P314" s="146">
        <f>O314*H314</f>
        <v>0</v>
      </c>
      <c r="Q314" s="146">
        <v>4.0999999999999999E-4</v>
      </c>
      <c r="R314" s="146">
        <f>Q314*H314</f>
        <v>9.8399999999999998E-3</v>
      </c>
      <c r="S314" s="146">
        <v>0</v>
      </c>
      <c r="T314" s="147">
        <f>S314*H314</f>
        <v>0</v>
      </c>
      <c r="AR314" s="148" t="s">
        <v>156</v>
      </c>
      <c r="AT314" s="148" t="s">
        <v>210</v>
      </c>
      <c r="AU314" s="148" t="s">
        <v>91</v>
      </c>
      <c r="AY314" s="15" t="s">
        <v>209</v>
      </c>
      <c r="BE314" s="149">
        <f>IF(N314="základní",J314,0)</f>
        <v>0</v>
      </c>
      <c r="BF314" s="149">
        <f>IF(N314="snížená",J314,0)</f>
        <v>0</v>
      </c>
      <c r="BG314" s="149">
        <f>IF(N314="zákl. přenesená",J314,0)</f>
        <v>0</v>
      </c>
      <c r="BH314" s="149">
        <f>IF(N314="sníž. přenesená",J314,0)</f>
        <v>0</v>
      </c>
      <c r="BI314" s="149">
        <f>IF(N314="nulová",J314,0)</f>
        <v>0</v>
      </c>
      <c r="BJ314" s="15" t="s">
        <v>85</v>
      </c>
      <c r="BK314" s="149">
        <f>ROUND(I314*H314,2)</f>
        <v>0</v>
      </c>
      <c r="BL314" s="15" t="s">
        <v>156</v>
      </c>
      <c r="BM314" s="148" t="s">
        <v>3364</v>
      </c>
    </row>
    <row r="315" spans="2:65" s="1" customFormat="1" ht="19.5" x14ac:dyDescent="0.2">
      <c r="B315" s="30"/>
      <c r="D315" s="150" t="s">
        <v>216</v>
      </c>
      <c r="F315" s="151" t="s">
        <v>870</v>
      </c>
      <c r="I315" s="152"/>
      <c r="L315" s="30"/>
      <c r="M315" s="153"/>
      <c r="T315" s="54"/>
      <c r="AT315" s="15" t="s">
        <v>216</v>
      </c>
      <c r="AU315" s="15" t="s">
        <v>91</v>
      </c>
    </row>
    <row r="316" spans="2:65" s="12" customFormat="1" x14ac:dyDescent="0.2">
      <c r="B316" s="154"/>
      <c r="D316" s="150" t="s">
        <v>292</v>
      </c>
      <c r="E316" s="155" t="s">
        <v>1</v>
      </c>
      <c r="F316" s="156" t="s">
        <v>3365</v>
      </c>
      <c r="H316" s="157">
        <v>24</v>
      </c>
      <c r="I316" s="158"/>
      <c r="L316" s="154"/>
      <c r="M316" s="159"/>
      <c r="T316" s="160"/>
      <c r="AT316" s="155" t="s">
        <v>292</v>
      </c>
      <c r="AU316" s="155" t="s">
        <v>91</v>
      </c>
      <c r="AV316" s="12" t="s">
        <v>91</v>
      </c>
      <c r="AW316" s="12" t="s">
        <v>36</v>
      </c>
      <c r="AX316" s="12" t="s">
        <v>85</v>
      </c>
      <c r="AY316" s="155" t="s">
        <v>209</v>
      </c>
    </row>
    <row r="317" spans="2:65" s="1" customFormat="1" ht="24.2" customHeight="1" x14ac:dyDescent="0.2">
      <c r="B317" s="30"/>
      <c r="C317" s="136" t="s">
        <v>621</v>
      </c>
      <c r="D317" s="136" t="s">
        <v>210</v>
      </c>
      <c r="E317" s="137" t="s">
        <v>873</v>
      </c>
      <c r="F317" s="138" t="s">
        <v>874</v>
      </c>
      <c r="G317" s="139" t="s">
        <v>359</v>
      </c>
      <c r="H317" s="140">
        <v>24</v>
      </c>
      <c r="I317" s="141"/>
      <c r="J317" s="142">
        <f>ROUND(I317*H317,2)</f>
        <v>0</v>
      </c>
      <c r="K317" s="143"/>
      <c r="L317" s="30"/>
      <c r="M317" s="144" t="s">
        <v>1</v>
      </c>
      <c r="N317" s="145" t="s">
        <v>43</v>
      </c>
      <c r="P317" s="146">
        <f>O317*H317</f>
        <v>0</v>
      </c>
      <c r="Q317" s="146">
        <v>0</v>
      </c>
      <c r="R317" s="146">
        <f>Q317*H317</f>
        <v>0</v>
      </c>
      <c r="S317" s="146">
        <v>0</v>
      </c>
      <c r="T317" s="147">
        <f>S317*H317</f>
        <v>0</v>
      </c>
      <c r="AR317" s="148" t="s">
        <v>156</v>
      </c>
      <c r="AT317" s="148" t="s">
        <v>210</v>
      </c>
      <c r="AU317" s="148" t="s">
        <v>91</v>
      </c>
      <c r="AY317" s="15" t="s">
        <v>209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5" t="s">
        <v>85</v>
      </c>
      <c r="BK317" s="149">
        <f>ROUND(I317*H317,2)</f>
        <v>0</v>
      </c>
      <c r="BL317" s="15" t="s">
        <v>156</v>
      </c>
      <c r="BM317" s="148" t="s">
        <v>3366</v>
      </c>
    </row>
    <row r="318" spans="2:65" s="1" customFormat="1" ht="19.5" x14ac:dyDescent="0.2">
      <c r="B318" s="30"/>
      <c r="D318" s="150" t="s">
        <v>216</v>
      </c>
      <c r="F318" s="151" t="s">
        <v>876</v>
      </c>
      <c r="I318" s="152"/>
      <c r="L318" s="30"/>
      <c r="M318" s="153"/>
      <c r="T318" s="54"/>
      <c r="AT318" s="15" t="s">
        <v>216</v>
      </c>
      <c r="AU318" s="15" t="s">
        <v>91</v>
      </c>
    </row>
    <row r="319" spans="2:65" s="12" customFormat="1" x14ac:dyDescent="0.2">
      <c r="B319" s="154"/>
      <c r="D319" s="150" t="s">
        <v>292</v>
      </c>
      <c r="E319" s="155" t="s">
        <v>1</v>
      </c>
      <c r="F319" s="156" t="s">
        <v>3365</v>
      </c>
      <c r="H319" s="157">
        <v>24</v>
      </c>
      <c r="I319" s="158"/>
      <c r="L319" s="154"/>
      <c r="M319" s="159"/>
      <c r="T319" s="160"/>
      <c r="AT319" s="155" t="s">
        <v>292</v>
      </c>
      <c r="AU319" s="155" t="s">
        <v>91</v>
      </c>
      <c r="AV319" s="12" t="s">
        <v>91</v>
      </c>
      <c r="AW319" s="12" t="s">
        <v>36</v>
      </c>
      <c r="AX319" s="12" t="s">
        <v>85</v>
      </c>
      <c r="AY319" s="155" t="s">
        <v>209</v>
      </c>
    </row>
    <row r="320" spans="2:65" s="11" customFormat="1" ht="20.85" customHeight="1" x14ac:dyDescent="0.2">
      <c r="B320" s="124"/>
      <c r="D320" s="125" t="s">
        <v>77</v>
      </c>
      <c r="E320" s="134" t="s">
        <v>860</v>
      </c>
      <c r="F320" s="134" t="s">
        <v>893</v>
      </c>
      <c r="I320" s="127"/>
      <c r="J320" s="135">
        <f>BK320</f>
        <v>0</v>
      </c>
      <c r="L320" s="124"/>
      <c r="M320" s="129"/>
      <c r="P320" s="130">
        <f>SUM(P321:P327)</f>
        <v>0</v>
      </c>
      <c r="R320" s="130">
        <f>SUM(R321:R327)</f>
        <v>0</v>
      </c>
      <c r="T320" s="131">
        <f>SUM(T321:T327)</f>
        <v>0</v>
      </c>
      <c r="AR320" s="125" t="s">
        <v>85</v>
      </c>
      <c r="AT320" s="132" t="s">
        <v>77</v>
      </c>
      <c r="AU320" s="132" t="s">
        <v>91</v>
      </c>
      <c r="AY320" s="125" t="s">
        <v>209</v>
      </c>
      <c r="BK320" s="133">
        <f>SUM(BK321:BK327)</f>
        <v>0</v>
      </c>
    </row>
    <row r="321" spans="2:65" s="1" customFormat="1" ht="33" customHeight="1" x14ac:dyDescent="0.2">
      <c r="B321" s="30"/>
      <c r="C321" s="136" t="s">
        <v>432</v>
      </c>
      <c r="D321" s="136" t="s">
        <v>210</v>
      </c>
      <c r="E321" s="137" t="s">
        <v>917</v>
      </c>
      <c r="F321" s="138" t="s">
        <v>918</v>
      </c>
      <c r="G321" s="139" t="s">
        <v>554</v>
      </c>
      <c r="H321" s="140">
        <v>36</v>
      </c>
      <c r="I321" s="141"/>
      <c r="J321" s="142">
        <f>ROUND(I321*H321,2)</f>
        <v>0</v>
      </c>
      <c r="K321" s="143"/>
      <c r="L321" s="30"/>
      <c r="M321" s="144" t="s">
        <v>1</v>
      </c>
      <c r="N321" s="145" t="s">
        <v>43</v>
      </c>
      <c r="P321" s="146">
        <f>O321*H321</f>
        <v>0</v>
      </c>
      <c r="Q321" s="146">
        <v>0</v>
      </c>
      <c r="R321" s="146">
        <f>Q321*H321</f>
        <v>0</v>
      </c>
      <c r="S321" s="146">
        <v>0</v>
      </c>
      <c r="T321" s="147">
        <f>S321*H321</f>
        <v>0</v>
      </c>
      <c r="AR321" s="148" t="s">
        <v>156</v>
      </c>
      <c r="AT321" s="148" t="s">
        <v>210</v>
      </c>
      <c r="AU321" s="148" t="s">
        <v>148</v>
      </c>
      <c r="AY321" s="15" t="s">
        <v>209</v>
      </c>
      <c r="BE321" s="149">
        <f>IF(N321="základní",J321,0)</f>
        <v>0</v>
      </c>
      <c r="BF321" s="149">
        <f>IF(N321="snížená",J321,0)</f>
        <v>0</v>
      </c>
      <c r="BG321" s="149">
        <f>IF(N321="zákl. přenesená",J321,0)</f>
        <v>0</v>
      </c>
      <c r="BH321" s="149">
        <f>IF(N321="sníž. přenesená",J321,0)</f>
        <v>0</v>
      </c>
      <c r="BI321" s="149">
        <f>IF(N321="nulová",J321,0)</f>
        <v>0</v>
      </c>
      <c r="BJ321" s="15" t="s">
        <v>85</v>
      </c>
      <c r="BK321" s="149">
        <f>ROUND(I321*H321,2)</f>
        <v>0</v>
      </c>
      <c r="BL321" s="15" t="s">
        <v>156</v>
      </c>
      <c r="BM321" s="148" t="s">
        <v>3367</v>
      </c>
    </row>
    <row r="322" spans="2:65" s="1" customFormat="1" ht="29.25" x14ac:dyDescent="0.2">
      <c r="B322" s="30"/>
      <c r="D322" s="150" t="s">
        <v>216</v>
      </c>
      <c r="F322" s="151" t="s">
        <v>920</v>
      </c>
      <c r="I322" s="152"/>
      <c r="L322" s="30"/>
      <c r="M322" s="153"/>
      <c r="T322" s="54"/>
      <c r="AT322" s="15" t="s">
        <v>216</v>
      </c>
      <c r="AU322" s="15" t="s">
        <v>148</v>
      </c>
    </row>
    <row r="323" spans="2:65" s="12" customFormat="1" x14ac:dyDescent="0.2">
      <c r="B323" s="154"/>
      <c r="D323" s="150" t="s">
        <v>292</v>
      </c>
      <c r="E323" s="155" t="s">
        <v>1</v>
      </c>
      <c r="F323" s="156" t="s">
        <v>3368</v>
      </c>
      <c r="H323" s="157">
        <v>36</v>
      </c>
      <c r="I323" s="158"/>
      <c r="L323" s="154"/>
      <c r="M323" s="159"/>
      <c r="T323" s="160"/>
      <c r="AT323" s="155" t="s">
        <v>292</v>
      </c>
      <c r="AU323" s="155" t="s">
        <v>148</v>
      </c>
      <c r="AV323" s="12" t="s">
        <v>91</v>
      </c>
      <c r="AW323" s="12" t="s">
        <v>36</v>
      </c>
      <c r="AX323" s="12" t="s">
        <v>78</v>
      </c>
      <c r="AY323" s="155" t="s">
        <v>209</v>
      </c>
    </row>
    <row r="324" spans="2:65" s="13" customFormat="1" x14ac:dyDescent="0.2">
      <c r="B324" s="164"/>
      <c r="D324" s="150" t="s">
        <v>292</v>
      </c>
      <c r="E324" s="165" t="s">
        <v>1</v>
      </c>
      <c r="F324" s="166" t="s">
        <v>351</v>
      </c>
      <c r="H324" s="167">
        <v>36</v>
      </c>
      <c r="I324" s="168"/>
      <c r="L324" s="164"/>
      <c r="M324" s="169"/>
      <c r="T324" s="170"/>
      <c r="AT324" s="165" t="s">
        <v>292</v>
      </c>
      <c r="AU324" s="165" t="s">
        <v>148</v>
      </c>
      <c r="AV324" s="13" t="s">
        <v>156</v>
      </c>
      <c r="AW324" s="13" t="s">
        <v>4</v>
      </c>
      <c r="AX324" s="13" t="s">
        <v>85</v>
      </c>
      <c r="AY324" s="165" t="s">
        <v>209</v>
      </c>
    </row>
    <row r="325" spans="2:65" s="1" customFormat="1" ht="24.2" customHeight="1" x14ac:dyDescent="0.2">
      <c r="B325" s="30"/>
      <c r="C325" s="136" t="s">
        <v>632</v>
      </c>
      <c r="D325" s="136" t="s">
        <v>210</v>
      </c>
      <c r="E325" s="137" t="s">
        <v>923</v>
      </c>
      <c r="F325" s="138" t="s">
        <v>924</v>
      </c>
      <c r="G325" s="139" t="s">
        <v>554</v>
      </c>
      <c r="H325" s="140">
        <v>6</v>
      </c>
      <c r="I325" s="141"/>
      <c r="J325" s="142">
        <f>ROUND(I325*H325,2)</f>
        <v>0</v>
      </c>
      <c r="K325" s="143"/>
      <c r="L325" s="30"/>
      <c r="M325" s="144" t="s">
        <v>1</v>
      </c>
      <c r="N325" s="145" t="s">
        <v>43</v>
      </c>
      <c r="P325" s="146">
        <f>O325*H325</f>
        <v>0</v>
      </c>
      <c r="Q325" s="146">
        <v>0</v>
      </c>
      <c r="R325" s="146">
        <f>Q325*H325</f>
        <v>0</v>
      </c>
      <c r="S325" s="146">
        <v>0</v>
      </c>
      <c r="T325" s="147">
        <f>S325*H325</f>
        <v>0</v>
      </c>
      <c r="AR325" s="148" t="s">
        <v>156</v>
      </c>
      <c r="AT325" s="148" t="s">
        <v>210</v>
      </c>
      <c r="AU325" s="148" t="s">
        <v>148</v>
      </c>
      <c r="AY325" s="15" t="s">
        <v>209</v>
      </c>
      <c r="BE325" s="149">
        <f>IF(N325="základní",J325,0)</f>
        <v>0</v>
      </c>
      <c r="BF325" s="149">
        <f>IF(N325="snížená",J325,0)</f>
        <v>0</v>
      </c>
      <c r="BG325" s="149">
        <f>IF(N325="zákl. přenesená",J325,0)</f>
        <v>0</v>
      </c>
      <c r="BH325" s="149">
        <f>IF(N325="sníž. přenesená",J325,0)</f>
        <v>0</v>
      </c>
      <c r="BI325" s="149">
        <f>IF(N325="nulová",J325,0)</f>
        <v>0</v>
      </c>
      <c r="BJ325" s="15" t="s">
        <v>85</v>
      </c>
      <c r="BK325" s="149">
        <f>ROUND(I325*H325,2)</f>
        <v>0</v>
      </c>
      <c r="BL325" s="15" t="s">
        <v>156</v>
      </c>
      <c r="BM325" s="148" t="s">
        <v>3369</v>
      </c>
    </row>
    <row r="326" spans="2:65" s="1" customFormat="1" ht="29.25" x14ac:dyDescent="0.2">
      <c r="B326" s="30"/>
      <c r="D326" s="150" t="s">
        <v>216</v>
      </c>
      <c r="F326" s="151" t="s">
        <v>926</v>
      </c>
      <c r="I326" s="152"/>
      <c r="L326" s="30"/>
      <c r="M326" s="153"/>
      <c r="T326" s="54"/>
      <c r="AT326" s="15" t="s">
        <v>216</v>
      </c>
      <c r="AU326" s="15" t="s">
        <v>148</v>
      </c>
    </row>
    <row r="327" spans="2:65" s="12" customFormat="1" x14ac:dyDescent="0.2">
      <c r="B327" s="154"/>
      <c r="D327" s="150" t="s">
        <v>292</v>
      </c>
      <c r="E327" s="155" t="s">
        <v>1</v>
      </c>
      <c r="F327" s="156" t="s">
        <v>234</v>
      </c>
      <c r="H327" s="157">
        <v>6</v>
      </c>
      <c r="I327" s="158"/>
      <c r="L327" s="154"/>
      <c r="M327" s="182"/>
      <c r="N327" s="183"/>
      <c r="O327" s="183"/>
      <c r="P327" s="183"/>
      <c r="Q327" s="183"/>
      <c r="R327" s="183"/>
      <c r="S327" s="183"/>
      <c r="T327" s="184"/>
      <c r="AT327" s="155" t="s">
        <v>292</v>
      </c>
      <c r="AU327" s="155" t="s">
        <v>148</v>
      </c>
      <c r="AV327" s="12" t="s">
        <v>91</v>
      </c>
      <c r="AW327" s="12" t="s">
        <v>36</v>
      </c>
      <c r="AX327" s="12" t="s">
        <v>85</v>
      </c>
      <c r="AY327" s="155" t="s">
        <v>209</v>
      </c>
    </row>
    <row r="328" spans="2:65" s="1" customFormat="1" ht="6.95" customHeight="1" x14ac:dyDescent="0.2">
      <c r="B328" s="42"/>
      <c r="C328" s="43"/>
      <c r="D328" s="43"/>
      <c r="E328" s="43"/>
      <c r="F328" s="43"/>
      <c r="G328" s="43"/>
      <c r="H328" s="43"/>
      <c r="I328" s="43"/>
      <c r="J328" s="43"/>
      <c r="K328" s="43"/>
      <c r="L328" s="30"/>
    </row>
  </sheetData>
  <sheetProtection algorithmName="SHA-512" hashValue="GtC6JPM2ePcfP5qGUd/84P41h4jpKEPYJouwWg/4IIalEkPGtYe8l2pdCChZDDpaM4NJzx4a2s34ICrAIP3c0Q==" saltValue="n+am+DmbpiezNzPy8xAH2BBCJlSHyofdR7cnn/Pp9r4ZfD/XM4IjveWdUQPXT7kqcWEo6ENle1Woa+5AVAhCdg==" spinCount="100000" sheet="1" objects="1" scenarios="1" formatColumns="0" formatRows="0" autoFilter="0"/>
  <autoFilter ref="C127:K327" xr:uid="{00000000-0009-0000-0000-000011000000}"/>
  <mergeCells count="12">
    <mergeCell ref="E120:H120"/>
    <mergeCell ref="L2:V2"/>
    <mergeCell ref="E84:H84"/>
    <mergeCell ref="E86:H86"/>
    <mergeCell ref="E88:H88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79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5" t="s">
        <v>149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.75" x14ac:dyDescent="0.2">
      <c r="B8" s="18"/>
      <c r="D8" s="25" t="s">
        <v>168</v>
      </c>
      <c r="L8" s="18"/>
    </row>
    <row r="9" spans="2:46" ht="16.5" customHeight="1" x14ac:dyDescent="0.2">
      <c r="B9" s="18"/>
      <c r="E9" s="241" t="s">
        <v>169</v>
      </c>
      <c r="F9" s="228"/>
      <c r="G9" s="228"/>
      <c r="H9" s="228"/>
      <c r="L9" s="18"/>
    </row>
    <row r="10" spans="2:46" ht="12" customHeight="1" x14ac:dyDescent="0.2">
      <c r="B10" s="18"/>
      <c r="D10" s="25" t="s">
        <v>170</v>
      </c>
      <c r="L10" s="18"/>
    </row>
    <row r="11" spans="2:46" s="1" customFormat="1" ht="16.5" customHeight="1" x14ac:dyDescent="0.2">
      <c r="B11" s="30"/>
      <c r="E11" s="218" t="s">
        <v>3370</v>
      </c>
      <c r="F11" s="240"/>
      <c r="G11" s="240"/>
      <c r="H11" s="240"/>
      <c r="L11" s="30"/>
    </row>
    <row r="12" spans="2:46" s="1" customFormat="1" ht="12" customHeight="1" x14ac:dyDescent="0.2">
      <c r="B12" s="30"/>
      <c r="D12" s="25" t="s">
        <v>3371</v>
      </c>
      <c r="L12" s="30"/>
    </row>
    <row r="13" spans="2:46" s="1" customFormat="1" ht="16.5" customHeight="1" x14ac:dyDescent="0.2">
      <c r="B13" s="30"/>
      <c r="E13" s="207" t="s">
        <v>3372</v>
      </c>
      <c r="F13" s="240"/>
      <c r="G13" s="240"/>
      <c r="H13" s="240"/>
      <c r="L13" s="30"/>
    </row>
    <row r="14" spans="2:46" s="1" customFormat="1" x14ac:dyDescent="0.2">
      <c r="B14" s="30"/>
      <c r="L14" s="30"/>
    </row>
    <row r="15" spans="2:46" s="1" customFormat="1" ht="12" customHeight="1" x14ac:dyDescent="0.2">
      <c r="B15" s="30"/>
      <c r="D15" s="25" t="s">
        <v>18</v>
      </c>
      <c r="F15" s="23" t="s">
        <v>150</v>
      </c>
      <c r="I15" s="25" t="s">
        <v>19</v>
      </c>
      <c r="J15" s="23" t="s">
        <v>453</v>
      </c>
      <c r="L15" s="30"/>
    </row>
    <row r="16" spans="2:46" s="1" customFormat="1" ht="12" customHeight="1" x14ac:dyDescent="0.2">
      <c r="B16" s="30"/>
      <c r="D16" s="25" t="s">
        <v>20</v>
      </c>
      <c r="F16" s="23" t="s">
        <v>173</v>
      </c>
      <c r="I16" s="25" t="s">
        <v>22</v>
      </c>
      <c r="J16" s="50" t="str">
        <f>'Rekapitulace stavby'!AN8</f>
        <v>2. 4. 2025</v>
      </c>
      <c r="L16" s="30"/>
    </row>
    <row r="17" spans="2:12" s="1" customFormat="1" ht="21.75" customHeight="1" x14ac:dyDescent="0.2">
      <c r="B17" s="30"/>
      <c r="D17" s="22" t="s">
        <v>174</v>
      </c>
      <c r="F17" s="92" t="s">
        <v>3373</v>
      </c>
      <c r="I17" s="22" t="s">
        <v>176</v>
      </c>
      <c r="J17" s="92" t="s">
        <v>3374</v>
      </c>
      <c r="L17" s="30"/>
    </row>
    <row r="18" spans="2:12" s="1" customFormat="1" ht="12" customHeight="1" x14ac:dyDescent="0.2">
      <c r="B18" s="30"/>
      <c r="D18" s="25" t="s">
        <v>24</v>
      </c>
      <c r="I18" s="25" t="s">
        <v>25</v>
      </c>
      <c r="J18" s="23" t="s">
        <v>1</v>
      </c>
      <c r="L18" s="30"/>
    </row>
    <row r="19" spans="2:12" s="1" customFormat="1" ht="18" customHeight="1" x14ac:dyDescent="0.2">
      <c r="B19" s="30"/>
      <c r="E19" s="23" t="s">
        <v>27</v>
      </c>
      <c r="I19" s="25" t="s">
        <v>28</v>
      </c>
      <c r="J19" s="23" t="s">
        <v>1</v>
      </c>
      <c r="L19" s="30"/>
    </row>
    <row r="20" spans="2:12" s="1" customFormat="1" ht="6.95" customHeight="1" x14ac:dyDescent="0.2">
      <c r="B20" s="30"/>
      <c r="L20" s="30"/>
    </row>
    <row r="21" spans="2:12" s="1" customFormat="1" ht="12" customHeight="1" x14ac:dyDescent="0.2">
      <c r="B21" s="30"/>
      <c r="D21" s="25" t="s">
        <v>29</v>
      </c>
      <c r="I21" s="25" t="s">
        <v>25</v>
      </c>
      <c r="J21" s="26" t="str">
        <f>'Rekapitulace stavby'!AN13</f>
        <v>Vyplň údaj</v>
      </c>
      <c r="L21" s="30"/>
    </row>
    <row r="22" spans="2:12" s="1" customFormat="1" ht="18" customHeight="1" x14ac:dyDescent="0.2">
      <c r="B22" s="30"/>
      <c r="E22" s="243" t="str">
        <f>'Rekapitulace stavby'!E14</f>
        <v>Vyplň údaj</v>
      </c>
      <c r="F22" s="232"/>
      <c r="G22" s="232"/>
      <c r="H22" s="232"/>
      <c r="I22" s="25" t="s">
        <v>28</v>
      </c>
      <c r="J22" s="26" t="str">
        <f>'Rekapitulace stavby'!AN14</f>
        <v>Vyplň údaj</v>
      </c>
      <c r="L22" s="30"/>
    </row>
    <row r="23" spans="2:12" s="1" customFormat="1" ht="6.95" customHeight="1" x14ac:dyDescent="0.2">
      <c r="B23" s="30"/>
      <c r="L23" s="30"/>
    </row>
    <row r="24" spans="2:12" s="1" customFormat="1" ht="12" customHeight="1" x14ac:dyDescent="0.2">
      <c r="B24" s="30"/>
      <c r="D24" s="25" t="s">
        <v>31</v>
      </c>
      <c r="I24" s="25" t="s">
        <v>25</v>
      </c>
      <c r="J24" s="23" t="s">
        <v>32</v>
      </c>
      <c r="L24" s="30"/>
    </row>
    <row r="25" spans="2:12" s="1" customFormat="1" ht="18" customHeight="1" x14ac:dyDescent="0.2">
      <c r="B25" s="30"/>
      <c r="E25" s="23" t="s">
        <v>320</v>
      </c>
      <c r="I25" s="25" t="s">
        <v>28</v>
      </c>
      <c r="J25" s="23" t="s">
        <v>1</v>
      </c>
      <c r="L25" s="30"/>
    </row>
    <row r="26" spans="2:12" s="1" customFormat="1" ht="6.95" customHeight="1" x14ac:dyDescent="0.2">
      <c r="B26" s="30"/>
      <c r="L26" s="30"/>
    </row>
    <row r="27" spans="2:12" s="1" customFormat="1" ht="12" customHeight="1" x14ac:dyDescent="0.2">
      <c r="B27" s="30"/>
      <c r="D27" s="25" t="s">
        <v>34</v>
      </c>
      <c r="I27" s="25" t="s">
        <v>25</v>
      </c>
      <c r="J27" s="23" t="s">
        <v>1</v>
      </c>
      <c r="L27" s="30"/>
    </row>
    <row r="28" spans="2:12" s="1" customFormat="1" ht="18" customHeight="1" x14ac:dyDescent="0.2">
      <c r="B28" s="30"/>
      <c r="E28" s="23" t="s">
        <v>181</v>
      </c>
      <c r="I28" s="25" t="s">
        <v>28</v>
      </c>
      <c r="J28" s="23" t="s">
        <v>1</v>
      </c>
      <c r="L28" s="30"/>
    </row>
    <row r="29" spans="2:12" s="1" customFormat="1" ht="6.95" customHeight="1" x14ac:dyDescent="0.2">
      <c r="B29" s="30"/>
      <c r="L29" s="30"/>
    </row>
    <row r="30" spans="2:12" s="1" customFormat="1" ht="12" customHeight="1" x14ac:dyDescent="0.2">
      <c r="B30" s="30"/>
      <c r="D30" s="25" t="s">
        <v>37</v>
      </c>
      <c r="L30" s="30"/>
    </row>
    <row r="31" spans="2:12" s="7" customFormat="1" ht="16.5" customHeight="1" x14ac:dyDescent="0.2">
      <c r="B31" s="93"/>
      <c r="E31" s="236" t="s">
        <v>1</v>
      </c>
      <c r="F31" s="236"/>
      <c r="G31" s="236"/>
      <c r="H31" s="236"/>
      <c r="L31" s="93"/>
    </row>
    <row r="32" spans="2:12" s="1" customFormat="1" ht="6.95" customHeight="1" x14ac:dyDescent="0.2">
      <c r="B32" s="30"/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25.35" customHeight="1" x14ac:dyDescent="0.2">
      <c r="B34" s="30"/>
      <c r="D34" s="94" t="s">
        <v>38</v>
      </c>
      <c r="J34" s="64">
        <f>ROUND(J127, 2)</f>
        <v>0</v>
      </c>
      <c r="L34" s="30"/>
    </row>
    <row r="35" spans="2:12" s="1" customFormat="1" ht="6.95" customHeight="1" x14ac:dyDescent="0.2">
      <c r="B35" s="30"/>
      <c r="D35" s="51"/>
      <c r="E35" s="51"/>
      <c r="F35" s="51"/>
      <c r="G35" s="51"/>
      <c r="H35" s="51"/>
      <c r="I35" s="51"/>
      <c r="J35" s="51"/>
      <c r="K35" s="51"/>
      <c r="L35" s="30"/>
    </row>
    <row r="36" spans="2:12" s="1" customFormat="1" ht="14.45" customHeight="1" x14ac:dyDescent="0.2">
      <c r="B36" s="30"/>
      <c r="F36" s="33" t="s">
        <v>40</v>
      </c>
      <c r="I36" s="33" t="s">
        <v>39</v>
      </c>
      <c r="J36" s="33" t="s">
        <v>41</v>
      </c>
      <c r="L36" s="30"/>
    </row>
    <row r="37" spans="2:12" s="1" customFormat="1" ht="14.45" customHeight="1" x14ac:dyDescent="0.2">
      <c r="B37" s="30"/>
      <c r="D37" s="53" t="s">
        <v>42</v>
      </c>
      <c r="E37" s="25" t="s">
        <v>43</v>
      </c>
      <c r="F37" s="84">
        <f>ROUND((SUM(BE127:BE178)),  2)</f>
        <v>0</v>
      </c>
      <c r="I37" s="95">
        <v>0.21</v>
      </c>
      <c r="J37" s="84">
        <f>ROUND(((SUM(BE127:BE178))*I37),  2)</f>
        <v>0</v>
      </c>
      <c r="L37" s="30"/>
    </row>
    <row r="38" spans="2:12" s="1" customFormat="1" ht="14.45" customHeight="1" x14ac:dyDescent="0.2">
      <c r="B38" s="30"/>
      <c r="E38" s="25" t="s">
        <v>44</v>
      </c>
      <c r="F38" s="84">
        <f>ROUND((SUM(BF127:BF178)),  2)</f>
        <v>0</v>
      </c>
      <c r="I38" s="95">
        <v>0.12</v>
      </c>
      <c r="J38" s="84">
        <f>ROUND(((SUM(BF127:BF178))*I38),  2)</f>
        <v>0</v>
      </c>
      <c r="L38" s="30"/>
    </row>
    <row r="39" spans="2:12" s="1" customFormat="1" ht="14.45" hidden="1" customHeight="1" x14ac:dyDescent="0.2">
      <c r="B39" s="30"/>
      <c r="E39" s="25" t="s">
        <v>45</v>
      </c>
      <c r="F39" s="84">
        <f>ROUND((SUM(BG127:BG178)),  2)</f>
        <v>0</v>
      </c>
      <c r="I39" s="95">
        <v>0.21</v>
      </c>
      <c r="J39" s="84">
        <f>0</f>
        <v>0</v>
      </c>
      <c r="L39" s="30"/>
    </row>
    <row r="40" spans="2:12" s="1" customFormat="1" ht="14.45" hidden="1" customHeight="1" x14ac:dyDescent="0.2">
      <c r="B40" s="30"/>
      <c r="E40" s="25" t="s">
        <v>46</v>
      </c>
      <c r="F40" s="84">
        <f>ROUND((SUM(BH127:BH178)),  2)</f>
        <v>0</v>
      </c>
      <c r="I40" s="95">
        <v>0.12</v>
      </c>
      <c r="J40" s="84">
        <f>0</f>
        <v>0</v>
      </c>
      <c r="L40" s="30"/>
    </row>
    <row r="41" spans="2:12" s="1" customFormat="1" ht="14.45" hidden="1" customHeight="1" x14ac:dyDescent="0.2">
      <c r="B41" s="30"/>
      <c r="E41" s="25" t="s">
        <v>47</v>
      </c>
      <c r="F41" s="84">
        <f>ROUND((SUM(BI127:BI178)),  2)</f>
        <v>0</v>
      </c>
      <c r="I41" s="95">
        <v>0</v>
      </c>
      <c r="J41" s="84">
        <f>0</f>
        <v>0</v>
      </c>
      <c r="L41" s="30"/>
    </row>
    <row r="42" spans="2:12" s="1" customFormat="1" ht="6.95" customHeight="1" x14ac:dyDescent="0.2">
      <c r="B42" s="30"/>
      <c r="L42" s="30"/>
    </row>
    <row r="43" spans="2:12" s="1" customFormat="1" ht="25.35" customHeight="1" x14ac:dyDescent="0.2">
      <c r="B43" s="30"/>
      <c r="C43" s="96"/>
      <c r="D43" s="97" t="s">
        <v>48</v>
      </c>
      <c r="E43" s="55"/>
      <c r="F43" s="55"/>
      <c r="G43" s="98" t="s">
        <v>49</v>
      </c>
      <c r="H43" s="99" t="s">
        <v>50</v>
      </c>
      <c r="I43" s="55"/>
      <c r="J43" s="100">
        <f>SUM(J34:J41)</f>
        <v>0</v>
      </c>
      <c r="K43" s="101"/>
      <c r="L43" s="30"/>
    </row>
    <row r="44" spans="2:12" s="1" customFormat="1" ht="14.45" customHeight="1" x14ac:dyDescent="0.2">
      <c r="B44" s="30"/>
      <c r="L44" s="30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ht="16.5" customHeight="1" x14ac:dyDescent="0.2">
      <c r="B86" s="18"/>
      <c r="E86" s="241" t="s">
        <v>169</v>
      </c>
      <c r="F86" s="228"/>
      <c r="G86" s="228"/>
      <c r="H86" s="228"/>
      <c r="L86" s="18"/>
    </row>
    <row r="87" spans="2:12" ht="12" customHeight="1" x14ac:dyDescent="0.2">
      <c r="B87" s="18"/>
      <c r="C87" s="25" t="s">
        <v>170</v>
      </c>
      <c r="L87" s="18"/>
    </row>
    <row r="88" spans="2:12" s="1" customFormat="1" ht="16.5" customHeight="1" x14ac:dyDescent="0.2">
      <c r="B88" s="30"/>
      <c r="E88" s="218" t="s">
        <v>3370</v>
      </c>
      <c r="F88" s="240"/>
      <c r="G88" s="240"/>
      <c r="H88" s="240"/>
      <c r="L88" s="30"/>
    </row>
    <row r="89" spans="2:12" s="1" customFormat="1" ht="12" customHeight="1" x14ac:dyDescent="0.2">
      <c r="B89" s="30"/>
      <c r="C89" s="25" t="s">
        <v>3371</v>
      </c>
      <c r="L89" s="30"/>
    </row>
    <row r="90" spans="2:12" s="1" customFormat="1" ht="16.5" customHeight="1" x14ac:dyDescent="0.2">
      <c r="B90" s="30"/>
      <c r="E90" s="207" t="str">
        <f>E13</f>
        <v>2022_4.17.1 - Strojní část technologie ČS</v>
      </c>
      <c r="F90" s="240"/>
      <c r="G90" s="240"/>
      <c r="H90" s="240"/>
      <c r="L90" s="30"/>
    </row>
    <row r="91" spans="2:12" s="1" customFormat="1" ht="6.95" customHeight="1" x14ac:dyDescent="0.2">
      <c r="B91" s="30"/>
      <c r="L91" s="30"/>
    </row>
    <row r="92" spans="2:12" s="1" customFormat="1" ht="12" customHeight="1" x14ac:dyDescent="0.2">
      <c r="B92" s="30"/>
      <c r="C92" s="25" t="s">
        <v>20</v>
      </c>
      <c r="F92" s="23" t="str">
        <f>F16</f>
        <v>Česká Lípa</v>
      </c>
      <c r="I92" s="25" t="s">
        <v>22</v>
      </c>
      <c r="J92" s="50" t="str">
        <f>IF(J16="","",J16)</f>
        <v>2. 4. 2025</v>
      </c>
      <c r="L92" s="30"/>
    </row>
    <row r="93" spans="2:12" s="1" customFormat="1" ht="6.95" customHeight="1" x14ac:dyDescent="0.2">
      <c r="B93" s="30"/>
      <c r="L93" s="30"/>
    </row>
    <row r="94" spans="2:12" s="1" customFormat="1" ht="25.7" customHeight="1" x14ac:dyDescent="0.2">
      <c r="B94" s="30"/>
      <c r="C94" s="25" t="s">
        <v>24</v>
      </c>
      <c r="F94" s="23" t="str">
        <f>E19</f>
        <v>Město Česká Lípa</v>
      </c>
      <c r="I94" s="25" t="s">
        <v>31</v>
      </c>
      <c r="J94" s="28" t="str">
        <f>E25</f>
        <v>Vodohospodářský rozvoj a výstavba a.s.</v>
      </c>
      <c r="L94" s="30"/>
    </row>
    <row r="95" spans="2:12" s="1" customFormat="1" ht="15.2" customHeight="1" x14ac:dyDescent="0.2">
      <c r="B95" s="30"/>
      <c r="C95" s="25" t="s">
        <v>29</v>
      </c>
      <c r="F95" s="23" t="str">
        <f>IF(E22="","",E22)</f>
        <v>Vyplň údaj</v>
      </c>
      <c r="I95" s="25" t="s">
        <v>34</v>
      </c>
      <c r="J95" s="28" t="str">
        <f>E28</f>
        <v>Dvořák</v>
      </c>
      <c r="L95" s="30"/>
    </row>
    <row r="96" spans="2:12" s="1" customFormat="1" ht="10.35" customHeight="1" x14ac:dyDescent="0.2">
      <c r="B96" s="30"/>
      <c r="L96" s="30"/>
    </row>
    <row r="97" spans="2:47" s="1" customFormat="1" ht="29.25" customHeight="1" x14ac:dyDescent="0.2">
      <c r="B97" s="30"/>
      <c r="C97" s="104" t="s">
        <v>183</v>
      </c>
      <c r="D97" s="96"/>
      <c r="E97" s="96"/>
      <c r="F97" s="96"/>
      <c r="G97" s="96"/>
      <c r="H97" s="96"/>
      <c r="I97" s="96"/>
      <c r="J97" s="105" t="s">
        <v>184</v>
      </c>
      <c r="K97" s="96"/>
      <c r="L97" s="30"/>
    </row>
    <row r="98" spans="2:47" s="1" customFormat="1" ht="10.35" customHeight="1" x14ac:dyDescent="0.2">
      <c r="B98" s="30"/>
      <c r="L98" s="30"/>
    </row>
    <row r="99" spans="2:47" s="1" customFormat="1" ht="22.9" customHeight="1" x14ac:dyDescent="0.2">
      <c r="B99" s="30"/>
      <c r="C99" s="106" t="s">
        <v>185</v>
      </c>
      <c r="J99" s="64">
        <f>J127</f>
        <v>0</v>
      </c>
      <c r="L99" s="30"/>
      <c r="AU99" s="15" t="s">
        <v>186</v>
      </c>
    </row>
    <row r="100" spans="2:47" s="8" customFormat="1" ht="24.95" customHeight="1" x14ac:dyDescent="0.2">
      <c r="B100" s="107"/>
      <c r="D100" s="108" t="s">
        <v>321</v>
      </c>
      <c r="E100" s="109"/>
      <c r="F100" s="109"/>
      <c r="G100" s="109"/>
      <c r="H100" s="109"/>
      <c r="I100" s="109"/>
      <c r="J100" s="110">
        <f>J128</f>
        <v>0</v>
      </c>
      <c r="L100" s="107"/>
    </row>
    <row r="101" spans="2:47" s="9" customFormat="1" ht="19.899999999999999" customHeight="1" x14ac:dyDescent="0.2">
      <c r="B101" s="111"/>
      <c r="D101" s="112" t="s">
        <v>328</v>
      </c>
      <c r="E101" s="113"/>
      <c r="F101" s="113"/>
      <c r="G101" s="113"/>
      <c r="H101" s="113"/>
      <c r="I101" s="113"/>
      <c r="J101" s="114">
        <f>J129</f>
        <v>0</v>
      </c>
      <c r="L101" s="111"/>
    </row>
    <row r="102" spans="2:47" s="8" customFormat="1" ht="24.95" customHeight="1" x14ac:dyDescent="0.2">
      <c r="B102" s="107"/>
      <c r="D102" s="108" t="s">
        <v>335</v>
      </c>
      <c r="E102" s="109"/>
      <c r="F102" s="109"/>
      <c r="G102" s="109"/>
      <c r="H102" s="109"/>
      <c r="I102" s="109"/>
      <c r="J102" s="110">
        <f>J174</f>
        <v>0</v>
      </c>
      <c r="L102" s="107"/>
    </row>
    <row r="103" spans="2:47" s="9" customFormat="1" ht="19.899999999999999" customHeight="1" x14ac:dyDescent="0.2">
      <c r="B103" s="111"/>
      <c r="D103" s="112" t="s">
        <v>3375</v>
      </c>
      <c r="E103" s="113"/>
      <c r="F103" s="113"/>
      <c r="G103" s="113"/>
      <c r="H103" s="113"/>
      <c r="I103" s="113"/>
      <c r="J103" s="114">
        <f>J175</f>
        <v>0</v>
      </c>
      <c r="L103" s="111"/>
    </row>
    <row r="104" spans="2:47" s="1" customFormat="1" ht="21.75" customHeight="1" x14ac:dyDescent="0.2">
      <c r="B104" s="30"/>
      <c r="L104" s="30"/>
    </row>
    <row r="105" spans="2:47" s="1" customFormat="1" ht="6.95" customHeight="1" x14ac:dyDescent="0.2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30"/>
    </row>
    <row r="109" spans="2:47" s="1" customFormat="1" ht="6.95" customHeight="1" x14ac:dyDescent="0.2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0"/>
    </row>
    <row r="110" spans="2:47" s="1" customFormat="1" ht="24.95" customHeight="1" x14ac:dyDescent="0.2">
      <c r="B110" s="30"/>
      <c r="C110" s="19" t="s">
        <v>193</v>
      </c>
      <c r="L110" s="30"/>
    </row>
    <row r="111" spans="2:47" s="1" customFormat="1" ht="6.95" customHeight="1" x14ac:dyDescent="0.2">
      <c r="B111" s="30"/>
      <c r="L111" s="30"/>
    </row>
    <row r="112" spans="2:47" s="1" customFormat="1" ht="12" customHeight="1" x14ac:dyDescent="0.2">
      <c r="B112" s="30"/>
      <c r="C112" s="25" t="s">
        <v>16</v>
      </c>
      <c r="L112" s="30"/>
    </row>
    <row r="113" spans="2:63" s="1" customFormat="1" ht="16.5" customHeight="1" x14ac:dyDescent="0.2">
      <c r="B113" s="30"/>
      <c r="E113" s="241" t="str">
        <f>E7</f>
        <v>Splašková kanalizace Lada</v>
      </c>
      <c r="F113" s="242"/>
      <c r="G113" s="242"/>
      <c r="H113" s="242"/>
      <c r="L113" s="30"/>
    </row>
    <row r="114" spans="2:63" ht="12" customHeight="1" x14ac:dyDescent="0.2">
      <c r="B114" s="18"/>
      <c r="C114" s="25" t="s">
        <v>168</v>
      </c>
      <c r="L114" s="18"/>
    </row>
    <row r="115" spans="2:63" ht="16.5" customHeight="1" x14ac:dyDescent="0.2">
      <c r="B115" s="18"/>
      <c r="E115" s="241" t="s">
        <v>169</v>
      </c>
      <c r="F115" s="228"/>
      <c r="G115" s="228"/>
      <c r="H115" s="228"/>
      <c r="L115" s="18"/>
    </row>
    <row r="116" spans="2:63" ht="12" customHeight="1" x14ac:dyDescent="0.2">
      <c r="B116" s="18"/>
      <c r="C116" s="25" t="s">
        <v>170</v>
      </c>
      <c r="L116" s="18"/>
    </row>
    <row r="117" spans="2:63" s="1" customFormat="1" ht="16.5" customHeight="1" x14ac:dyDescent="0.2">
      <c r="B117" s="30"/>
      <c r="E117" s="218" t="s">
        <v>3370</v>
      </c>
      <c r="F117" s="240"/>
      <c r="G117" s="240"/>
      <c r="H117" s="240"/>
      <c r="L117" s="30"/>
    </row>
    <row r="118" spans="2:63" s="1" customFormat="1" ht="12" customHeight="1" x14ac:dyDescent="0.2">
      <c r="B118" s="30"/>
      <c r="C118" s="25" t="s">
        <v>3371</v>
      </c>
      <c r="L118" s="30"/>
    </row>
    <row r="119" spans="2:63" s="1" customFormat="1" ht="16.5" customHeight="1" x14ac:dyDescent="0.2">
      <c r="B119" s="30"/>
      <c r="E119" s="207" t="str">
        <f>E13</f>
        <v>2022_4.17.1 - Strojní část technologie ČS</v>
      </c>
      <c r="F119" s="240"/>
      <c r="G119" s="240"/>
      <c r="H119" s="240"/>
      <c r="L119" s="30"/>
    </row>
    <row r="120" spans="2:63" s="1" customFormat="1" ht="6.95" customHeight="1" x14ac:dyDescent="0.2">
      <c r="B120" s="30"/>
      <c r="L120" s="30"/>
    </row>
    <row r="121" spans="2:63" s="1" customFormat="1" ht="12" customHeight="1" x14ac:dyDescent="0.2">
      <c r="B121" s="30"/>
      <c r="C121" s="25" t="s">
        <v>20</v>
      </c>
      <c r="F121" s="23" t="str">
        <f>F16</f>
        <v>Česká Lípa</v>
      </c>
      <c r="I121" s="25" t="s">
        <v>22</v>
      </c>
      <c r="J121" s="50" t="str">
        <f>IF(J16="","",J16)</f>
        <v>2. 4. 2025</v>
      </c>
      <c r="L121" s="30"/>
    </row>
    <row r="122" spans="2:63" s="1" customFormat="1" ht="6.95" customHeight="1" x14ac:dyDescent="0.2">
      <c r="B122" s="30"/>
      <c r="L122" s="30"/>
    </row>
    <row r="123" spans="2:63" s="1" customFormat="1" ht="25.7" customHeight="1" x14ac:dyDescent="0.2">
      <c r="B123" s="30"/>
      <c r="C123" s="25" t="s">
        <v>24</v>
      </c>
      <c r="F123" s="23" t="str">
        <f>E19</f>
        <v>Město Česká Lípa</v>
      </c>
      <c r="I123" s="25" t="s">
        <v>31</v>
      </c>
      <c r="J123" s="28" t="str">
        <f>E25</f>
        <v>Vodohospodářský rozvoj a výstavba a.s.</v>
      </c>
      <c r="L123" s="30"/>
    </row>
    <row r="124" spans="2:63" s="1" customFormat="1" ht="15.2" customHeight="1" x14ac:dyDescent="0.2">
      <c r="B124" s="30"/>
      <c r="C124" s="25" t="s">
        <v>29</v>
      </c>
      <c r="F124" s="23" t="str">
        <f>IF(E22="","",E22)</f>
        <v>Vyplň údaj</v>
      </c>
      <c r="I124" s="25" t="s">
        <v>34</v>
      </c>
      <c r="J124" s="28" t="str">
        <f>E28</f>
        <v>Dvořák</v>
      </c>
      <c r="L124" s="30"/>
    </row>
    <row r="125" spans="2:63" s="1" customFormat="1" ht="10.35" customHeight="1" x14ac:dyDescent="0.2">
      <c r="B125" s="30"/>
      <c r="L125" s="30"/>
    </row>
    <row r="126" spans="2:63" s="10" customFormat="1" ht="29.25" customHeight="1" x14ac:dyDescent="0.2">
      <c r="B126" s="115"/>
      <c r="C126" s="116" t="s">
        <v>194</v>
      </c>
      <c r="D126" s="117" t="s">
        <v>63</v>
      </c>
      <c r="E126" s="117" t="s">
        <v>59</v>
      </c>
      <c r="F126" s="117" t="s">
        <v>60</v>
      </c>
      <c r="G126" s="117" t="s">
        <v>195</v>
      </c>
      <c r="H126" s="117" t="s">
        <v>196</v>
      </c>
      <c r="I126" s="117" t="s">
        <v>197</v>
      </c>
      <c r="J126" s="118" t="s">
        <v>184</v>
      </c>
      <c r="K126" s="119" t="s">
        <v>198</v>
      </c>
      <c r="L126" s="115"/>
      <c r="M126" s="57" t="s">
        <v>1</v>
      </c>
      <c r="N126" s="58" t="s">
        <v>42</v>
      </c>
      <c r="O126" s="58" t="s">
        <v>199</v>
      </c>
      <c r="P126" s="58" t="s">
        <v>200</v>
      </c>
      <c r="Q126" s="58" t="s">
        <v>201</v>
      </c>
      <c r="R126" s="58" t="s">
        <v>202</v>
      </c>
      <c r="S126" s="58" t="s">
        <v>203</v>
      </c>
      <c r="T126" s="59" t="s">
        <v>204</v>
      </c>
    </row>
    <row r="127" spans="2:63" s="1" customFormat="1" ht="22.9" customHeight="1" x14ac:dyDescent="0.25">
      <c r="B127" s="30"/>
      <c r="C127" s="62" t="s">
        <v>205</v>
      </c>
      <c r="J127" s="120">
        <f>BK127</f>
        <v>0</v>
      </c>
      <c r="L127" s="30"/>
      <c r="M127" s="60"/>
      <c r="N127" s="51"/>
      <c r="O127" s="51"/>
      <c r="P127" s="121">
        <f>P128+P174</f>
        <v>0</v>
      </c>
      <c r="Q127" s="51"/>
      <c r="R127" s="121">
        <f>R128+R174</f>
        <v>0.20584999999999998</v>
      </c>
      <c r="S127" s="51"/>
      <c r="T127" s="122">
        <f>T128+T174</f>
        <v>0</v>
      </c>
      <c r="AT127" s="15" t="s">
        <v>77</v>
      </c>
      <c r="AU127" s="15" t="s">
        <v>186</v>
      </c>
      <c r="BK127" s="123">
        <f>BK128+BK174</f>
        <v>0</v>
      </c>
    </row>
    <row r="128" spans="2:63" s="11" customFormat="1" ht="25.9" customHeight="1" x14ac:dyDescent="0.2">
      <c r="B128" s="124"/>
      <c r="D128" s="125" t="s">
        <v>77</v>
      </c>
      <c r="E128" s="126" t="s">
        <v>337</v>
      </c>
      <c r="F128" s="126" t="s">
        <v>338</v>
      </c>
      <c r="I128" s="127"/>
      <c r="J128" s="128">
        <f>BK128</f>
        <v>0</v>
      </c>
      <c r="L128" s="124"/>
      <c r="M128" s="129"/>
      <c r="P128" s="130">
        <f>P129</f>
        <v>0</v>
      </c>
      <c r="R128" s="130">
        <f>R129</f>
        <v>0.20314999999999997</v>
      </c>
      <c r="T128" s="131">
        <f>T129</f>
        <v>0</v>
      </c>
      <c r="AR128" s="125" t="s">
        <v>85</v>
      </c>
      <c r="AT128" s="132" t="s">
        <v>77</v>
      </c>
      <c r="AU128" s="132" t="s">
        <v>78</v>
      </c>
      <c r="AY128" s="125" t="s">
        <v>209</v>
      </c>
      <c r="BK128" s="133">
        <f>BK129</f>
        <v>0</v>
      </c>
    </row>
    <row r="129" spans="2:65" s="11" customFormat="1" ht="22.9" customHeight="1" x14ac:dyDescent="0.2">
      <c r="B129" s="124"/>
      <c r="D129" s="125" t="s">
        <v>77</v>
      </c>
      <c r="E129" s="134" t="s">
        <v>244</v>
      </c>
      <c r="F129" s="134" t="s">
        <v>683</v>
      </c>
      <c r="I129" s="127"/>
      <c r="J129" s="135">
        <f>BK129</f>
        <v>0</v>
      </c>
      <c r="L129" s="124"/>
      <c r="M129" s="129"/>
      <c r="P129" s="130">
        <f>SUM(P130:P173)</f>
        <v>0</v>
      </c>
      <c r="R129" s="130">
        <f>SUM(R130:R173)</f>
        <v>0.20314999999999997</v>
      </c>
      <c r="T129" s="131">
        <f>SUM(T130:T173)</f>
        <v>0</v>
      </c>
      <c r="AR129" s="125" t="s">
        <v>85</v>
      </c>
      <c r="AT129" s="132" t="s">
        <v>77</v>
      </c>
      <c r="AU129" s="132" t="s">
        <v>85</v>
      </c>
      <c r="AY129" s="125" t="s">
        <v>209</v>
      </c>
      <c r="BK129" s="133">
        <f>SUM(BK130:BK173)</f>
        <v>0</v>
      </c>
    </row>
    <row r="130" spans="2:65" s="1" customFormat="1" ht="24.2" customHeight="1" x14ac:dyDescent="0.2">
      <c r="B130" s="30"/>
      <c r="C130" s="171" t="s">
        <v>85</v>
      </c>
      <c r="D130" s="171" t="s">
        <v>449</v>
      </c>
      <c r="E130" s="172" t="s">
        <v>3376</v>
      </c>
      <c r="F130" s="173" t="s">
        <v>3377</v>
      </c>
      <c r="G130" s="174" t="s">
        <v>456</v>
      </c>
      <c r="H130" s="175">
        <v>1</v>
      </c>
      <c r="I130" s="176"/>
      <c r="J130" s="177">
        <f>ROUND(I130*H130,2)</f>
        <v>0</v>
      </c>
      <c r="K130" s="178"/>
      <c r="L130" s="179"/>
      <c r="M130" s="180" t="s">
        <v>1</v>
      </c>
      <c r="N130" s="181" t="s">
        <v>43</v>
      </c>
      <c r="P130" s="146">
        <f>O130*H130</f>
        <v>0</v>
      </c>
      <c r="Q130" s="146">
        <v>4.2999999999999997E-2</v>
      </c>
      <c r="R130" s="146">
        <f>Q130*H130</f>
        <v>4.2999999999999997E-2</v>
      </c>
      <c r="S130" s="146">
        <v>0</v>
      </c>
      <c r="T130" s="147">
        <f>S130*H130</f>
        <v>0</v>
      </c>
      <c r="AR130" s="148" t="s">
        <v>91</v>
      </c>
      <c r="AT130" s="148" t="s">
        <v>449</v>
      </c>
      <c r="AU130" s="148" t="s">
        <v>91</v>
      </c>
      <c r="AY130" s="15" t="s">
        <v>209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5" t="s">
        <v>85</v>
      </c>
      <c r="BK130" s="149">
        <f>ROUND(I130*H130,2)</f>
        <v>0</v>
      </c>
      <c r="BL130" s="15" t="s">
        <v>85</v>
      </c>
      <c r="BM130" s="148" t="s">
        <v>3378</v>
      </c>
    </row>
    <row r="131" spans="2:65" s="1" customFormat="1" x14ac:dyDescent="0.2">
      <c r="B131" s="30"/>
      <c r="D131" s="150" t="s">
        <v>216</v>
      </c>
      <c r="F131" s="151" t="s">
        <v>3377</v>
      </c>
      <c r="I131" s="152"/>
      <c r="L131" s="30"/>
      <c r="M131" s="153"/>
      <c r="T131" s="54"/>
      <c r="AT131" s="15" t="s">
        <v>216</v>
      </c>
      <c r="AU131" s="15" t="s">
        <v>91</v>
      </c>
    </row>
    <row r="132" spans="2:65" s="12" customFormat="1" x14ac:dyDescent="0.2">
      <c r="B132" s="154"/>
      <c r="D132" s="150" t="s">
        <v>292</v>
      </c>
      <c r="E132" s="155" t="s">
        <v>1</v>
      </c>
      <c r="F132" s="156" t="s">
        <v>85</v>
      </c>
      <c r="H132" s="157">
        <v>1</v>
      </c>
      <c r="I132" s="158"/>
      <c r="L132" s="154"/>
      <c r="M132" s="159"/>
      <c r="T132" s="160"/>
      <c r="AT132" s="155" t="s">
        <v>292</v>
      </c>
      <c r="AU132" s="155" t="s">
        <v>91</v>
      </c>
      <c r="AV132" s="12" t="s">
        <v>91</v>
      </c>
      <c r="AW132" s="12" t="s">
        <v>36</v>
      </c>
      <c r="AX132" s="12" t="s">
        <v>85</v>
      </c>
      <c r="AY132" s="155" t="s">
        <v>209</v>
      </c>
    </row>
    <row r="133" spans="2:65" s="1" customFormat="1" ht="24.2" customHeight="1" x14ac:dyDescent="0.2">
      <c r="B133" s="30"/>
      <c r="C133" s="136" t="s">
        <v>91</v>
      </c>
      <c r="D133" s="136" t="s">
        <v>210</v>
      </c>
      <c r="E133" s="137" t="s">
        <v>3379</v>
      </c>
      <c r="F133" s="138" t="s">
        <v>3380</v>
      </c>
      <c r="G133" s="139" t="s">
        <v>456</v>
      </c>
      <c r="H133" s="140">
        <v>1</v>
      </c>
      <c r="I133" s="141"/>
      <c r="J133" s="142">
        <f>ROUND(I133*H133,2)</f>
        <v>0</v>
      </c>
      <c r="K133" s="143"/>
      <c r="L133" s="30"/>
      <c r="M133" s="144" t="s">
        <v>1</v>
      </c>
      <c r="N133" s="145" t="s">
        <v>43</v>
      </c>
      <c r="P133" s="146">
        <f>O133*H133</f>
        <v>0</v>
      </c>
      <c r="Q133" s="146">
        <v>2.8600000000000001E-3</v>
      </c>
      <c r="R133" s="146">
        <f>Q133*H133</f>
        <v>2.8600000000000001E-3</v>
      </c>
      <c r="S133" s="146">
        <v>0</v>
      </c>
      <c r="T133" s="147">
        <f>S133*H133</f>
        <v>0</v>
      </c>
      <c r="AR133" s="148" t="s">
        <v>85</v>
      </c>
      <c r="AT133" s="148" t="s">
        <v>210</v>
      </c>
      <c r="AU133" s="148" t="s">
        <v>91</v>
      </c>
      <c r="AY133" s="15" t="s">
        <v>209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5" t="s">
        <v>85</v>
      </c>
      <c r="BK133" s="149">
        <f>ROUND(I133*H133,2)</f>
        <v>0</v>
      </c>
      <c r="BL133" s="15" t="s">
        <v>85</v>
      </c>
      <c r="BM133" s="148" t="s">
        <v>3381</v>
      </c>
    </row>
    <row r="134" spans="2:65" s="1" customFormat="1" ht="19.5" x14ac:dyDescent="0.2">
      <c r="B134" s="30"/>
      <c r="D134" s="150" t="s">
        <v>216</v>
      </c>
      <c r="F134" s="151" t="s">
        <v>3382</v>
      </c>
      <c r="I134" s="152"/>
      <c r="L134" s="30"/>
      <c r="M134" s="153"/>
      <c r="T134" s="54"/>
      <c r="AT134" s="15" t="s">
        <v>216</v>
      </c>
      <c r="AU134" s="15" t="s">
        <v>91</v>
      </c>
    </row>
    <row r="135" spans="2:65" s="1" customFormat="1" ht="16.5" customHeight="1" x14ac:dyDescent="0.2">
      <c r="B135" s="30"/>
      <c r="C135" s="171" t="s">
        <v>148</v>
      </c>
      <c r="D135" s="171" t="s">
        <v>449</v>
      </c>
      <c r="E135" s="172" t="s">
        <v>3383</v>
      </c>
      <c r="F135" s="173" t="s">
        <v>3384</v>
      </c>
      <c r="G135" s="174" t="s">
        <v>3385</v>
      </c>
      <c r="H135" s="175">
        <v>1</v>
      </c>
      <c r="I135" s="176"/>
      <c r="J135" s="177">
        <f>ROUND(I135*H135,2)</f>
        <v>0</v>
      </c>
      <c r="K135" s="178"/>
      <c r="L135" s="179"/>
      <c r="M135" s="180" t="s">
        <v>1</v>
      </c>
      <c r="N135" s="181" t="s">
        <v>43</v>
      </c>
      <c r="P135" s="146">
        <f>O135*H135</f>
        <v>0</v>
      </c>
      <c r="Q135" s="146">
        <v>6.4999999999999997E-3</v>
      </c>
      <c r="R135" s="146">
        <f>Q135*H135</f>
        <v>6.4999999999999997E-3</v>
      </c>
      <c r="S135" s="146">
        <v>0</v>
      </c>
      <c r="T135" s="147">
        <f>S135*H135</f>
        <v>0</v>
      </c>
      <c r="AR135" s="148" t="s">
        <v>91</v>
      </c>
      <c r="AT135" s="148" t="s">
        <v>449</v>
      </c>
      <c r="AU135" s="148" t="s">
        <v>91</v>
      </c>
      <c r="AY135" s="15" t="s">
        <v>209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5" t="s">
        <v>85</v>
      </c>
      <c r="BK135" s="149">
        <f>ROUND(I135*H135,2)</f>
        <v>0</v>
      </c>
      <c r="BL135" s="15" t="s">
        <v>85</v>
      </c>
      <c r="BM135" s="148" t="s">
        <v>3386</v>
      </c>
    </row>
    <row r="136" spans="2:65" s="1" customFormat="1" ht="19.5" x14ac:dyDescent="0.2">
      <c r="B136" s="30"/>
      <c r="D136" s="150" t="s">
        <v>216</v>
      </c>
      <c r="F136" s="151" t="s">
        <v>3387</v>
      </c>
      <c r="I136" s="152"/>
      <c r="L136" s="30"/>
      <c r="M136" s="153"/>
      <c r="T136" s="54"/>
      <c r="AT136" s="15" t="s">
        <v>216</v>
      </c>
      <c r="AU136" s="15" t="s">
        <v>91</v>
      </c>
    </row>
    <row r="137" spans="2:65" s="1" customFormat="1" ht="16.5" customHeight="1" x14ac:dyDescent="0.2">
      <c r="B137" s="30"/>
      <c r="C137" s="171" t="s">
        <v>156</v>
      </c>
      <c r="D137" s="171" t="s">
        <v>449</v>
      </c>
      <c r="E137" s="172" t="s">
        <v>3388</v>
      </c>
      <c r="F137" s="173" t="s">
        <v>3389</v>
      </c>
      <c r="G137" s="174" t="s">
        <v>3385</v>
      </c>
      <c r="H137" s="175">
        <v>1</v>
      </c>
      <c r="I137" s="176"/>
      <c r="J137" s="177">
        <f>ROUND(I137*H137,2)</f>
        <v>0</v>
      </c>
      <c r="K137" s="178"/>
      <c r="L137" s="179"/>
      <c r="M137" s="180" t="s">
        <v>1</v>
      </c>
      <c r="N137" s="181" t="s">
        <v>43</v>
      </c>
      <c r="P137" s="146">
        <f>O137*H137</f>
        <v>0</v>
      </c>
      <c r="Q137" s="146">
        <v>3.5999999999999997E-2</v>
      </c>
      <c r="R137" s="146">
        <f>Q137*H137</f>
        <v>3.5999999999999997E-2</v>
      </c>
      <c r="S137" s="146">
        <v>0</v>
      </c>
      <c r="T137" s="147">
        <f>S137*H137</f>
        <v>0</v>
      </c>
      <c r="AR137" s="148" t="s">
        <v>91</v>
      </c>
      <c r="AT137" s="148" t="s">
        <v>449</v>
      </c>
      <c r="AU137" s="148" t="s">
        <v>91</v>
      </c>
      <c r="AY137" s="15" t="s">
        <v>209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5" t="s">
        <v>85</v>
      </c>
      <c r="BK137" s="149">
        <f>ROUND(I137*H137,2)</f>
        <v>0</v>
      </c>
      <c r="BL137" s="15" t="s">
        <v>85</v>
      </c>
      <c r="BM137" s="148" t="s">
        <v>3390</v>
      </c>
    </row>
    <row r="138" spans="2:65" s="1" customFormat="1" ht="19.5" x14ac:dyDescent="0.2">
      <c r="B138" s="30"/>
      <c r="D138" s="150" t="s">
        <v>216</v>
      </c>
      <c r="F138" s="151" t="s">
        <v>3391</v>
      </c>
      <c r="I138" s="152"/>
      <c r="L138" s="30"/>
      <c r="M138" s="153"/>
      <c r="T138" s="54"/>
      <c r="AT138" s="15" t="s">
        <v>216</v>
      </c>
      <c r="AU138" s="15" t="s">
        <v>91</v>
      </c>
    </row>
    <row r="139" spans="2:65" s="1" customFormat="1" ht="24.2" customHeight="1" x14ac:dyDescent="0.2">
      <c r="B139" s="30"/>
      <c r="C139" s="136" t="s">
        <v>208</v>
      </c>
      <c r="D139" s="136" t="s">
        <v>210</v>
      </c>
      <c r="E139" s="137" t="s">
        <v>3392</v>
      </c>
      <c r="F139" s="138" t="s">
        <v>3393</v>
      </c>
      <c r="G139" s="139" t="s">
        <v>456</v>
      </c>
      <c r="H139" s="140">
        <v>1</v>
      </c>
      <c r="I139" s="141"/>
      <c r="J139" s="142">
        <f>ROUND(I139*H139,2)</f>
        <v>0</v>
      </c>
      <c r="K139" s="143"/>
      <c r="L139" s="30"/>
      <c r="M139" s="144" t="s">
        <v>1</v>
      </c>
      <c r="N139" s="145" t="s">
        <v>43</v>
      </c>
      <c r="P139" s="146">
        <f>O139*H139</f>
        <v>0</v>
      </c>
      <c r="Q139" s="146">
        <v>1.65E-3</v>
      </c>
      <c r="R139" s="146">
        <f>Q139*H139</f>
        <v>1.65E-3</v>
      </c>
      <c r="S139" s="146">
        <v>0</v>
      </c>
      <c r="T139" s="147">
        <f>S139*H139</f>
        <v>0</v>
      </c>
      <c r="AR139" s="148" t="s">
        <v>85</v>
      </c>
      <c r="AT139" s="148" t="s">
        <v>210</v>
      </c>
      <c r="AU139" s="148" t="s">
        <v>91</v>
      </c>
      <c r="AY139" s="15" t="s">
        <v>209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5" t="s">
        <v>85</v>
      </c>
      <c r="BK139" s="149">
        <f>ROUND(I139*H139,2)</f>
        <v>0</v>
      </c>
      <c r="BL139" s="15" t="s">
        <v>85</v>
      </c>
      <c r="BM139" s="148" t="s">
        <v>3394</v>
      </c>
    </row>
    <row r="140" spans="2:65" s="1" customFormat="1" ht="19.5" x14ac:dyDescent="0.2">
      <c r="B140" s="30"/>
      <c r="D140" s="150" t="s">
        <v>216</v>
      </c>
      <c r="F140" s="151" t="s">
        <v>3395</v>
      </c>
      <c r="I140" s="152"/>
      <c r="L140" s="30"/>
      <c r="M140" s="153"/>
      <c r="T140" s="54"/>
      <c r="AT140" s="15" t="s">
        <v>216</v>
      </c>
      <c r="AU140" s="15" t="s">
        <v>91</v>
      </c>
    </row>
    <row r="141" spans="2:65" s="12" customFormat="1" x14ac:dyDescent="0.2">
      <c r="B141" s="154"/>
      <c r="D141" s="150" t="s">
        <v>292</v>
      </c>
      <c r="E141" s="155" t="s">
        <v>1</v>
      </c>
      <c r="F141" s="156" t="s">
        <v>85</v>
      </c>
      <c r="H141" s="157">
        <v>1</v>
      </c>
      <c r="I141" s="158"/>
      <c r="L141" s="154"/>
      <c r="M141" s="159"/>
      <c r="T141" s="160"/>
      <c r="AT141" s="155" t="s">
        <v>292</v>
      </c>
      <c r="AU141" s="155" t="s">
        <v>91</v>
      </c>
      <c r="AV141" s="12" t="s">
        <v>91</v>
      </c>
      <c r="AW141" s="12" t="s">
        <v>36</v>
      </c>
      <c r="AX141" s="12" t="s">
        <v>85</v>
      </c>
      <c r="AY141" s="155" t="s">
        <v>209</v>
      </c>
    </row>
    <row r="142" spans="2:65" s="1" customFormat="1" ht="24.2" customHeight="1" x14ac:dyDescent="0.2">
      <c r="B142" s="30"/>
      <c r="C142" s="171" t="s">
        <v>234</v>
      </c>
      <c r="D142" s="171" t="s">
        <v>449</v>
      </c>
      <c r="E142" s="172" t="s">
        <v>3396</v>
      </c>
      <c r="F142" s="173" t="s">
        <v>3397</v>
      </c>
      <c r="G142" s="174" t="s">
        <v>960</v>
      </c>
      <c r="H142" s="175">
        <v>1</v>
      </c>
      <c r="I142" s="176"/>
      <c r="J142" s="177">
        <f>ROUND(I142*H142,2)</f>
        <v>0</v>
      </c>
      <c r="K142" s="178"/>
      <c r="L142" s="179"/>
      <c r="M142" s="180" t="s">
        <v>1</v>
      </c>
      <c r="N142" s="181" t="s">
        <v>43</v>
      </c>
      <c r="P142" s="146">
        <f>O142*H142</f>
        <v>0</v>
      </c>
      <c r="Q142" s="146">
        <v>2.3E-2</v>
      </c>
      <c r="R142" s="146">
        <f>Q142*H142</f>
        <v>2.3E-2</v>
      </c>
      <c r="S142" s="146">
        <v>0</v>
      </c>
      <c r="T142" s="147">
        <f>S142*H142</f>
        <v>0</v>
      </c>
      <c r="AR142" s="148" t="s">
        <v>91</v>
      </c>
      <c r="AT142" s="148" t="s">
        <v>449</v>
      </c>
      <c r="AU142" s="148" t="s">
        <v>91</v>
      </c>
      <c r="AY142" s="15" t="s">
        <v>209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5" t="s">
        <v>85</v>
      </c>
      <c r="BK142" s="149">
        <f>ROUND(I142*H142,2)</f>
        <v>0</v>
      </c>
      <c r="BL142" s="15" t="s">
        <v>85</v>
      </c>
      <c r="BM142" s="148" t="s">
        <v>3398</v>
      </c>
    </row>
    <row r="143" spans="2:65" s="1" customFormat="1" ht="29.25" x14ac:dyDescent="0.2">
      <c r="B143" s="30"/>
      <c r="D143" s="150" t="s">
        <v>216</v>
      </c>
      <c r="F143" s="151" t="s">
        <v>3399</v>
      </c>
      <c r="I143" s="152"/>
      <c r="L143" s="30"/>
      <c r="M143" s="153"/>
      <c r="T143" s="54"/>
      <c r="AT143" s="15" t="s">
        <v>216</v>
      </c>
      <c r="AU143" s="15" t="s">
        <v>91</v>
      </c>
    </row>
    <row r="144" spans="2:65" s="12" customFormat="1" x14ac:dyDescent="0.2">
      <c r="B144" s="154"/>
      <c r="D144" s="150" t="s">
        <v>292</v>
      </c>
      <c r="E144" s="155" t="s">
        <v>1</v>
      </c>
      <c r="F144" s="156" t="s">
        <v>85</v>
      </c>
      <c r="H144" s="157">
        <v>1</v>
      </c>
      <c r="I144" s="158"/>
      <c r="L144" s="154"/>
      <c r="M144" s="159"/>
      <c r="T144" s="160"/>
      <c r="AT144" s="155" t="s">
        <v>292</v>
      </c>
      <c r="AU144" s="155" t="s">
        <v>91</v>
      </c>
      <c r="AV144" s="12" t="s">
        <v>91</v>
      </c>
      <c r="AW144" s="12" t="s">
        <v>36</v>
      </c>
      <c r="AX144" s="12" t="s">
        <v>85</v>
      </c>
      <c r="AY144" s="155" t="s">
        <v>209</v>
      </c>
    </row>
    <row r="145" spans="2:65" s="1" customFormat="1" ht="16.5" customHeight="1" x14ac:dyDescent="0.2">
      <c r="B145" s="30"/>
      <c r="C145" s="171" t="s">
        <v>239</v>
      </c>
      <c r="D145" s="171" t="s">
        <v>449</v>
      </c>
      <c r="E145" s="172" t="s">
        <v>3400</v>
      </c>
      <c r="F145" s="173" t="s">
        <v>3401</v>
      </c>
      <c r="G145" s="174" t="s">
        <v>3385</v>
      </c>
      <c r="H145" s="175">
        <v>1</v>
      </c>
      <c r="I145" s="176"/>
      <c r="J145" s="177">
        <f>ROUND(I145*H145,2)</f>
        <v>0</v>
      </c>
      <c r="K145" s="178"/>
      <c r="L145" s="179"/>
      <c r="M145" s="180" t="s">
        <v>1</v>
      </c>
      <c r="N145" s="181" t="s">
        <v>43</v>
      </c>
      <c r="P145" s="146">
        <f>O145*H145</f>
        <v>0</v>
      </c>
      <c r="Q145" s="146">
        <v>1.4499999999999999E-3</v>
      </c>
      <c r="R145" s="146">
        <f>Q145*H145</f>
        <v>1.4499999999999999E-3</v>
      </c>
      <c r="S145" s="146">
        <v>0</v>
      </c>
      <c r="T145" s="147">
        <f>S145*H145</f>
        <v>0</v>
      </c>
      <c r="AR145" s="148" t="s">
        <v>91</v>
      </c>
      <c r="AT145" s="148" t="s">
        <v>449</v>
      </c>
      <c r="AU145" s="148" t="s">
        <v>91</v>
      </c>
      <c r="AY145" s="15" t="s">
        <v>209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5" t="s">
        <v>85</v>
      </c>
      <c r="BK145" s="149">
        <f>ROUND(I145*H145,2)</f>
        <v>0</v>
      </c>
      <c r="BL145" s="15" t="s">
        <v>85</v>
      </c>
      <c r="BM145" s="148" t="s">
        <v>3402</v>
      </c>
    </row>
    <row r="146" spans="2:65" s="1" customFormat="1" x14ac:dyDescent="0.2">
      <c r="B146" s="30"/>
      <c r="D146" s="150" t="s">
        <v>216</v>
      </c>
      <c r="F146" s="151" t="s">
        <v>3403</v>
      </c>
      <c r="I146" s="152"/>
      <c r="L146" s="30"/>
      <c r="M146" s="153"/>
      <c r="T146" s="54"/>
      <c r="AT146" s="15" t="s">
        <v>216</v>
      </c>
      <c r="AU146" s="15" t="s">
        <v>91</v>
      </c>
    </row>
    <row r="147" spans="2:65" s="12" customFormat="1" x14ac:dyDescent="0.2">
      <c r="B147" s="154"/>
      <c r="D147" s="150" t="s">
        <v>292</v>
      </c>
      <c r="E147" s="155" t="s">
        <v>1</v>
      </c>
      <c r="F147" s="156" t="s">
        <v>85</v>
      </c>
      <c r="H147" s="157">
        <v>1</v>
      </c>
      <c r="I147" s="158"/>
      <c r="L147" s="154"/>
      <c r="M147" s="159"/>
      <c r="T147" s="160"/>
      <c r="AT147" s="155" t="s">
        <v>292</v>
      </c>
      <c r="AU147" s="155" t="s">
        <v>91</v>
      </c>
      <c r="AV147" s="12" t="s">
        <v>91</v>
      </c>
      <c r="AW147" s="12" t="s">
        <v>36</v>
      </c>
      <c r="AX147" s="12" t="s">
        <v>85</v>
      </c>
      <c r="AY147" s="155" t="s">
        <v>209</v>
      </c>
    </row>
    <row r="148" spans="2:65" s="1" customFormat="1" ht="16.5" customHeight="1" x14ac:dyDescent="0.2">
      <c r="B148" s="30"/>
      <c r="C148" s="171" t="s">
        <v>244</v>
      </c>
      <c r="D148" s="171" t="s">
        <v>449</v>
      </c>
      <c r="E148" s="172" t="s">
        <v>3404</v>
      </c>
      <c r="F148" s="173" t="s">
        <v>3405</v>
      </c>
      <c r="G148" s="174" t="s">
        <v>456</v>
      </c>
      <c r="H148" s="175">
        <v>1</v>
      </c>
      <c r="I148" s="176"/>
      <c r="J148" s="177">
        <f>ROUND(I148*H148,2)</f>
        <v>0</v>
      </c>
      <c r="K148" s="178"/>
      <c r="L148" s="179"/>
      <c r="M148" s="180" t="s">
        <v>1</v>
      </c>
      <c r="N148" s="181" t="s">
        <v>43</v>
      </c>
      <c r="P148" s="146">
        <f>O148*H148</f>
        <v>0</v>
      </c>
      <c r="Q148" s="146">
        <v>1.7000000000000001E-4</v>
      </c>
      <c r="R148" s="146">
        <f>Q148*H148</f>
        <v>1.7000000000000001E-4</v>
      </c>
      <c r="S148" s="146">
        <v>0</v>
      </c>
      <c r="T148" s="147">
        <f>S148*H148</f>
        <v>0</v>
      </c>
      <c r="AR148" s="148" t="s">
        <v>91</v>
      </c>
      <c r="AT148" s="148" t="s">
        <v>449</v>
      </c>
      <c r="AU148" s="148" t="s">
        <v>91</v>
      </c>
      <c r="AY148" s="15" t="s">
        <v>209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5" t="s">
        <v>85</v>
      </c>
      <c r="BK148" s="149">
        <f>ROUND(I148*H148,2)</f>
        <v>0</v>
      </c>
      <c r="BL148" s="15" t="s">
        <v>85</v>
      </c>
      <c r="BM148" s="148" t="s">
        <v>3406</v>
      </c>
    </row>
    <row r="149" spans="2:65" s="1" customFormat="1" x14ac:dyDescent="0.2">
      <c r="B149" s="30"/>
      <c r="D149" s="150" t="s">
        <v>216</v>
      </c>
      <c r="F149" s="151" t="s">
        <v>3405</v>
      </c>
      <c r="I149" s="152"/>
      <c r="L149" s="30"/>
      <c r="M149" s="153"/>
      <c r="T149" s="54"/>
      <c r="AT149" s="15" t="s">
        <v>216</v>
      </c>
      <c r="AU149" s="15" t="s">
        <v>91</v>
      </c>
    </row>
    <row r="150" spans="2:65" s="1" customFormat="1" ht="24.2" customHeight="1" x14ac:dyDescent="0.2">
      <c r="B150" s="30"/>
      <c r="C150" s="171" t="s">
        <v>249</v>
      </c>
      <c r="D150" s="171" t="s">
        <v>449</v>
      </c>
      <c r="E150" s="172" t="s">
        <v>3407</v>
      </c>
      <c r="F150" s="173" t="s">
        <v>3408</v>
      </c>
      <c r="G150" s="174" t="s">
        <v>456</v>
      </c>
      <c r="H150" s="175">
        <v>1</v>
      </c>
      <c r="I150" s="176"/>
      <c r="J150" s="177">
        <f>ROUND(I150*H150,2)</f>
        <v>0</v>
      </c>
      <c r="K150" s="178"/>
      <c r="L150" s="179"/>
      <c r="M150" s="180" t="s">
        <v>1</v>
      </c>
      <c r="N150" s="181" t="s">
        <v>43</v>
      </c>
      <c r="P150" s="146">
        <f>O150*H150</f>
        <v>0</v>
      </c>
      <c r="Q150" s="146">
        <v>0.02</v>
      </c>
      <c r="R150" s="146">
        <f>Q150*H150</f>
        <v>0.02</v>
      </c>
      <c r="S150" s="146">
        <v>0</v>
      </c>
      <c r="T150" s="147">
        <f>S150*H150</f>
        <v>0</v>
      </c>
      <c r="AR150" s="148" t="s">
        <v>91</v>
      </c>
      <c r="AT150" s="148" t="s">
        <v>449</v>
      </c>
      <c r="AU150" s="148" t="s">
        <v>91</v>
      </c>
      <c r="AY150" s="15" t="s">
        <v>209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5" t="s">
        <v>85</v>
      </c>
      <c r="BK150" s="149">
        <f>ROUND(I150*H150,2)</f>
        <v>0</v>
      </c>
      <c r="BL150" s="15" t="s">
        <v>85</v>
      </c>
      <c r="BM150" s="148" t="s">
        <v>3409</v>
      </c>
    </row>
    <row r="151" spans="2:65" s="1" customFormat="1" ht="39" x14ac:dyDescent="0.2">
      <c r="B151" s="30"/>
      <c r="D151" s="150" t="s">
        <v>216</v>
      </c>
      <c r="F151" s="151" t="s">
        <v>3410</v>
      </c>
      <c r="I151" s="152"/>
      <c r="L151" s="30"/>
      <c r="M151" s="153"/>
      <c r="T151" s="54"/>
      <c r="AT151" s="15" t="s">
        <v>216</v>
      </c>
      <c r="AU151" s="15" t="s">
        <v>91</v>
      </c>
    </row>
    <row r="152" spans="2:65" s="1" customFormat="1" ht="24.2" customHeight="1" x14ac:dyDescent="0.2">
      <c r="B152" s="30"/>
      <c r="C152" s="136" t="s">
        <v>254</v>
      </c>
      <c r="D152" s="136" t="s">
        <v>210</v>
      </c>
      <c r="E152" s="137" t="s">
        <v>3411</v>
      </c>
      <c r="F152" s="138" t="s">
        <v>3412</v>
      </c>
      <c r="G152" s="139" t="s">
        <v>3413</v>
      </c>
      <c r="H152" s="140">
        <v>1</v>
      </c>
      <c r="I152" s="141"/>
      <c r="J152" s="142">
        <f>ROUND(I152*H152,2)</f>
        <v>0</v>
      </c>
      <c r="K152" s="143"/>
      <c r="L152" s="30"/>
      <c r="M152" s="144" t="s">
        <v>1</v>
      </c>
      <c r="N152" s="145" t="s">
        <v>43</v>
      </c>
      <c r="P152" s="146">
        <f>O152*H152</f>
        <v>0</v>
      </c>
      <c r="Q152" s="146">
        <v>7.2000000000000005E-4</v>
      </c>
      <c r="R152" s="146">
        <f>Q152*H152</f>
        <v>7.2000000000000005E-4</v>
      </c>
      <c r="S152" s="146">
        <v>0</v>
      </c>
      <c r="T152" s="147">
        <f>S152*H152</f>
        <v>0</v>
      </c>
      <c r="AR152" s="148" t="s">
        <v>85</v>
      </c>
      <c r="AT152" s="148" t="s">
        <v>210</v>
      </c>
      <c r="AU152" s="148" t="s">
        <v>91</v>
      </c>
      <c r="AY152" s="15" t="s">
        <v>209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5" t="s">
        <v>85</v>
      </c>
      <c r="BK152" s="149">
        <f>ROUND(I152*H152,2)</f>
        <v>0</v>
      </c>
      <c r="BL152" s="15" t="s">
        <v>85</v>
      </c>
      <c r="BM152" s="148" t="s">
        <v>3414</v>
      </c>
    </row>
    <row r="153" spans="2:65" s="1" customFormat="1" ht="19.5" x14ac:dyDescent="0.2">
      <c r="B153" s="30"/>
      <c r="D153" s="150" t="s">
        <v>216</v>
      </c>
      <c r="F153" s="151" t="s">
        <v>3412</v>
      </c>
      <c r="I153" s="152"/>
      <c r="L153" s="30"/>
      <c r="M153" s="153"/>
      <c r="T153" s="54"/>
      <c r="AT153" s="15" t="s">
        <v>216</v>
      </c>
      <c r="AU153" s="15" t="s">
        <v>91</v>
      </c>
    </row>
    <row r="154" spans="2:65" s="1" customFormat="1" ht="21.75" customHeight="1" x14ac:dyDescent="0.2">
      <c r="B154" s="30"/>
      <c r="C154" s="136" t="s">
        <v>259</v>
      </c>
      <c r="D154" s="136" t="s">
        <v>210</v>
      </c>
      <c r="E154" s="137" t="s">
        <v>3415</v>
      </c>
      <c r="F154" s="138" t="s">
        <v>3416</v>
      </c>
      <c r="G154" s="139" t="s">
        <v>247</v>
      </c>
      <c r="H154" s="140">
        <v>1</v>
      </c>
      <c r="I154" s="141"/>
      <c r="J154" s="142">
        <f>ROUND(I154*H154,2)</f>
        <v>0</v>
      </c>
      <c r="K154" s="143"/>
      <c r="L154" s="30"/>
      <c r="M154" s="144" t="s">
        <v>1</v>
      </c>
      <c r="N154" s="145" t="s">
        <v>43</v>
      </c>
      <c r="P154" s="146">
        <f>O154*H154</f>
        <v>0</v>
      </c>
      <c r="Q154" s="146">
        <v>2.7650000000000001E-2</v>
      </c>
      <c r="R154" s="146">
        <f>Q154*H154</f>
        <v>2.7650000000000001E-2</v>
      </c>
      <c r="S154" s="146">
        <v>0</v>
      </c>
      <c r="T154" s="147">
        <f>S154*H154</f>
        <v>0</v>
      </c>
      <c r="AR154" s="148" t="s">
        <v>85</v>
      </c>
      <c r="AT154" s="148" t="s">
        <v>210</v>
      </c>
      <c r="AU154" s="148" t="s">
        <v>91</v>
      </c>
      <c r="AY154" s="15" t="s">
        <v>209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5" t="s">
        <v>85</v>
      </c>
      <c r="BK154" s="149">
        <f>ROUND(I154*H154,2)</f>
        <v>0</v>
      </c>
      <c r="BL154" s="15" t="s">
        <v>85</v>
      </c>
      <c r="BM154" s="148" t="s">
        <v>3417</v>
      </c>
    </row>
    <row r="155" spans="2:65" s="1" customFormat="1" ht="87.75" x14ac:dyDescent="0.2">
      <c r="B155" s="30"/>
      <c r="D155" s="150" t="s">
        <v>216</v>
      </c>
      <c r="F155" s="151" t="s">
        <v>3418</v>
      </c>
      <c r="I155" s="152"/>
      <c r="L155" s="30"/>
      <c r="M155" s="153"/>
      <c r="T155" s="54"/>
      <c r="AT155" s="15" t="s">
        <v>216</v>
      </c>
      <c r="AU155" s="15" t="s">
        <v>91</v>
      </c>
    </row>
    <row r="156" spans="2:65" s="1" customFormat="1" ht="24.2" customHeight="1" x14ac:dyDescent="0.2">
      <c r="B156" s="30"/>
      <c r="C156" s="171" t="s">
        <v>8</v>
      </c>
      <c r="D156" s="171" t="s">
        <v>449</v>
      </c>
      <c r="E156" s="172" t="s">
        <v>3419</v>
      </c>
      <c r="F156" s="173" t="s">
        <v>3420</v>
      </c>
      <c r="G156" s="174" t="s">
        <v>456</v>
      </c>
      <c r="H156" s="175">
        <v>1</v>
      </c>
      <c r="I156" s="176"/>
      <c r="J156" s="177">
        <f>ROUND(I156*H156,2)</f>
        <v>0</v>
      </c>
      <c r="K156" s="178"/>
      <c r="L156" s="179"/>
      <c r="M156" s="180" t="s">
        <v>1</v>
      </c>
      <c r="N156" s="181" t="s">
        <v>43</v>
      </c>
      <c r="P156" s="146">
        <f>O156*H156</f>
        <v>0</v>
      </c>
      <c r="Q156" s="146">
        <v>2.9000000000000001E-2</v>
      </c>
      <c r="R156" s="146">
        <f>Q156*H156</f>
        <v>2.9000000000000001E-2</v>
      </c>
      <c r="S156" s="146">
        <v>0</v>
      </c>
      <c r="T156" s="147">
        <f>S156*H156</f>
        <v>0</v>
      </c>
      <c r="AR156" s="148" t="s">
        <v>91</v>
      </c>
      <c r="AT156" s="148" t="s">
        <v>449</v>
      </c>
      <c r="AU156" s="148" t="s">
        <v>91</v>
      </c>
      <c r="AY156" s="15" t="s">
        <v>209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5" t="s">
        <v>85</v>
      </c>
      <c r="BK156" s="149">
        <f>ROUND(I156*H156,2)</f>
        <v>0</v>
      </c>
      <c r="BL156" s="15" t="s">
        <v>85</v>
      </c>
      <c r="BM156" s="148" t="s">
        <v>3421</v>
      </c>
    </row>
    <row r="157" spans="2:65" s="1" customFormat="1" x14ac:dyDescent="0.2">
      <c r="B157" s="30"/>
      <c r="D157" s="150" t="s">
        <v>216</v>
      </c>
      <c r="F157" s="151" t="s">
        <v>3422</v>
      </c>
      <c r="I157" s="152"/>
      <c r="L157" s="30"/>
      <c r="M157" s="153"/>
      <c r="T157" s="54"/>
      <c r="AT157" s="15" t="s">
        <v>216</v>
      </c>
      <c r="AU157" s="15" t="s">
        <v>91</v>
      </c>
    </row>
    <row r="158" spans="2:65" s="1" customFormat="1" ht="44.25" customHeight="1" x14ac:dyDescent="0.2">
      <c r="B158" s="30"/>
      <c r="C158" s="171" t="s">
        <v>268</v>
      </c>
      <c r="D158" s="171" t="s">
        <v>449</v>
      </c>
      <c r="E158" s="172" t="s">
        <v>3423</v>
      </c>
      <c r="F158" s="173" t="s">
        <v>3424</v>
      </c>
      <c r="G158" s="174" t="s">
        <v>247</v>
      </c>
      <c r="H158" s="175">
        <v>1</v>
      </c>
      <c r="I158" s="176"/>
      <c r="J158" s="177">
        <f>ROUND(I158*H158,2)</f>
        <v>0</v>
      </c>
      <c r="K158" s="178"/>
      <c r="L158" s="179"/>
      <c r="M158" s="180" t="s">
        <v>1</v>
      </c>
      <c r="N158" s="181" t="s">
        <v>43</v>
      </c>
      <c r="P158" s="146">
        <f>O158*H158</f>
        <v>0</v>
      </c>
      <c r="Q158" s="146">
        <v>3.5E-4</v>
      </c>
      <c r="R158" s="146">
        <f>Q158*H158</f>
        <v>3.5E-4</v>
      </c>
      <c r="S158" s="146">
        <v>0</v>
      </c>
      <c r="T158" s="147">
        <f>S158*H158</f>
        <v>0</v>
      </c>
      <c r="AR158" s="148" t="s">
        <v>91</v>
      </c>
      <c r="AT158" s="148" t="s">
        <v>449</v>
      </c>
      <c r="AU158" s="148" t="s">
        <v>91</v>
      </c>
      <c r="AY158" s="15" t="s">
        <v>209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5" t="s">
        <v>85</v>
      </c>
      <c r="BK158" s="149">
        <f>ROUND(I158*H158,2)</f>
        <v>0</v>
      </c>
      <c r="BL158" s="15" t="s">
        <v>85</v>
      </c>
      <c r="BM158" s="148" t="s">
        <v>3425</v>
      </c>
    </row>
    <row r="159" spans="2:65" s="1" customFormat="1" ht="29.25" x14ac:dyDescent="0.2">
      <c r="B159" s="30"/>
      <c r="D159" s="150" t="s">
        <v>216</v>
      </c>
      <c r="F159" s="151" t="s">
        <v>3424</v>
      </c>
      <c r="I159" s="152"/>
      <c r="L159" s="30"/>
      <c r="M159" s="153"/>
      <c r="T159" s="54"/>
      <c r="AT159" s="15" t="s">
        <v>216</v>
      </c>
      <c r="AU159" s="15" t="s">
        <v>91</v>
      </c>
    </row>
    <row r="160" spans="2:65" s="1" customFormat="1" ht="44.25" customHeight="1" x14ac:dyDescent="0.2">
      <c r="B160" s="30"/>
      <c r="C160" s="136" t="s">
        <v>273</v>
      </c>
      <c r="D160" s="136" t="s">
        <v>210</v>
      </c>
      <c r="E160" s="137" t="s">
        <v>3426</v>
      </c>
      <c r="F160" s="138" t="s">
        <v>3427</v>
      </c>
      <c r="G160" s="139" t="s">
        <v>3413</v>
      </c>
      <c r="H160" s="140">
        <v>1</v>
      </c>
      <c r="I160" s="141"/>
      <c r="J160" s="142">
        <f>ROUND(I160*H160,2)</f>
        <v>0</v>
      </c>
      <c r="K160" s="143"/>
      <c r="L160" s="30"/>
      <c r="M160" s="144" t="s">
        <v>1</v>
      </c>
      <c r="N160" s="145" t="s">
        <v>43</v>
      </c>
      <c r="P160" s="146">
        <f>O160*H160</f>
        <v>0</v>
      </c>
      <c r="Q160" s="146">
        <v>7.2000000000000005E-4</v>
      </c>
      <c r="R160" s="146">
        <f>Q160*H160</f>
        <v>7.2000000000000005E-4</v>
      </c>
      <c r="S160" s="146">
        <v>0</v>
      </c>
      <c r="T160" s="147">
        <f>S160*H160</f>
        <v>0</v>
      </c>
      <c r="AR160" s="148" t="s">
        <v>85</v>
      </c>
      <c r="AT160" s="148" t="s">
        <v>210</v>
      </c>
      <c r="AU160" s="148" t="s">
        <v>91</v>
      </c>
      <c r="AY160" s="15" t="s">
        <v>209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5" t="s">
        <v>85</v>
      </c>
      <c r="BK160" s="149">
        <f>ROUND(I160*H160,2)</f>
        <v>0</v>
      </c>
      <c r="BL160" s="15" t="s">
        <v>85</v>
      </c>
      <c r="BM160" s="148" t="s">
        <v>3428</v>
      </c>
    </row>
    <row r="161" spans="2:65" s="1" customFormat="1" ht="29.25" x14ac:dyDescent="0.2">
      <c r="B161" s="30"/>
      <c r="D161" s="150" t="s">
        <v>216</v>
      </c>
      <c r="F161" s="151" t="s">
        <v>3427</v>
      </c>
      <c r="I161" s="152"/>
      <c r="L161" s="30"/>
      <c r="M161" s="153"/>
      <c r="T161" s="54"/>
      <c r="AT161" s="15" t="s">
        <v>216</v>
      </c>
      <c r="AU161" s="15" t="s">
        <v>91</v>
      </c>
    </row>
    <row r="162" spans="2:65" s="12" customFormat="1" x14ac:dyDescent="0.2">
      <c r="B162" s="154"/>
      <c r="D162" s="150" t="s">
        <v>292</v>
      </c>
      <c r="E162" s="155" t="s">
        <v>1</v>
      </c>
      <c r="F162" s="156" t="s">
        <v>85</v>
      </c>
      <c r="H162" s="157">
        <v>1</v>
      </c>
      <c r="I162" s="158"/>
      <c r="L162" s="154"/>
      <c r="M162" s="159"/>
      <c r="T162" s="160"/>
      <c r="AT162" s="155" t="s">
        <v>292</v>
      </c>
      <c r="AU162" s="155" t="s">
        <v>91</v>
      </c>
      <c r="AV162" s="12" t="s">
        <v>91</v>
      </c>
      <c r="AW162" s="12" t="s">
        <v>36</v>
      </c>
      <c r="AX162" s="12" t="s">
        <v>85</v>
      </c>
      <c r="AY162" s="155" t="s">
        <v>209</v>
      </c>
    </row>
    <row r="163" spans="2:65" s="1" customFormat="1" ht="24.2" customHeight="1" x14ac:dyDescent="0.2">
      <c r="B163" s="30"/>
      <c r="C163" s="171" t="s">
        <v>280</v>
      </c>
      <c r="D163" s="171" t="s">
        <v>449</v>
      </c>
      <c r="E163" s="172" t="s">
        <v>3429</v>
      </c>
      <c r="F163" s="173" t="s">
        <v>3430</v>
      </c>
      <c r="G163" s="174" t="s">
        <v>456</v>
      </c>
      <c r="H163" s="175">
        <v>1</v>
      </c>
      <c r="I163" s="176"/>
      <c r="J163" s="177">
        <f>ROUND(I163*H163,2)</f>
        <v>0</v>
      </c>
      <c r="K163" s="178"/>
      <c r="L163" s="179"/>
      <c r="M163" s="180" t="s">
        <v>1</v>
      </c>
      <c r="N163" s="181" t="s">
        <v>43</v>
      </c>
      <c r="P163" s="146">
        <f>O163*H163</f>
        <v>0</v>
      </c>
      <c r="Q163" s="146">
        <v>4.8999999999999998E-3</v>
      </c>
      <c r="R163" s="146">
        <f>Q163*H163</f>
        <v>4.8999999999999998E-3</v>
      </c>
      <c r="S163" s="146">
        <v>0</v>
      </c>
      <c r="T163" s="147">
        <f>S163*H163</f>
        <v>0</v>
      </c>
      <c r="AR163" s="148" t="s">
        <v>244</v>
      </c>
      <c r="AT163" s="148" t="s">
        <v>449</v>
      </c>
      <c r="AU163" s="148" t="s">
        <v>91</v>
      </c>
      <c r="AY163" s="15" t="s">
        <v>209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5" t="s">
        <v>85</v>
      </c>
      <c r="BK163" s="149">
        <f>ROUND(I163*H163,2)</f>
        <v>0</v>
      </c>
      <c r="BL163" s="15" t="s">
        <v>156</v>
      </c>
      <c r="BM163" s="148" t="s">
        <v>3431</v>
      </c>
    </row>
    <row r="164" spans="2:65" s="1" customFormat="1" x14ac:dyDescent="0.2">
      <c r="B164" s="30"/>
      <c r="D164" s="150" t="s">
        <v>216</v>
      </c>
      <c r="F164" s="151" t="s">
        <v>3430</v>
      </c>
      <c r="I164" s="152"/>
      <c r="L164" s="30"/>
      <c r="M164" s="153"/>
      <c r="T164" s="54"/>
      <c r="AT164" s="15" t="s">
        <v>216</v>
      </c>
      <c r="AU164" s="15" t="s">
        <v>91</v>
      </c>
    </row>
    <row r="165" spans="2:65" s="1" customFormat="1" ht="24.2" customHeight="1" x14ac:dyDescent="0.2">
      <c r="B165" s="30"/>
      <c r="C165" s="171" t="s">
        <v>287</v>
      </c>
      <c r="D165" s="171" t="s">
        <v>449</v>
      </c>
      <c r="E165" s="172" t="s">
        <v>3432</v>
      </c>
      <c r="F165" s="173" t="s">
        <v>3433</v>
      </c>
      <c r="G165" s="174" t="s">
        <v>456</v>
      </c>
      <c r="H165" s="175">
        <v>1</v>
      </c>
      <c r="I165" s="176"/>
      <c r="J165" s="177">
        <f>ROUND(I165*H165,2)</f>
        <v>0</v>
      </c>
      <c r="K165" s="178"/>
      <c r="L165" s="179"/>
      <c r="M165" s="180" t="s">
        <v>1</v>
      </c>
      <c r="N165" s="181" t="s">
        <v>43</v>
      </c>
      <c r="P165" s="146">
        <f>O165*H165</f>
        <v>0</v>
      </c>
      <c r="Q165" s="146">
        <v>1.2999999999999999E-4</v>
      </c>
      <c r="R165" s="146">
        <f>Q165*H165</f>
        <v>1.2999999999999999E-4</v>
      </c>
      <c r="S165" s="146">
        <v>0</v>
      </c>
      <c r="T165" s="147">
        <f>S165*H165</f>
        <v>0</v>
      </c>
      <c r="AR165" s="148" t="s">
        <v>91</v>
      </c>
      <c r="AT165" s="148" t="s">
        <v>449</v>
      </c>
      <c r="AU165" s="148" t="s">
        <v>91</v>
      </c>
      <c r="AY165" s="15" t="s">
        <v>209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5" t="s">
        <v>85</v>
      </c>
      <c r="BK165" s="149">
        <f>ROUND(I165*H165,2)</f>
        <v>0</v>
      </c>
      <c r="BL165" s="15" t="s">
        <v>85</v>
      </c>
      <c r="BM165" s="148" t="s">
        <v>3434</v>
      </c>
    </row>
    <row r="166" spans="2:65" s="1" customFormat="1" ht="29.25" x14ac:dyDescent="0.2">
      <c r="B166" s="30"/>
      <c r="D166" s="150" t="s">
        <v>216</v>
      </c>
      <c r="F166" s="151" t="s">
        <v>3435</v>
      </c>
      <c r="I166" s="152"/>
      <c r="L166" s="30"/>
      <c r="M166" s="153"/>
      <c r="T166" s="54"/>
      <c r="AT166" s="15" t="s">
        <v>216</v>
      </c>
      <c r="AU166" s="15" t="s">
        <v>91</v>
      </c>
    </row>
    <row r="167" spans="2:65" s="12" customFormat="1" x14ac:dyDescent="0.2">
      <c r="B167" s="154"/>
      <c r="D167" s="150" t="s">
        <v>292</v>
      </c>
      <c r="E167" s="155" t="s">
        <v>1</v>
      </c>
      <c r="F167" s="156" t="s">
        <v>85</v>
      </c>
      <c r="H167" s="157">
        <v>1</v>
      </c>
      <c r="I167" s="158"/>
      <c r="L167" s="154"/>
      <c r="M167" s="159"/>
      <c r="T167" s="160"/>
      <c r="AT167" s="155" t="s">
        <v>292</v>
      </c>
      <c r="AU167" s="155" t="s">
        <v>91</v>
      </c>
      <c r="AV167" s="12" t="s">
        <v>91</v>
      </c>
      <c r="AW167" s="12" t="s">
        <v>36</v>
      </c>
      <c r="AX167" s="12" t="s">
        <v>85</v>
      </c>
      <c r="AY167" s="155" t="s">
        <v>209</v>
      </c>
    </row>
    <row r="168" spans="2:65" s="1" customFormat="1" ht="33" customHeight="1" x14ac:dyDescent="0.2">
      <c r="B168" s="30"/>
      <c r="C168" s="136" t="s">
        <v>295</v>
      </c>
      <c r="D168" s="136" t="s">
        <v>210</v>
      </c>
      <c r="E168" s="137" t="s">
        <v>3436</v>
      </c>
      <c r="F168" s="138" t="s">
        <v>3437</v>
      </c>
      <c r="G168" s="139" t="s">
        <v>247</v>
      </c>
      <c r="H168" s="140">
        <v>1</v>
      </c>
      <c r="I168" s="141"/>
      <c r="J168" s="142">
        <f>ROUND(I168*H168,2)</f>
        <v>0</v>
      </c>
      <c r="K168" s="143"/>
      <c r="L168" s="30"/>
      <c r="M168" s="144" t="s">
        <v>1</v>
      </c>
      <c r="N168" s="145" t="s">
        <v>43</v>
      </c>
      <c r="P168" s="146">
        <f>O168*H168</f>
        <v>0</v>
      </c>
      <c r="Q168" s="146">
        <v>8.0000000000000004E-4</v>
      </c>
      <c r="R168" s="146">
        <f>Q168*H168</f>
        <v>8.0000000000000004E-4</v>
      </c>
      <c r="S168" s="146">
        <v>0</v>
      </c>
      <c r="T168" s="147">
        <f>S168*H168</f>
        <v>0</v>
      </c>
      <c r="AR168" s="148" t="s">
        <v>85</v>
      </c>
      <c r="AT168" s="148" t="s">
        <v>210</v>
      </c>
      <c r="AU168" s="148" t="s">
        <v>91</v>
      </c>
      <c r="AY168" s="15" t="s">
        <v>209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5" t="s">
        <v>85</v>
      </c>
      <c r="BK168" s="149">
        <f>ROUND(I168*H168,2)</f>
        <v>0</v>
      </c>
      <c r="BL168" s="15" t="s">
        <v>85</v>
      </c>
      <c r="BM168" s="148" t="s">
        <v>3438</v>
      </c>
    </row>
    <row r="169" spans="2:65" s="1" customFormat="1" ht="19.5" x14ac:dyDescent="0.2">
      <c r="B169" s="30"/>
      <c r="D169" s="150" t="s">
        <v>216</v>
      </c>
      <c r="F169" s="151" t="s">
        <v>3437</v>
      </c>
      <c r="I169" s="152"/>
      <c r="L169" s="30"/>
      <c r="M169" s="153"/>
      <c r="T169" s="54"/>
      <c r="AT169" s="15" t="s">
        <v>216</v>
      </c>
      <c r="AU169" s="15" t="s">
        <v>91</v>
      </c>
    </row>
    <row r="170" spans="2:65" s="12" customFormat="1" x14ac:dyDescent="0.2">
      <c r="B170" s="154"/>
      <c r="D170" s="150" t="s">
        <v>292</v>
      </c>
      <c r="E170" s="155" t="s">
        <v>1</v>
      </c>
      <c r="F170" s="156" t="s">
        <v>85</v>
      </c>
      <c r="H170" s="157">
        <v>1</v>
      </c>
      <c r="I170" s="158"/>
      <c r="L170" s="154"/>
      <c r="M170" s="159"/>
      <c r="T170" s="160"/>
      <c r="AT170" s="155" t="s">
        <v>292</v>
      </c>
      <c r="AU170" s="155" t="s">
        <v>91</v>
      </c>
      <c r="AV170" s="12" t="s">
        <v>91</v>
      </c>
      <c r="AW170" s="12" t="s">
        <v>36</v>
      </c>
      <c r="AX170" s="12" t="s">
        <v>85</v>
      </c>
      <c r="AY170" s="155" t="s">
        <v>209</v>
      </c>
    </row>
    <row r="171" spans="2:65" s="1" customFormat="1" ht="16.5" customHeight="1" x14ac:dyDescent="0.2">
      <c r="B171" s="30"/>
      <c r="C171" s="171" t="s">
        <v>302</v>
      </c>
      <c r="D171" s="171" t="s">
        <v>449</v>
      </c>
      <c r="E171" s="172" t="s">
        <v>3439</v>
      </c>
      <c r="F171" s="173" t="s">
        <v>3440</v>
      </c>
      <c r="G171" s="174" t="s">
        <v>247</v>
      </c>
      <c r="H171" s="175">
        <v>1</v>
      </c>
      <c r="I171" s="176"/>
      <c r="J171" s="177">
        <f>ROUND(I171*H171,2)</f>
        <v>0</v>
      </c>
      <c r="K171" s="178"/>
      <c r="L171" s="179"/>
      <c r="M171" s="180" t="s">
        <v>1</v>
      </c>
      <c r="N171" s="181" t="s">
        <v>43</v>
      </c>
      <c r="P171" s="146">
        <f>O171*H171</f>
        <v>0</v>
      </c>
      <c r="Q171" s="146">
        <v>4.2500000000000003E-3</v>
      </c>
      <c r="R171" s="146">
        <f>Q171*H171</f>
        <v>4.2500000000000003E-3</v>
      </c>
      <c r="S171" s="146">
        <v>0</v>
      </c>
      <c r="T171" s="147">
        <f>S171*H171</f>
        <v>0</v>
      </c>
      <c r="AR171" s="148" t="s">
        <v>244</v>
      </c>
      <c r="AT171" s="148" t="s">
        <v>449</v>
      </c>
      <c r="AU171" s="148" t="s">
        <v>91</v>
      </c>
      <c r="AY171" s="15" t="s">
        <v>209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5" t="s">
        <v>85</v>
      </c>
      <c r="BK171" s="149">
        <f>ROUND(I171*H171,2)</f>
        <v>0</v>
      </c>
      <c r="BL171" s="15" t="s">
        <v>156</v>
      </c>
      <c r="BM171" s="148" t="s">
        <v>3441</v>
      </c>
    </row>
    <row r="172" spans="2:65" s="1" customFormat="1" x14ac:dyDescent="0.2">
      <c r="B172" s="30"/>
      <c r="D172" s="150" t="s">
        <v>216</v>
      </c>
      <c r="F172" s="151" t="s">
        <v>2148</v>
      </c>
      <c r="I172" s="152"/>
      <c r="L172" s="30"/>
      <c r="M172" s="153"/>
      <c r="T172" s="54"/>
      <c r="AT172" s="15" t="s">
        <v>216</v>
      </c>
      <c r="AU172" s="15" t="s">
        <v>91</v>
      </c>
    </row>
    <row r="173" spans="2:65" s="12" customFormat="1" x14ac:dyDescent="0.2">
      <c r="B173" s="154"/>
      <c r="D173" s="150" t="s">
        <v>292</v>
      </c>
      <c r="E173" s="155" t="s">
        <v>1</v>
      </c>
      <c r="F173" s="156" t="s">
        <v>85</v>
      </c>
      <c r="H173" s="157">
        <v>1</v>
      </c>
      <c r="I173" s="158"/>
      <c r="L173" s="154"/>
      <c r="M173" s="159"/>
      <c r="T173" s="160"/>
      <c r="AT173" s="155" t="s">
        <v>292</v>
      </c>
      <c r="AU173" s="155" t="s">
        <v>91</v>
      </c>
      <c r="AV173" s="12" t="s">
        <v>91</v>
      </c>
      <c r="AW173" s="12" t="s">
        <v>36</v>
      </c>
      <c r="AX173" s="12" t="s">
        <v>85</v>
      </c>
      <c r="AY173" s="155" t="s">
        <v>209</v>
      </c>
    </row>
    <row r="174" spans="2:65" s="11" customFormat="1" ht="25.9" customHeight="1" x14ac:dyDescent="0.2">
      <c r="B174" s="124"/>
      <c r="D174" s="125" t="s">
        <v>77</v>
      </c>
      <c r="E174" s="126" t="s">
        <v>449</v>
      </c>
      <c r="F174" s="126" t="s">
        <v>954</v>
      </c>
      <c r="I174" s="127"/>
      <c r="J174" s="128">
        <f>BK174</f>
        <v>0</v>
      </c>
      <c r="L174" s="124"/>
      <c r="M174" s="129"/>
      <c r="P174" s="130">
        <f>P175</f>
        <v>0</v>
      </c>
      <c r="R174" s="130">
        <f>R175</f>
        <v>2.7000000000000001E-3</v>
      </c>
      <c r="T174" s="131">
        <f>T175</f>
        <v>0</v>
      </c>
      <c r="AR174" s="125" t="s">
        <v>148</v>
      </c>
      <c r="AT174" s="132" t="s">
        <v>77</v>
      </c>
      <c r="AU174" s="132" t="s">
        <v>78</v>
      </c>
      <c r="AY174" s="125" t="s">
        <v>209</v>
      </c>
      <c r="BK174" s="133">
        <f>BK175</f>
        <v>0</v>
      </c>
    </row>
    <row r="175" spans="2:65" s="11" customFormat="1" ht="22.9" customHeight="1" x14ac:dyDescent="0.2">
      <c r="B175" s="124"/>
      <c r="D175" s="125" t="s">
        <v>77</v>
      </c>
      <c r="E175" s="134" t="s">
        <v>3442</v>
      </c>
      <c r="F175" s="134" t="s">
        <v>3443</v>
      </c>
      <c r="I175" s="127"/>
      <c r="J175" s="135">
        <f>BK175</f>
        <v>0</v>
      </c>
      <c r="L175" s="124"/>
      <c r="M175" s="129"/>
      <c r="P175" s="130">
        <f>SUM(P176:P178)</f>
        <v>0</v>
      </c>
      <c r="R175" s="130">
        <f>SUM(R176:R178)</f>
        <v>2.7000000000000001E-3</v>
      </c>
      <c r="T175" s="131">
        <f>SUM(T176:T178)</f>
        <v>0</v>
      </c>
      <c r="AR175" s="125" t="s">
        <v>148</v>
      </c>
      <c r="AT175" s="132" t="s">
        <v>77</v>
      </c>
      <c r="AU175" s="132" t="s">
        <v>85</v>
      </c>
      <c r="AY175" s="125" t="s">
        <v>209</v>
      </c>
      <c r="BK175" s="133">
        <f>SUM(BK176:BK178)</f>
        <v>0</v>
      </c>
    </row>
    <row r="176" spans="2:65" s="1" customFormat="1" ht="33" customHeight="1" x14ac:dyDescent="0.2">
      <c r="B176" s="30"/>
      <c r="C176" s="171" t="s">
        <v>307</v>
      </c>
      <c r="D176" s="171" t="s">
        <v>449</v>
      </c>
      <c r="E176" s="172" t="s">
        <v>3444</v>
      </c>
      <c r="F176" s="173" t="s">
        <v>3445</v>
      </c>
      <c r="G176" s="174" t="s">
        <v>247</v>
      </c>
      <c r="H176" s="175">
        <v>1</v>
      </c>
      <c r="I176" s="176"/>
      <c r="J176" s="177">
        <f>ROUND(I176*H176,2)</f>
        <v>0</v>
      </c>
      <c r="K176" s="178"/>
      <c r="L176" s="179"/>
      <c r="M176" s="180" t="s">
        <v>1</v>
      </c>
      <c r="N176" s="181" t="s">
        <v>43</v>
      </c>
      <c r="P176" s="146">
        <f>O176*H176</f>
        <v>0</v>
      </c>
      <c r="Q176" s="146">
        <v>2.7000000000000001E-3</v>
      </c>
      <c r="R176" s="146">
        <f>Q176*H176</f>
        <v>2.7000000000000001E-3</v>
      </c>
      <c r="S176" s="146">
        <v>0</v>
      </c>
      <c r="T176" s="147">
        <f>S176*H176</f>
        <v>0</v>
      </c>
      <c r="AR176" s="148" t="s">
        <v>91</v>
      </c>
      <c r="AT176" s="148" t="s">
        <v>449</v>
      </c>
      <c r="AU176" s="148" t="s">
        <v>91</v>
      </c>
      <c r="AY176" s="15" t="s">
        <v>209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5" t="s">
        <v>85</v>
      </c>
      <c r="BK176" s="149">
        <f>ROUND(I176*H176,2)</f>
        <v>0</v>
      </c>
      <c r="BL176" s="15" t="s">
        <v>85</v>
      </c>
      <c r="BM176" s="148" t="s">
        <v>3446</v>
      </c>
    </row>
    <row r="177" spans="2:51" s="1" customFormat="1" ht="19.5" x14ac:dyDescent="0.2">
      <c r="B177" s="30"/>
      <c r="D177" s="150" t="s">
        <v>216</v>
      </c>
      <c r="F177" s="151" t="s">
        <v>3445</v>
      </c>
      <c r="I177" s="152"/>
      <c r="L177" s="30"/>
      <c r="M177" s="153"/>
      <c r="T177" s="54"/>
      <c r="AT177" s="15" t="s">
        <v>216</v>
      </c>
      <c r="AU177" s="15" t="s">
        <v>91</v>
      </c>
    </row>
    <row r="178" spans="2:51" s="12" customFormat="1" x14ac:dyDescent="0.2">
      <c r="B178" s="154"/>
      <c r="D178" s="150" t="s">
        <v>292</v>
      </c>
      <c r="E178" s="155" t="s">
        <v>1</v>
      </c>
      <c r="F178" s="156" t="s">
        <v>85</v>
      </c>
      <c r="H178" s="157">
        <v>1</v>
      </c>
      <c r="I178" s="158"/>
      <c r="L178" s="154"/>
      <c r="M178" s="182"/>
      <c r="N178" s="183"/>
      <c r="O178" s="183"/>
      <c r="P178" s="183"/>
      <c r="Q178" s="183"/>
      <c r="R178" s="183"/>
      <c r="S178" s="183"/>
      <c r="T178" s="184"/>
      <c r="AT178" s="155" t="s">
        <v>292</v>
      </c>
      <c r="AU178" s="155" t="s">
        <v>91</v>
      </c>
      <c r="AV178" s="12" t="s">
        <v>91</v>
      </c>
      <c r="AW178" s="12" t="s">
        <v>36</v>
      </c>
      <c r="AX178" s="12" t="s">
        <v>85</v>
      </c>
      <c r="AY178" s="155" t="s">
        <v>209</v>
      </c>
    </row>
    <row r="179" spans="2:51" s="1" customFormat="1" ht="6.95" customHeight="1" x14ac:dyDescent="0.2">
      <c r="B179" s="42"/>
      <c r="C179" s="43"/>
      <c r="D179" s="43"/>
      <c r="E179" s="43"/>
      <c r="F179" s="43"/>
      <c r="G179" s="43"/>
      <c r="H179" s="43"/>
      <c r="I179" s="43"/>
      <c r="J179" s="43"/>
      <c r="K179" s="43"/>
      <c r="L179" s="30"/>
    </row>
  </sheetData>
  <sheetProtection algorithmName="SHA-512" hashValue="NLF9+XQjq5xeV3BokZrXJw+DIw38B9xG29uW/XYNZ26Ue/feMUHqwKQT/jb4OpYgVeu41pOm0nmFomcnBxW6xg==" saltValue="cw4znjODYlplBXFVFLq4gygHG6Aec6uBeLw0GI9Jv2yEFrXtw/ol6slMUSiWmazWr6OEDQKtoBObhatYOmC+Kg==" spinCount="100000" sheet="1" objects="1" scenarios="1" formatColumns="0" formatRows="0" autoFilter="0"/>
  <autoFilter ref="C126:K178" xr:uid="{00000000-0009-0000-0000-000012000000}"/>
  <mergeCells count="15">
    <mergeCell ref="E113:H113"/>
    <mergeCell ref="E117:H117"/>
    <mergeCell ref="E115:H115"/>
    <mergeCell ref="E119:H119"/>
    <mergeCell ref="L2:V2"/>
    <mergeCell ref="E31:H31"/>
    <mergeCell ref="E84:H84"/>
    <mergeCell ref="E88:H88"/>
    <mergeCell ref="E86:H86"/>
    <mergeCell ref="E90:H90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207"/>
  <sheetViews>
    <sheetView showGridLines="0" topLeftCell="A189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5" t="s">
        <v>157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.75" x14ac:dyDescent="0.2">
      <c r="B8" s="18"/>
      <c r="D8" s="25" t="s">
        <v>168</v>
      </c>
      <c r="L8" s="18"/>
    </row>
    <row r="9" spans="2:46" ht="16.5" customHeight="1" x14ac:dyDescent="0.2">
      <c r="B9" s="18"/>
      <c r="E9" s="241" t="s">
        <v>169</v>
      </c>
      <c r="F9" s="228"/>
      <c r="G9" s="228"/>
      <c r="H9" s="228"/>
      <c r="L9" s="18"/>
    </row>
    <row r="10" spans="2:46" ht="12" customHeight="1" x14ac:dyDescent="0.2">
      <c r="B10" s="18"/>
      <c r="D10" s="25" t="s">
        <v>170</v>
      </c>
      <c r="L10" s="18"/>
    </row>
    <row r="11" spans="2:46" s="1" customFormat="1" ht="16.5" customHeight="1" x14ac:dyDescent="0.2">
      <c r="B11" s="30"/>
      <c r="E11" s="218" t="s">
        <v>3370</v>
      </c>
      <c r="F11" s="240"/>
      <c r="G11" s="240"/>
      <c r="H11" s="240"/>
      <c r="L11" s="30"/>
    </row>
    <row r="12" spans="2:46" s="1" customFormat="1" ht="12" customHeight="1" x14ac:dyDescent="0.2">
      <c r="B12" s="30"/>
      <c r="D12" s="25" t="s">
        <v>3447</v>
      </c>
      <c r="L12" s="30"/>
    </row>
    <row r="13" spans="2:46" s="1" customFormat="1" ht="16.5" customHeight="1" x14ac:dyDescent="0.2">
      <c r="B13" s="30"/>
      <c r="E13" s="207" t="s">
        <v>3448</v>
      </c>
      <c r="F13" s="240"/>
      <c r="G13" s="240"/>
      <c r="H13" s="240"/>
      <c r="L13" s="30"/>
    </row>
    <row r="14" spans="2:46" s="1" customFormat="1" x14ac:dyDescent="0.2">
      <c r="B14" s="30"/>
      <c r="L14" s="30"/>
    </row>
    <row r="15" spans="2:46" s="1" customFormat="1" ht="12" customHeight="1" x14ac:dyDescent="0.2">
      <c r="B15" s="30"/>
      <c r="D15" s="25" t="s">
        <v>18</v>
      </c>
      <c r="F15" s="23" t="s">
        <v>150</v>
      </c>
      <c r="I15" s="25" t="s">
        <v>19</v>
      </c>
      <c r="J15" s="23" t="s">
        <v>3449</v>
      </c>
      <c r="L15" s="30"/>
    </row>
    <row r="16" spans="2:46" s="1" customFormat="1" ht="12" customHeight="1" x14ac:dyDescent="0.2">
      <c r="B16" s="30"/>
      <c r="D16" s="25" t="s">
        <v>20</v>
      </c>
      <c r="F16" s="23" t="s">
        <v>173</v>
      </c>
      <c r="I16" s="25" t="s">
        <v>22</v>
      </c>
      <c r="J16" s="50" t="str">
        <f>'Rekapitulace stavby'!AN8</f>
        <v>2. 4. 2025</v>
      </c>
      <c r="L16" s="30"/>
    </row>
    <row r="17" spans="2:12" s="1" customFormat="1" ht="21.75" customHeight="1" x14ac:dyDescent="0.2">
      <c r="B17" s="30"/>
      <c r="D17" s="22" t="s">
        <v>174</v>
      </c>
      <c r="F17" s="92" t="s">
        <v>3450</v>
      </c>
      <c r="I17" s="22" t="s">
        <v>176</v>
      </c>
      <c r="J17" s="92" t="s">
        <v>3451</v>
      </c>
      <c r="L17" s="30"/>
    </row>
    <row r="18" spans="2:12" s="1" customFormat="1" ht="12" customHeight="1" x14ac:dyDescent="0.2">
      <c r="B18" s="30"/>
      <c r="D18" s="25" t="s">
        <v>24</v>
      </c>
      <c r="I18" s="25" t="s">
        <v>25</v>
      </c>
      <c r="J18" s="23" t="s">
        <v>1</v>
      </c>
      <c r="L18" s="30"/>
    </row>
    <row r="19" spans="2:12" s="1" customFormat="1" ht="18" customHeight="1" x14ac:dyDescent="0.2">
      <c r="B19" s="30"/>
      <c r="E19" s="23" t="s">
        <v>173</v>
      </c>
      <c r="I19" s="25" t="s">
        <v>28</v>
      </c>
      <c r="J19" s="23" t="s">
        <v>1</v>
      </c>
      <c r="L19" s="30"/>
    </row>
    <row r="20" spans="2:12" s="1" customFormat="1" ht="6.95" customHeight="1" x14ac:dyDescent="0.2">
      <c r="B20" s="30"/>
      <c r="L20" s="30"/>
    </row>
    <row r="21" spans="2:12" s="1" customFormat="1" ht="12" customHeight="1" x14ac:dyDescent="0.2">
      <c r="B21" s="30"/>
      <c r="D21" s="25" t="s">
        <v>29</v>
      </c>
      <c r="I21" s="25" t="s">
        <v>25</v>
      </c>
      <c r="J21" s="26" t="str">
        <f>'Rekapitulace stavby'!AN13</f>
        <v>Vyplň údaj</v>
      </c>
      <c r="L21" s="30"/>
    </row>
    <row r="22" spans="2:12" s="1" customFormat="1" ht="18" customHeight="1" x14ac:dyDescent="0.2">
      <c r="B22" s="30"/>
      <c r="E22" s="243" t="str">
        <f>'Rekapitulace stavby'!E14</f>
        <v>Vyplň údaj</v>
      </c>
      <c r="F22" s="232"/>
      <c r="G22" s="232"/>
      <c r="H22" s="232"/>
      <c r="I22" s="25" t="s">
        <v>28</v>
      </c>
      <c r="J22" s="26" t="str">
        <f>'Rekapitulace stavby'!AN14</f>
        <v>Vyplň údaj</v>
      </c>
      <c r="L22" s="30"/>
    </row>
    <row r="23" spans="2:12" s="1" customFormat="1" ht="6.95" customHeight="1" x14ac:dyDescent="0.2">
      <c r="B23" s="30"/>
      <c r="L23" s="30"/>
    </row>
    <row r="24" spans="2:12" s="1" customFormat="1" ht="12" customHeight="1" x14ac:dyDescent="0.2">
      <c r="B24" s="30"/>
      <c r="D24" s="25" t="s">
        <v>31</v>
      </c>
      <c r="I24" s="25" t="s">
        <v>25</v>
      </c>
      <c r="J24" s="23" t="s">
        <v>1</v>
      </c>
      <c r="L24" s="30"/>
    </row>
    <row r="25" spans="2:12" s="1" customFormat="1" ht="18" customHeight="1" x14ac:dyDescent="0.2">
      <c r="B25" s="30"/>
      <c r="E25" s="23" t="s">
        <v>320</v>
      </c>
      <c r="I25" s="25" t="s">
        <v>28</v>
      </c>
      <c r="J25" s="23" t="s">
        <v>1</v>
      </c>
      <c r="L25" s="30"/>
    </row>
    <row r="26" spans="2:12" s="1" customFormat="1" ht="6.95" customHeight="1" x14ac:dyDescent="0.2">
      <c r="B26" s="30"/>
      <c r="L26" s="30"/>
    </row>
    <row r="27" spans="2:12" s="1" customFormat="1" ht="12" customHeight="1" x14ac:dyDescent="0.2">
      <c r="B27" s="30"/>
      <c r="D27" s="25" t="s">
        <v>34</v>
      </c>
      <c r="I27" s="25" t="s">
        <v>25</v>
      </c>
      <c r="J27" s="23" t="s">
        <v>1</v>
      </c>
      <c r="L27" s="30"/>
    </row>
    <row r="28" spans="2:12" s="1" customFormat="1" ht="18" customHeight="1" x14ac:dyDescent="0.2">
      <c r="B28" s="30"/>
      <c r="E28" s="23" t="s">
        <v>181</v>
      </c>
      <c r="I28" s="25" t="s">
        <v>28</v>
      </c>
      <c r="J28" s="23" t="s">
        <v>1</v>
      </c>
      <c r="L28" s="30"/>
    </row>
    <row r="29" spans="2:12" s="1" customFormat="1" ht="6.95" customHeight="1" x14ac:dyDescent="0.2">
      <c r="B29" s="30"/>
      <c r="L29" s="30"/>
    </row>
    <row r="30" spans="2:12" s="1" customFormat="1" ht="12" customHeight="1" x14ac:dyDescent="0.2">
      <c r="B30" s="30"/>
      <c r="D30" s="25" t="s">
        <v>37</v>
      </c>
      <c r="L30" s="30"/>
    </row>
    <row r="31" spans="2:12" s="7" customFormat="1" ht="16.5" customHeight="1" x14ac:dyDescent="0.2">
      <c r="B31" s="93"/>
      <c r="E31" s="236" t="s">
        <v>1</v>
      </c>
      <c r="F31" s="236"/>
      <c r="G31" s="236"/>
      <c r="H31" s="236"/>
      <c r="L31" s="93"/>
    </row>
    <row r="32" spans="2:12" s="1" customFormat="1" ht="6.95" customHeight="1" x14ac:dyDescent="0.2">
      <c r="B32" s="30"/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25.35" customHeight="1" x14ac:dyDescent="0.2">
      <c r="B34" s="30"/>
      <c r="D34" s="94" t="s">
        <v>38</v>
      </c>
      <c r="J34" s="64">
        <f>ROUND(J128, 2)</f>
        <v>0</v>
      </c>
      <c r="L34" s="30"/>
    </row>
    <row r="35" spans="2:12" s="1" customFormat="1" ht="6.95" customHeight="1" x14ac:dyDescent="0.2">
      <c r="B35" s="30"/>
      <c r="D35" s="51"/>
      <c r="E35" s="51"/>
      <c r="F35" s="51"/>
      <c r="G35" s="51"/>
      <c r="H35" s="51"/>
      <c r="I35" s="51"/>
      <c r="J35" s="51"/>
      <c r="K35" s="51"/>
      <c r="L35" s="30"/>
    </row>
    <row r="36" spans="2:12" s="1" customFormat="1" ht="14.45" customHeight="1" x14ac:dyDescent="0.2">
      <c r="B36" s="30"/>
      <c r="F36" s="33" t="s">
        <v>40</v>
      </c>
      <c r="I36" s="33" t="s">
        <v>39</v>
      </c>
      <c r="J36" s="33" t="s">
        <v>41</v>
      </c>
      <c r="L36" s="30"/>
    </row>
    <row r="37" spans="2:12" s="1" customFormat="1" ht="14.45" customHeight="1" x14ac:dyDescent="0.2">
      <c r="B37" s="30"/>
      <c r="D37" s="53" t="s">
        <v>42</v>
      </c>
      <c r="E37" s="25" t="s">
        <v>43</v>
      </c>
      <c r="F37" s="84">
        <f>ROUND((SUM(BE128:BE206)),  2)</f>
        <v>0</v>
      </c>
      <c r="I37" s="95">
        <v>0.21</v>
      </c>
      <c r="J37" s="84">
        <f>ROUND(((SUM(BE128:BE206))*I37),  2)</f>
        <v>0</v>
      </c>
      <c r="L37" s="30"/>
    </row>
    <row r="38" spans="2:12" s="1" customFormat="1" ht="14.45" customHeight="1" x14ac:dyDescent="0.2">
      <c r="B38" s="30"/>
      <c r="E38" s="25" t="s">
        <v>44</v>
      </c>
      <c r="F38" s="84">
        <f>ROUND((SUM(BF128:BF206)),  2)</f>
        <v>0</v>
      </c>
      <c r="I38" s="95">
        <v>0.12</v>
      </c>
      <c r="J38" s="84">
        <f>ROUND(((SUM(BF128:BF206))*I38),  2)</f>
        <v>0</v>
      </c>
      <c r="L38" s="30"/>
    </row>
    <row r="39" spans="2:12" s="1" customFormat="1" ht="14.45" hidden="1" customHeight="1" x14ac:dyDescent="0.2">
      <c r="B39" s="30"/>
      <c r="E39" s="25" t="s">
        <v>45</v>
      </c>
      <c r="F39" s="84">
        <f>ROUND((SUM(BG128:BG206)),  2)</f>
        <v>0</v>
      </c>
      <c r="I39" s="95">
        <v>0.21</v>
      </c>
      <c r="J39" s="84">
        <f>0</f>
        <v>0</v>
      </c>
      <c r="L39" s="30"/>
    </row>
    <row r="40" spans="2:12" s="1" customFormat="1" ht="14.45" hidden="1" customHeight="1" x14ac:dyDescent="0.2">
      <c r="B40" s="30"/>
      <c r="E40" s="25" t="s">
        <v>46</v>
      </c>
      <c r="F40" s="84">
        <f>ROUND((SUM(BH128:BH206)),  2)</f>
        <v>0</v>
      </c>
      <c r="I40" s="95">
        <v>0.12</v>
      </c>
      <c r="J40" s="84">
        <f>0</f>
        <v>0</v>
      </c>
      <c r="L40" s="30"/>
    </row>
    <row r="41" spans="2:12" s="1" customFormat="1" ht="14.45" hidden="1" customHeight="1" x14ac:dyDescent="0.2">
      <c r="B41" s="30"/>
      <c r="E41" s="25" t="s">
        <v>47</v>
      </c>
      <c r="F41" s="84">
        <f>ROUND((SUM(BI128:BI206)),  2)</f>
        <v>0</v>
      </c>
      <c r="I41" s="95">
        <v>0</v>
      </c>
      <c r="J41" s="84">
        <f>0</f>
        <v>0</v>
      </c>
      <c r="L41" s="30"/>
    </row>
    <row r="42" spans="2:12" s="1" customFormat="1" ht="6.95" customHeight="1" x14ac:dyDescent="0.2">
      <c r="B42" s="30"/>
      <c r="L42" s="30"/>
    </row>
    <row r="43" spans="2:12" s="1" customFormat="1" ht="25.35" customHeight="1" x14ac:dyDescent="0.2">
      <c r="B43" s="30"/>
      <c r="C43" s="96"/>
      <c r="D43" s="97" t="s">
        <v>48</v>
      </c>
      <c r="E43" s="55"/>
      <c r="F43" s="55"/>
      <c r="G43" s="98" t="s">
        <v>49</v>
      </c>
      <c r="H43" s="99" t="s">
        <v>50</v>
      </c>
      <c r="I43" s="55"/>
      <c r="J43" s="100">
        <f>SUM(J34:J41)</f>
        <v>0</v>
      </c>
      <c r="K43" s="101"/>
      <c r="L43" s="30"/>
    </row>
    <row r="44" spans="2:12" s="1" customFormat="1" ht="14.45" customHeight="1" x14ac:dyDescent="0.2">
      <c r="B44" s="30"/>
      <c r="L44" s="30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ht="16.5" customHeight="1" x14ac:dyDescent="0.2">
      <c r="B86" s="18"/>
      <c r="E86" s="241" t="s">
        <v>169</v>
      </c>
      <c r="F86" s="228"/>
      <c r="G86" s="228"/>
      <c r="H86" s="228"/>
      <c r="L86" s="18"/>
    </row>
    <row r="87" spans="2:12" ht="12" customHeight="1" x14ac:dyDescent="0.2">
      <c r="B87" s="18"/>
      <c r="C87" s="25" t="s">
        <v>170</v>
      </c>
      <c r="L87" s="18"/>
    </row>
    <row r="88" spans="2:12" s="1" customFormat="1" ht="16.5" customHeight="1" x14ac:dyDescent="0.2">
      <c r="B88" s="30"/>
      <c r="E88" s="218" t="s">
        <v>3370</v>
      </c>
      <c r="F88" s="240"/>
      <c r="G88" s="240"/>
      <c r="H88" s="240"/>
      <c r="L88" s="30"/>
    </row>
    <row r="89" spans="2:12" s="1" customFormat="1" ht="12" customHeight="1" x14ac:dyDescent="0.2">
      <c r="B89" s="30"/>
      <c r="C89" s="25" t="s">
        <v>3447</v>
      </c>
      <c r="L89" s="30"/>
    </row>
    <row r="90" spans="2:12" s="1" customFormat="1" ht="16.5" customHeight="1" x14ac:dyDescent="0.2">
      <c r="B90" s="30"/>
      <c r="E90" s="207" t="str">
        <f>E13</f>
        <v>2022_4.17.2.1. - Přípojka nn</v>
      </c>
      <c r="F90" s="240"/>
      <c r="G90" s="240"/>
      <c r="H90" s="240"/>
      <c r="L90" s="30"/>
    </row>
    <row r="91" spans="2:12" s="1" customFormat="1" ht="6.95" customHeight="1" x14ac:dyDescent="0.2">
      <c r="B91" s="30"/>
      <c r="L91" s="30"/>
    </row>
    <row r="92" spans="2:12" s="1" customFormat="1" ht="12" customHeight="1" x14ac:dyDescent="0.2">
      <c r="B92" s="30"/>
      <c r="C92" s="25" t="s">
        <v>20</v>
      </c>
      <c r="F92" s="23" t="str">
        <f>F16</f>
        <v>Česká Lípa</v>
      </c>
      <c r="I92" s="25" t="s">
        <v>22</v>
      </c>
      <c r="J92" s="50" t="str">
        <f>IF(J16="","",J16)</f>
        <v>2. 4. 2025</v>
      </c>
      <c r="L92" s="30"/>
    </row>
    <row r="93" spans="2:12" s="1" customFormat="1" ht="6.95" customHeight="1" x14ac:dyDescent="0.2">
      <c r="B93" s="30"/>
      <c r="L93" s="30"/>
    </row>
    <row r="94" spans="2:12" s="1" customFormat="1" ht="25.7" customHeight="1" x14ac:dyDescent="0.2">
      <c r="B94" s="30"/>
      <c r="C94" s="25" t="s">
        <v>24</v>
      </c>
      <c r="F94" s="23" t="str">
        <f>E19</f>
        <v>Česká Lípa</v>
      </c>
      <c r="I94" s="25" t="s">
        <v>31</v>
      </c>
      <c r="J94" s="28" t="str">
        <f>E25</f>
        <v>Vodohospodářský rozvoj a výstavba a.s.</v>
      </c>
      <c r="L94" s="30"/>
    </row>
    <row r="95" spans="2:12" s="1" customFormat="1" ht="15.2" customHeight="1" x14ac:dyDescent="0.2">
      <c r="B95" s="30"/>
      <c r="C95" s="25" t="s">
        <v>29</v>
      </c>
      <c r="F95" s="23" t="str">
        <f>IF(E22="","",E22)</f>
        <v>Vyplň údaj</v>
      </c>
      <c r="I95" s="25" t="s">
        <v>34</v>
      </c>
      <c r="J95" s="28" t="str">
        <f>E28</f>
        <v>Dvořák</v>
      </c>
      <c r="L95" s="30"/>
    </row>
    <row r="96" spans="2:12" s="1" customFormat="1" ht="10.35" customHeight="1" x14ac:dyDescent="0.2">
      <c r="B96" s="30"/>
      <c r="L96" s="30"/>
    </row>
    <row r="97" spans="2:47" s="1" customFormat="1" ht="29.25" customHeight="1" x14ac:dyDescent="0.2">
      <c r="B97" s="30"/>
      <c r="C97" s="104" t="s">
        <v>183</v>
      </c>
      <c r="D97" s="96"/>
      <c r="E97" s="96"/>
      <c r="F97" s="96"/>
      <c r="G97" s="96"/>
      <c r="H97" s="96"/>
      <c r="I97" s="96"/>
      <c r="J97" s="105" t="s">
        <v>184</v>
      </c>
      <c r="K97" s="96"/>
      <c r="L97" s="30"/>
    </row>
    <row r="98" spans="2:47" s="1" customFormat="1" ht="10.35" customHeight="1" x14ac:dyDescent="0.2">
      <c r="B98" s="30"/>
      <c r="L98" s="30"/>
    </row>
    <row r="99" spans="2:47" s="1" customFormat="1" ht="22.9" customHeight="1" x14ac:dyDescent="0.2">
      <c r="B99" s="30"/>
      <c r="C99" s="106" t="s">
        <v>185</v>
      </c>
      <c r="J99" s="64">
        <f>J128</f>
        <v>0</v>
      </c>
      <c r="L99" s="30"/>
      <c r="AU99" s="15" t="s">
        <v>186</v>
      </c>
    </row>
    <row r="100" spans="2:47" s="8" customFormat="1" ht="24.95" customHeight="1" x14ac:dyDescent="0.2">
      <c r="B100" s="107"/>
      <c r="D100" s="108" t="s">
        <v>321</v>
      </c>
      <c r="E100" s="109"/>
      <c r="F100" s="109"/>
      <c r="G100" s="109"/>
      <c r="H100" s="109"/>
      <c r="I100" s="109"/>
      <c r="J100" s="110">
        <f>J129</f>
        <v>0</v>
      </c>
      <c r="L100" s="107"/>
    </row>
    <row r="101" spans="2:47" s="9" customFormat="1" ht="19.899999999999999" customHeight="1" x14ac:dyDescent="0.2">
      <c r="B101" s="111"/>
      <c r="D101" s="112" t="s">
        <v>322</v>
      </c>
      <c r="E101" s="113"/>
      <c r="F101" s="113"/>
      <c r="G101" s="113"/>
      <c r="H101" s="113"/>
      <c r="I101" s="113"/>
      <c r="J101" s="114">
        <f>J130</f>
        <v>0</v>
      </c>
      <c r="L101" s="111"/>
    </row>
    <row r="102" spans="2:47" s="9" customFormat="1" ht="19.899999999999999" customHeight="1" x14ac:dyDescent="0.2">
      <c r="B102" s="111"/>
      <c r="D102" s="112" t="s">
        <v>325</v>
      </c>
      <c r="E102" s="113"/>
      <c r="F102" s="113"/>
      <c r="G102" s="113"/>
      <c r="H102" s="113"/>
      <c r="I102" s="113"/>
      <c r="J102" s="114">
        <f>J166</f>
        <v>0</v>
      </c>
      <c r="L102" s="111"/>
    </row>
    <row r="103" spans="2:47" s="8" customFormat="1" ht="24.95" customHeight="1" x14ac:dyDescent="0.2">
      <c r="B103" s="107"/>
      <c r="D103" s="108" t="s">
        <v>333</v>
      </c>
      <c r="E103" s="109"/>
      <c r="F103" s="109"/>
      <c r="G103" s="109"/>
      <c r="H103" s="109"/>
      <c r="I103" s="109"/>
      <c r="J103" s="110">
        <f>J194</f>
        <v>0</v>
      </c>
      <c r="L103" s="107"/>
    </row>
    <row r="104" spans="2:47" s="9" customFormat="1" ht="19.899999999999999" customHeight="1" x14ac:dyDescent="0.2">
      <c r="B104" s="111"/>
      <c r="D104" s="112" t="s">
        <v>3452</v>
      </c>
      <c r="E104" s="113"/>
      <c r="F104" s="113"/>
      <c r="G104" s="113"/>
      <c r="H104" s="113"/>
      <c r="I104" s="113"/>
      <c r="J104" s="114">
        <f>J195</f>
        <v>0</v>
      </c>
      <c r="L104" s="111"/>
    </row>
    <row r="105" spans="2:47" s="1" customFormat="1" ht="21.75" customHeight="1" x14ac:dyDescent="0.2">
      <c r="B105" s="30"/>
      <c r="L105" s="30"/>
    </row>
    <row r="106" spans="2:47" s="1" customFormat="1" ht="6.95" customHeight="1" x14ac:dyDescent="0.2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30"/>
    </row>
    <row r="110" spans="2:47" s="1" customFormat="1" ht="6.95" customHeight="1" x14ac:dyDescent="0.2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0"/>
    </row>
    <row r="111" spans="2:47" s="1" customFormat="1" ht="24.95" customHeight="1" x14ac:dyDescent="0.2">
      <c r="B111" s="30"/>
      <c r="C111" s="19" t="s">
        <v>193</v>
      </c>
      <c r="L111" s="30"/>
    </row>
    <row r="112" spans="2:47" s="1" customFormat="1" ht="6.95" customHeight="1" x14ac:dyDescent="0.2">
      <c r="B112" s="30"/>
      <c r="L112" s="30"/>
    </row>
    <row r="113" spans="2:63" s="1" customFormat="1" ht="12" customHeight="1" x14ac:dyDescent="0.2">
      <c r="B113" s="30"/>
      <c r="C113" s="25" t="s">
        <v>16</v>
      </c>
      <c r="L113" s="30"/>
    </row>
    <row r="114" spans="2:63" s="1" customFormat="1" ht="16.5" customHeight="1" x14ac:dyDescent="0.2">
      <c r="B114" s="30"/>
      <c r="E114" s="241" t="str">
        <f>E7</f>
        <v>Splašková kanalizace Lada</v>
      </c>
      <c r="F114" s="242"/>
      <c r="G114" s="242"/>
      <c r="H114" s="242"/>
      <c r="L114" s="30"/>
    </row>
    <row r="115" spans="2:63" ht="12" customHeight="1" x14ac:dyDescent="0.2">
      <c r="B115" s="18"/>
      <c r="C115" s="25" t="s">
        <v>168</v>
      </c>
      <c r="L115" s="18"/>
    </row>
    <row r="116" spans="2:63" ht="16.5" customHeight="1" x14ac:dyDescent="0.2">
      <c r="B116" s="18"/>
      <c r="E116" s="241" t="s">
        <v>169</v>
      </c>
      <c r="F116" s="228"/>
      <c r="G116" s="228"/>
      <c r="H116" s="228"/>
      <c r="L116" s="18"/>
    </row>
    <row r="117" spans="2:63" ht="12" customHeight="1" x14ac:dyDescent="0.2">
      <c r="B117" s="18"/>
      <c r="C117" s="25" t="s">
        <v>170</v>
      </c>
      <c r="L117" s="18"/>
    </row>
    <row r="118" spans="2:63" s="1" customFormat="1" ht="16.5" customHeight="1" x14ac:dyDescent="0.2">
      <c r="B118" s="30"/>
      <c r="E118" s="218" t="s">
        <v>3370</v>
      </c>
      <c r="F118" s="240"/>
      <c r="G118" s="240"/>
      <c r="H118" s="240"/>
      <c r="L118" s="30"/>
    </row>
    <row r="119" spans="2:63" s="1" customFormat="1" ht="12" customHeight="1" x14ac:dyDescent="0.2">
      <c r="B119" s="30"/>
      <c r="C119" s="25" t="s">
        <v>3447</v>
      </c>
      <c r="L119" s="30"/>
    </row>
    <row r="120" spans="2:63" s="1" customFormat="1" ht="16.5" customHeight="1" x14ac:dyDescent="0.2">
      <c r="B120" s="30"/>
      <c r="E120" s="207" t="str">
        <f>E13</f>
        <v>2022_4.17.2.1. - Přípojka nn</v>
      </c>
      <c r="F120" s="240"/>
      <c r="G120" s="240"/>
      <c r="H120" s="240"/>
      <c r="L120" s="30"/>
    </row>
    <row r="121" spans="2:63" s="1" customFormat="1" ht="6.95" customHeight="1" x14ac:dyDescent="0.2">
      <c r="B121" s="30"/>
      <c r="L121" s="30"/>
    </row>
    <row r="122" spans="2:63" s="1" customFormat="1" ht="12" customHeight="1" x14ac:dyDescent="0.2">
      <c r="B122" s="30"/>
      <c r="C122" s="25" t="s">
        <v>20</v>
      </c>
      <c r="F122" s="23" t="str">
        <f>F16</f>
        <v>Česká Lípa</v>
      </c>
      <c r="I122" s="25" t="s">
        <v>22</v>
      </c>
      <c r="J122" s="50" t="str">
        <f>IF(J16="","",J16)</f>
        <v>2. 4. 2025</v>
      </c>
      <c r="L122" s="30"/>
    </row>
    <row r="123" spans="2:63" s="1" customFormat="1" ht="6.95" customHeight="1" x14ac:dyDescent="0.2">
      <c r="B123" s="30"/>
      <c r="L123" s="30"/>
    </row>
    <row r="124" spans="2:63" s="1" customFormat="1" ht="25.7" customHeight="1" x14ac:dyDescent="0.2">
      <c r="B124" s="30"/>
      <c r="C124" s="25" t="s">
        <v>24</v>
      </c>
      <c r="F124" s="23" t="str">
        <f>E19</f>
        <v>Česká Lípa</v>
      </c>
      <c r="I124" s="25" t="s">
        <v>31</v>
      </c>
      <c r="J124" s="28" t="str">
        <f>E25</f>
        <v>Vodohospodářský rozvoj a výstavba a.s.</v>
      </c>
      <c r="L124" s="30"/>
    </row>
    <row r="125" spans="2:63" s="1" customFormat="1" ht="15.2" customHeight="1" x14ac:dyDescent="0.2">
      <c r="B125" s="30"/>
      <c r="C125" s="25" t="s">
        <v>29</v>
      </c>
      <c r="F125" s="23" t="str">
        <f>IF(E22="","",E22)</f>
        <v>Vyplň údaj</v>
      </c>
      <c r="I125" s="25" t="s">
        <v>34</v>
      </c>
      <c r="J125" s="28" t="str">
        <f>E28</f>
        <v>Dvořák</v>
      </c>
      <c r="L125" s="30"/>
    </row>
    <row r="126" spans="2:63" s="1" customFormat="1" ht="10.35" customHeight="1" x14ac:dyDescent="0.2">
      <c r="B126" s="30"/>
      <c r="L126" s="30"/>
    </row>
    <row r="127" spans="2:63" s="10" customFormat="1" ht="29.25" customHeight="1" x14ac:dyDescent="0.2">
      <c r="B127" s="115"/>
      <c r="C127" s="116" t="s">
        <v>194</v>
      </c>
      <c r="D127" s="117" t="s">
        <v>63</v>
      </c>
      <c r="E127" s="117" t="s">
        <v>59</v>
      </c>
      <c r="F127" s="117" t="s">
        <v>60</v>
      </c>
      <c r="G127" s="117" t="s">
        <v>195</v>
      </c>
      <c r="H127" s="117" t="s">
        <v>196</v>
      </c>
      <c r="I127" s="117" t="s">
        <v>197</v>
      </c>
      <c r="J127" s="118" t="s">
        <v>184</v>
      </c>
      <c r="K127" s="119" t="s">
        <v>198</v>
      </c>
      <c r="L127" s="115"/>
      <c r="M127" s="57" t="s">
        <v>1</v>
      </c>
      <c r="N127" s="58" t="s">
        <v>42</v>
      </c>
      <c r="O127" s="58" t="s">
        <v>199</v>
      </c>
      <c r="P127" s="58" t="s">
        <v>200</v>
      </c>
      <c r="Q127" s="58" t="s">
        <v>201</v>
      </c>
      <c r="R127" s="58" t="s">
        <v>202</v>
      </c>
      <c r="S127" s="58" t="s">
        <v>203</v>
      </c>
      <c r="T127" s="59" t="s">
        <v>204</v>
      </c>
    </row>
    <row r="128" spans="2:63" s="1" customFormat="1" ht="22.9" customHeight="1" x14ac:dyDescent="0.25">
      <c r="B128" s="30"/>
      <c r="C128" s="62" t="s">
        <v>205</v>
      </c>
      <c r="J128" s="120">
        <f>BK128</f>
        <v>0</v>
      </c>
      <c r="L128" s="30"/>
      <c r="M128" s="60"/>
      <c r="N128" s="51"/>
      <c r="O128" s="51"/>
      <c r="P128" s="121">
        <f>P129+P194</f>
        <v>0</v>
      </c>
      <c r="Q128" s="51"/>
      <c r="R128" s="121">
        <f>R129+R194</f>
        <v>7.8851449999999996</v>
      </c>
      <c r="S128" s="51"/>
      <c r="T128" s="122">
        <f>T129+T194</f>
        <v>0</v>
      </c>
      <c r="AT128" s="15" t="s">
        <v>77</v>
      </c>
      <c r="AU128" s="15" t="s">
        <v>186</v>
      </c>
      <c r="BK128" s="123">
        <f>BK129+BK194</f>
        <v>0</v>
      </c>
    </row>
    <row r="129" spans="2:65" s="11" customFormat="1" ht="25.9" customHeight="1" x14ac:dyDescent="0.2">
      <c r="B129" s="124"/>
      <c r="D129" s="125" t="s">
        <v>77</v>
      </c>
      <c r="E129" s="126" t="s">
        <v>337</v>
      </c>
      <c r="F129" s="126" t="s">
        <v>338</v>
      </c>
      <c r="I129" s="127"/>
      <c r="J129" s="128">
        <f>BK129</f>
        <v>0</v>
      </c>
      <c r="L129" s="124"/>
      <c r="M129" s="129"/>
      <c r="P129" s="130">
        <f>P130+P166</f>
        <v>0</v>
      </c>
      <c r="R129" s="130">
        <f>R130+R166</f>
        <v>7.8796549999999996</v>
      </c>
      <c r="T129" s="131">
        <f>T130+T166</f>
        <v>0</v>
      </c>
      <c r="AR129" s="125" t="s">
        <v>85</v>
      </c>
      <c r="AT129" s="132" t="s">
        <v>77</v>
      </c>
      <c r="AU129" s="132" t="s">
        <v>78</v>
      </c>
      <c r="AY129" s="125" t="s">
        <v>209</v>
      </c>
      <c r="BK129" s="133">
        <f>BK130+BK166</f>
        <v>0</v>
      </c>
    </row>
    <row r="130" spans="2:65" s="11" customFormat="1" ht="22.9" customHeight="1" x14ac:dyDescent="0.2">
      <c r="B130" s="124"/>
      <c r="D130" s="125" t="s">
        <v>77</v>
      </c>
      <c r="E130" s="134" t="s">
        <v>85</v>
      </c>
      <c r="F130" s="134" t="s">
        <v>339</v>
      </c>
      <c r="I130" s="127"/>
      <c r="J130" s="135">
        <f>BK130</f>
        <v>0</v>
      </c>
      <c r="L130" s="124"/>
      <c r="M130" s="129"/>
      <c r="P130" s="130">
        <f>SUM(P131:P165)</f>
        <v>0</v>
      </c>
      <c r="R130" s="130">
        <f>SUM(R131:R165)</f>
        <v>1.0009999999999999</v>
      </c>
      <c r="T130" s="131">
        <f>SUM(T131:T165)</f>
        <v>0</v>
      </c>
      <c r="AR130" s="125" t="s">
        <v>85</v>
      </c>
      <c r="AT130" s="132" t="s">
        <v>77</v>
      </c>
      <c r="AU130" s="132" t="s">
        <v>85</v>
      </c>
      <c r="AY130" s="125" t="s">
        <v>209</v>
      </c>
      <c r="BK130" s="133">
        <f>SUM(BK131:BK165)</f>
        <v>0</v>
      </c>
    </row>
    <row r="131" spans="2:65" s="1" customFormat="1" ht="24.2" customHeight="1" x14ac:dyDescent="0.2">
      <c r="B131" s="30"/>
      <c r="C131" s="136" t="s">
        <v>85</v>
      </c>
      <c r="D131" s="136" t="s">
        <v>210</v>
      </c>
      <c r="E131" s="137" t="s">
        <v>983</v>
      </c>
      <c r="F131" s="138" t="s">
        <v>984</v>
      </c>
      <c r="G131" s="139" t="s">
        <v>342</v>
      </c>
      <c r="H131" s="140">
        <v>2.5</v>
      </c>
      <c r="I131" s="141"/>
      <c r="J131" s="142">
        <f>ROUND(I131*H131,2)</f>
        <v>0</v>
      </c>
      <c r="K131" s="143"/>
      <c r="L131" s="30"/>
      <c r="M131" s="144" t="s">
        <v>1</v>
      </c>
      <c r="N131" s="145" t="s">
        <v>43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AR131" s="148" t="s">
        <v>85</v>
      </c>
      <c r="AT131" s="148" t="s">
        <v>210</v>
      </c>
      <c r="AU131" s="148" t="s">
        <v>91</v>
      </c>
      <c r="AY131" s="15" t="s">
        <v>209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5" t="s">
        <v>85</v>
      </c>
      <c r="BK131" s="149">
        <f>ROUND(I131*H131,2)</f>
        <v>0</v>
      </c>
      <c r="BL131" s="15" t="s">
        <v>85</v>
      </c>
      <c r="BM131" s="148" t="s">
        <v>3453</v>
      </c>
    </row>
    <row r="132" spans="2:65" s="1" customFormat="1" ht="19.5" x14ac:dyDescent="0.2">
      <c r="B132" s="30"/>
      <c r="D132" s="150" t="s">
        <v>216</v>
      </c>
      <c r="F132" s="151" t="s">
        <v>986</v>
      </c>
      <c r="I132" s="152"/>
      <c r="L132" s="30"/>
      <c r="M132" s="153"/>
      <c r="T132" s="54"/>
      <c r="AT132" s="15" t="s">
        <v>216</v>
      </c>
      <c r="AU132" s="15" t="s">
        <v>91</v>
      </c>
    </row>
    <row r="133" spans="2:65" s="12" customFormat="1" x14ac:dyDescent="0.2">
      <c r="B133" s="154"/>
      <c r="D133" s="150" t="s">
        <v>292</v>
      </c>
      <c r="E133" s="155" t="s">
        <v>1</v>
      </c>
      <c r="F133" s="156" t="s">
        <v>3454</v>
      </c>
      <c r="H133" s="157">
        <v>2.5</v>
      </c>
      <c r="I133" s="158"/>
      <c r="L133" s="154"/>
      <c r="M133" s="159"/>
      <c r="T133" s="160"/>
      <c r="AT133" s="155" t="s">
        <v>292</v>
      </c>
      <c r="AU133" s="155" t="s">
        <v>91</v>
      </c>
      <c r="AV133" s="12" t="s">
        <v>91</v>
      </c>
      <c r="AW133" s="12" t="s">
        <v>36</v>
      </c>
      <c r="AX133" s="12" t="s">
        <v>85</v>
      </c>
      <c r="AY133" s="155" t="s">
        <v>209</v>
      </c>
    </row>
    <row r="134" spans="2:65" s="1" customFormat="1" ht="24.2" customHeight="1" x14ac:dyDescent="0.2">
      <c r="B134" s="30"/>
      <c r="C134" s="136" t="s">
        <v>91</v>
      </c>
      <c r="D134" s="136" t="s">
        <v>210</v>
      </c>
      <c r="E134" s="137" t="s">
        <v>3455</v>
      </c>
      <c r="F134" s="138" t="s">
        <v>3456</v>
      </c>
      <c r="G134" s="139" t="s">
        <v>387</v>
      </c>
      <c r="H134" s="140">
        <v>2.5</v>
      </c>
      <c r="I134" s="141"/>
      <c r="J134" s="142">
        <f>ROUND(I134*H134,2)</f>
        <v>0</v>
      </c>
      <c r="K134" s="143"/>
      <c r="L134" s="30"/>
      <c r="M134" s="144" t="s">
        <v>1</v>
      </c>
      <c r="N134" s="145" t="s">
        <v>43</v>
      </c>
      <c r="P134" s="146">
        <f>O134*H134</f>
        <v>0</v>
      </c>
      <c r="Q134" s="146">
        <v>0</v>
      </c>
      <c r="R134" s="146">
        <f>Q134*H134</f>
        <v>0</v>
      </c>
      <c r="S134" s="146">
        <v>0</v>
      </c>
      <c r="T134" s="147">
        <f>S134*H134</f>
        <v>0</v>
      </c>
      <c r="AR134" s="148" t="s">
        <v>85</v>
      </c>
      <c r="AT134" s="148" t="s">
        <v>210</v>
      </c>
      <c r="AU134" s="148" t="s">
        <v>91</v>
      </c>
      <c r="AY134" s="15" t="s">
        <v>209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5" t="s">
        <v>85</v>
      </c>
      <c r="BK134" s="149">
        <f>ROUND(I134*H134,2)</f>
        <v>0</v>
      </c>
      <c r="BL134" s="15" t="s">
        <v>85</v>
      </c>
      <c r="BM134" s="148" t="s">
        <v>3457</v>
      </c>
    </row>
    <row r="135" spans="2:65" s="1" customFormat="1" ht="29.25" x14ac:dyDescent="0.2">
      <c r="B135" s="30"/>
      <c r="D135" s="150" t="s">
        <v>216</v>
      </c>
      <c r="F135" s="151" t="s">
        <v>3458</v>
      </c>
      <c r="I135" s="152"/>
      <c r="L135" s="30"/>
      <c r="M135" s="153"/>
      <c r="T135" s="54"/>
      <c r="AT135" s="15" t="s">
        <v>216</v>
      </c>
      <c r="AU135" s="15" t="s">
        <v>91</v>
      </c>
    </row>
    <row r="136" spans="2:65" s="12" customFormat="1" x14ac:dyDescent="0.2">
      <c r="B136" s="154"/>
      <c r="D136" s="150" t="s">
        <v>292</v>
      </c>
      <c r="E136" s="155" t="s">
        <v>1</v>
      </c>
      <c r="F136" s="156" t="s">
        <v>3459</v>
      </c>
      <c r="H136" s="157">
        <v>2.5</v>
      </c>
      <c r="I136" s="158"/>
      <c r="L136" s="154"/>
      <c r="M136" s="159"/>
      <c r="T136" s="160"/>
      <c r="AT136" s="155" t="s">
        <v>292</v>
      </c>
      <c r="AU136" s="155" t="s">
        <v>91</v>
      </c>
      <c r="AV136" s="12" t="s">
        <v>91</v>
      </c>
      <c r="AW136" s="12" t="s">
        <v>36</v>
      </c>
      <c r="AX136" s="12" t="s">
        <v>85</v>
      </c>
      <c r="AY136" s="155" t="s">
        <v>209</v>
      </c>
    </row>
    <row r="137" spans="2:65" s="1" customFormat="1" ht="24.2" customHeight="1" x14ac:dyDescent="0.2">
      <c r="B137" s="30"/>
      <c r="C137" s="136" t="s">
        <v>148</v>
      </c>
      <c r="D137" s="136" t="s">
        <v>210</v>
      </c>
      <c r="E137" s="137" t="s">
        <v>3460</v>
      </c>
      <c r="F137" s="138" t="s">
        <v>3461</v>
      </c>
      <c r="G137" s="139" t="s">
        <v>387</v>
      </c>
      <c r="H137" s="140">
        <v>2.5</v>
      </c>
      <c r="I137" s="141"/>
      <c r="J137" s="142">
        <f>ROUND(I137*H137,2)</f>
        <v>0</v>
      </c>
      <c r="K137" s="143"/>
      <c r="L137" s="30"/>
      <c r="M137" s="144" t="s">
        <v>1</v>
      </c>
      <c r="N137" s="145" t="s">
        <v>43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156</v>
      </c>
      <c r="AT137" s="148" t="s">
        <v>210</v>
      </c>
      <c r="AU137" s="148" t="s">
        <v>91</v>
      </c>
      <c r="AY137" s="15" t="s">
        <v>209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5" t="s">
        <v>85</v>
      </c>
      <c r="BK137" s="149">
        <f>ROUND(I137*H137,2)</f>
        <v>0</v>
      </c>
      <c r="BL137" s="15" t="s">
        <v>156</v>
      </c>
      <c r="BM137" s="148" t="s">
        <v>3462</v>
      </c>
    </row>
    <row r="138" spans="2:65" s="1" customFormat="1" ht="29.25" x14ac:dyDescent="0.2">
      <c r="B138" s="30"/>
      <c r="D138" s="150" t="s">
        <v>216</v>
      </c>
      <c r="F138" s="151" t="s">
        <v>3463</v>
      </c>
      <c r="I138" s="152"/>
      <c r="L138" s="30"/>
      <c r="M138" s="153"/>
      <c r="T138" s="54"/>
      <c r="AT138" s="15" t="s">
        <v>216</v>
      </c>
      <c r="AU138" s="15" t="s">
        <v>91</v>
      </c>
    </row>
    <row r="139" spans="2:65" s="12" customFormat="1" x14ac:dyDescent="0.2">
      <c r="B139" s="154"/>
      <c r="D139" s="150" t="s">
        <v>292</v>
      </c>
      <c r="E139" s="155" t="s">
        <v>1</v>
      </c>
      <c r="F139" s="156" t="s">
        <v>3459</v>
      </c>
      <c r="H139" s="157">
        <v>2.5</v>
      </c>
      <c r="I139" s="158"/>
      <c r="L139" s="154"/>
      <c r="M139" s="159"/>
      <c r="T139" s="160"/>
      <c r="AT139" s="155" t="s">
        <v>292</v>
      </c>
      <c r="AU139" s="155" t="s">
        <v>91</v>
      </c>
      <c r="AV139" s="12" t="s">
        <v>91</v>
      </c>
      <c r="AW139" s="12" t="s">
        <v>36</v>
      </c>
      <c r="AX139" s="12" t="s">
        <v>78</v>
      </c>
      <c r="AY139" s="155" t="s">
        <v>209</v>
      </c>
    </row>
    <row r="140" spans="2:65" s="13" customFormat="1" x14ac:dyDescent="0.2">
      <c r="B140" s="164"/>
      <c r="D140" s="150" t="s">
        <v>292</v>
      </c>
      <c r="E140" s="165" t="s">
        <v>1</v>
      </c>
      <c r="F140" s="166" t="s">
        <v>351</v>
      </c>
      <c r="H140" s="167">
        <v>2.5</v>
      </c>
      <c r="I140" s="168"/>
      <c r="L140" s="164"/>
      <c r="M140" s="169"/>
      <c r="T140" s="170"/>
      <c r="AT140" s="165" t="s">
        <v>292</v>
      </c>
      <c r="AU140" s="165" t="s">
        <v>91</v>
      </c>
      <c r="AV140" s="13" t="s">
        <v>156</v>
      </c>
      <c r="AW140" s="13" t="s">
        <v>4</v>
      </c>
      <c r="AX140" s="13" t="s">
        <v>85</v>
      </c>
      <c r="AY140" s="165" t="s">
        <v>209</v>
      </c>
    </row>
    <row r="141" spans="2:65" s="1" customFormat="1" ht="33" customHeight="1" x14ac:dyDescent="0.2">
      <c r="B141" s="30"/>
      <c r="C141" s="136" t="s">
        <v>156</v>
      </c>
      <c r="D141" s="136" t="s">
        <v>210</v>
      </c>
      <c r="E141" s="137" t="s">
        <v>518</v>
      </c>
      <c r="F141" s="138" t="s">
        <v>519</v>
      </c>
      <c r="G141" s="139" t="s">
        <v>387</v>
      </c>
      <c r="H141" s="140">
        <v>2.5</v>
      </c>
      <c r="I141" s="141"/>
      <c r="J141" s="142">
        <f>ROUND(I141*H141,2)</f>
        <v>0</v>
      </c>
      <c r="K141" s="143"/>
      <c r="L141" s="30"/>
      <c r="M141" s="144" t="s">
        <v>1</v>
      </c>
      <c r="N141" s="145" t="s">
        <v>43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156</v>
      </c>
      <c r="AT141" s="148" t="s">
        <v>210</v>
      </c>
      <c r="AU141" s="148" t="s">
        <v>91</v>
      </c>
      <c r="AY141" s="15" t="s">
        <v>209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5" t="s">
        <v>85</v>
      </c>
      <c r="BK141" s="149">
        <f>ROUND(I141*H141,2)</f>
        <v>0</v>
      </c>
      <c r="BL141" s="15" t="s">
        <v>156</v>
      </c>
      <c r="BM141" s="148" t="s">
        <v>3464</v>
      </c>
    </row>
    <row r="142" spans="2:65" s="1" customFormat="1" ht="39" x14ac:dyDescent="0.2">
      <c r="B142" s="30"/>
      <c r="D142" s="150" t="s">
        <v>216</v>
      </c>
      <c r="F142" s="151" t="s">
        <v>521</v>
      </c>
      <c r="I142" s="152"/>
      <c r="L142" s="30"/>
      <c r="M142" s="153"/>
      <c r="T142" s="54"/>
      <c r="AT142" s="15" t="s">
        <v>216</v>
      </c>
      <c r="AU142" s="15" t="s">
        <v>91</v>
      </c>
    </row>
    <row r="143" spans="2:65" s="12" customFormat="1" x14ac:dyDescent="0.2">
      <c r="B143" s="154"/>
      <c r="D143" s="150" t="s">
        <v>292</v>
      </c>
      <c r="E143" s="155" t="s">
        <v>1</v>
      </c>
      <c r="F143" s="156" t="s">
        <v>3459</v>
      </c>
      <c r="H143" s="157">
        <v>2.5</v>
      </c>
      <c r="I143" s="158"/>
      <c r="L143" s="154"/>
      <c r="M143" s="159"/>
      <c r="T143" s="160"/>
      <c r="AT143" s="155" t="s">
        <v>292</v>
      </c>
      <c r="AU143" s="155" t="s">
        <v>91</v>
      </c>
      <c r="AV143" s="12" t="s">
        <v>91</v>
      </c>
      <c r="AW143" s="12" t="s">
        <v>36</v>
      </c>
      <c r="AX143" s="12" t="s">
        <v>78</v>
      </c>
      <c r="AY143" s="155" t="s">
        <v>209</v>
      </c>
    </row>
    <row r="144" spans="2:65" s="13" customFormat="1" x14ac:dyDescent="0.2">
      <c r="B144" s="164"/>
      <c r="D144" s="150" t="s">
        <v>292</v>
      </c>
      <c r="E144" s="165" t="s">
        <v>1</v>
      </c>
      <c r="F144" s="166" t="s">
        <v>351</v>
      </c>
      <c r="H144" s="167">
        <v>2.5</v>
      </c>
      <c r="I144" s="168"/>
      <c r="L144" s="164"/>
      <c r="M144" s="169"/>
      <c r="T144" s="170"/>
      <c r="AT144" s="165" t="s">
        <v>292</v>
      </c>
      <c r="AU144" s="165" t="s">
        <v>91</v>
      </c>
      <c r="AV144" s="13" t="s">
        <v>156</v>
      </c>
      <c r="AW144" s="13" t="s">
        <v>4</v>
      </c>
      <c r="AX144" s="13" t="s">
        <v>85</v>
      </c>
      <c r="AY144" s="165" t="s">
        <v>209</v>
      </c>
    </row>
    <row r="145" spans="2:65" s="1" customFormat="1" ht="33" customHeight="1" x14ac:dyDescent="0.2">
      <c r="B145" s="30"/>
      <c r="C145" s="136" t="s">
        <v>208</v>
      </c>
      <c r="D145" s="136" t="s">
        <v>210</v>
      </c>
      <c r="E145" s="137" t="s">
        <v>552</v>
      </c>
      <c r="F145" s="138" t="s">
        <v>553</v>
      </c>
      <c r="G145" s="139" t="s">
        <v>554</v>
      </c>
      <c r="H145" s="140">
        <v>2</v>
      </c>
      <c r="I145" s="141"/>
      <c r="J145" s="142">
        <f>ROUND(I145*H145,2)</f>
        <v>0</v>
      </c>
      <c r="K145" s="143"/>
      <c r="L145" s="30"/>
      <c r="M145" s="144" t="s">
        <v>1</v>
      </c>
      <c r="N145" s="145" t="s">
        <v>43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156</v>
      </c>
      <c r="AT145" s="148" t="s">
        <v>210</v>
      </c>
      <c r="AU145" s="148" t="s">
        <v>91</v>
      </c>
      <c r="AY145" s="15" t="s">
        <v>209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5" t="s">
        <v>85</v>
      </c>
      <c r="BK145" s="149">
        <f>ROUND(I145*H145,2)</f>
        <v>0</v>
      </c>
      <c r="BL145" s="15" t="s">
        <v>156</v>
      </c>
      <c r="BM145" s="148" t="s">
        <v>3465</v>
      </c>
    </row>
    <row r="146" spans="2:65" s="1" customFormat="1" ht="29.25" x14ac:dyDescent="0.2">
      <c r="B146" s="30"/>
      <c r="D146" s="150" t="s">
        <v>216</v>
      </c>
      <c r="F146" s="151" t="s">
        <v>556</v>
      </c>
      <c r="I146" s="152"/>
      <c r="L146" s="30"/>
      <c r="M146" s="153"/>
      <c r="T146" s="54"/>
      <c r="AT146" s="15" t="s">
        <v>216</v>
      </c>
      <c r="AU146" s="15" t="s">
        <v>91</v>
      </c>
    </row>
    <row r="147" spans="2:65" s="12" customFormat="1" x14ac:dyDescent="0.2">
      <c r="B147" s="154"/>
      <c r="D147" s="150" t="s">
        <v>292</v>
      </c>
      <c r="E147" s="155" t="s">
        <v>1</v>
      </c>
      <c r="F147" s="156" t="s">
        <v>1365</v>
      </c>
      <c r="H147" s="157">
        <v>2</v>
      </c>
      <c r="I147" s="158"/>
      <c r="L147" s="154"/>
      <c r="M147" s="159"/>
      <c r="T147" s="160"/>
      <c r="AT147" s="155" t="s">
        <v>292</v>
      </c>
      <c r="AU147" s="155" t="s">
        <v>91</v>
      </c>
      <c r="AV147" s="12" t="s">
        <v>91</v>
      </c>
      <c r="AW147" s="12" t="s">
        <v>36</v>
      </c>
      <c r="AX147" s="12" t="s">
        <v>85</v>
      </c>
      <c r="AY147" s="155" t="s">
        <v>209</v>
      </c>
    </row>
    <row r="148" spans="2:65" s="1" customFormat="1" ht="16.5" customHeight="1" x14ac:dyDescent="0.2">
      <c r="B148" s="30"/>
      <c r="C148" s="136" t="s">
        <v>234</v>
      </c>
      <c r="D148" s="136" t="s">
        <v>210</v>
      </c>
      <c r="E148" s="137" t="s">
        <v>545</v>
      </c>
      <c r="F148" s="138" t="s">
        <v>546</v>
      </c>
      <c r="G148" s="139" t="s">
        <v>387</v>
      </c>
      <c r="H148" s="140">
        <v>1</v>
      </c>
      <c r="I148" s="141"/>
      <c r="J148" s="142">
        <f>ROUND(I148*H148,2)</f>
        <v>0</v>
      </c>
      <c r="K148" s="143"/>
      <c r="L148" s="30"/>
      <c r="M148" s="144" t="s">
        <v>1</v>
      </c>
      <c r="N148" s="145" t="s">
        <v>43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156</v>
      </c>
      <c r="AT148" s="148" t="s">
        <v>210</v>
      </c>
      <c r="AU148" s="148" t="s">
        <v>91</v>
      </c>
      <c r="AY148" s="15" t="s">
        <v>209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5" t="s">
        <v>85</v>
      </c>
      <c r="BK148" s="149">
        <f>ROUND(I148*H148,2)</f>
        <v>0</v>
      </c>
      <c r="BL148" s="15" t="s">
        <v>156</v>
      </c>
      <c r="BM148" s="148" t="s">
        <v>3466</v>
      </c>
    </row>
    <row r="149" spans="2:65" s="1" customFormat="1" ht="19.5" x14ac:dyDescent="0.2">
      <c r="B149" s="30"/>
      <c r="D149" s="150" t="s">
        <v>216</v>
      </c>
      <c r="F149" s="151" t="s">
        <v>548</v>
      </c>
      <c r="I149" s="152"/>
      <c r="L149" s="30"/>
      <c r="M149" s="153"/>
      <c r="T149" s="54"/>
      <c r="AT149" s="15" t="s">
        <v>216</v>
      </c>
      <c r="AU149" s="15" t="s">
        <v>91</v>
      </c>
    </row>
    <row r="150" spans="2:65" s="12" customFormat="1" x14ac:dyDescent="0.2">
      <c r="B150" s="154"/>
      <c r="D150" s="150" t="s">
        <v>292</v>
      </c>
      <c r="E150" s="155" t="s">
        <v>1</v>
      </c>
      <c r="F150" s="156" t="s">
        <v>85</v>
      </c>
      <c r="H150" s="157">
        <v>1</v>
      </c>
      <c r="I150" s="158"/>
      <c r="L150" s="154"/>
      <c r="M150" s="159"/>
      <c r="T150" s="160"/>
      <c r="AT150" s="155" t="s">
        <v>292</v>
      </c>
      <c r="AU150" s="155" t="s">
        <v>91</v>
      </c>
      <c r="AV150" s="12" t="s">
        <v>91</v>
      </c>
      <c r="AW150" s="12" t="s">
        <v>36</v>
      </c>
      <c r="AX150" s="12" t="s">
        <v>85</v>
      </c>
      <c r="AY150" s="155" t="s">
        <v>209</v>
      </c>
    </row>
    <row r="151" spans="2:65" s="1" customFormat="1" ht="24.2" customHeight="1" x14ac:dyDescent="0.2">
      <c r="B151" s="30"/>
      <c r="C151" s="136" t="s">
        <v>239</v>
      </c>
      <c r="D151" s="136" t="s">
        <v>210</v>
      </c>
      <c r="E151" s="137" t="s">
        <v>569</v>
      </c>
      <c r="F151" s="138" t="s">
        <v>570</v>
      </c>
      <c r="G151" s="139" t="s">
        <v>387</v>
      </c>
      <c r="H151" s="140">
        <v>0.5</v>
      </c>
      <c r="I151" s="141"/>
      <c r="J151" s="142">
        <f>ROUND(I151*H151,2)</f>
        <v>0</v>
      </c>
      <c r="K151" s="143"/>
      <c r="L151" s="30"/>
      <c r="M151" s="144" t="s">
        <v>1</v>
      </c>
      <c r="N151" s="145" t="s">
        <v>43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156</v>
      </c>
      <c r="AT151" s="148" t="s">
        <v>210</v>
      </c>
      <c r="AU151" s="148" t="s">
        <v>91</v>
      </c>
      <c r="AY151" s="15" t="s">
        <v>209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5" t="s">
        <v>85</v>
      </c>
      <c r="BK151" s="149">
        <f>ROUND(I151*H151,2)</f>
        <v>0</v>
      </c>
      <c r="BL151" s="15" t="s">
        <v>156</v>
      </c>
      <c r="BM151" s="148" t="s">
        <v>3467</v>
      </c>
    </row>
    <row r="152" spans="2:65" s="1" customFormat="1" ht="39" x14ac:dyDescent="0.2">
      <c r="B152" s="30"/>
      <c r="D152" s="150" t="s">
        <v>216</v>
      </c>
      <c r="F152" s="151" t="s">
        <v>3468</v>
      </c>
      <c r="I152" s="152"/>
      <c r="L152" s="30"/>
      <c r="M152" s="153"/>
      <c r="T152" s="54"/>
      <c r="AT152" s="15" t="s">
        <v>216</v>
      </c>
      <c r="AU152" s="15" t="s">
        <v>91</v>
      </c>
    </row>
    <row r="153" spans="2:65" s="12" customFormat="1" x14ac:dyDescent="0.2">
      <c r="B153" s="154"/>
      <c r="D153" s="150" t="s">
        <v>292</v>
      </c>
      <c r="E153" s="155" t="s">
        <v>1</v>
      </c>
      <c r="F153" s="156" t="s">
        <v>3469</v>
      </c>
      <c r="H153" s="157">
        <v>0.5</v>
      </c>
      <c r="I153" s="158"/>
      <c r="L153" s="154"/>
      <c r="M153" s="159"/>
      <c r="T153" s="160"/>
      <c r="AT153" s="155" t="s">
        <v>292</v>
      </c>
      <c r="AU153" s="155" t="s">
        <v>91</v>
      </c>
      <c r="AV153" s="12" t="s">
        <v>91</v>
      </c>
      <c r="AW153" s="12" t="s">
        <v>36</v>
      </c>
      <c r="AX153" s="12" t="s">
        <v>85</v>
      </c>
      <c r="AY153" s="155" t="s">
        <v>209</v>
      </c>
    </row>
    <row r="154" spans="2:65" s="1" customFormat="1" ht="24.2" customHeight="1" x14ac:dyDescent="0.2">
      <c r="B154" s="30"/>
      <c r="C154" s="136" t="s">
        <v>244</v>
      </c>
      <c r="D154" s="136" t="s">
        <v>210</v>
      </c>
      <c r="E154" s="137" t="s">
        <v>1049</v>
      </c>
      <c r="F154" s="138" t="s">
        <v>1050</v>
      </c>
      <c r="G154" s="139" t="s">
        <v>342</v>
      </c>
      <c r="H154" s="140">
        <v>2.5</v>
      </c>
      <c r="I154" s="141"/>
      <c r="J154" s="142">
        <f>ROUND(I154*H154,2)</f>
        <v>0</v>
      </c>
      <c r="K154" s="143"/>
      <c r="L154" s="30"/>
      <c r="M154" s="144" t="s">
        <v>1</v>
      </c>
      <c r="N154" s="145" t="s">
        <v>43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156</v>
      </c>
      <c r="AT154" s="148" t="s">
        <v>210</v>
      </c>
      <c r="AU154" s="148" t="s">
        <v>91</v>
      </c>
      <c r="AY154" s="15" t="s">
        <v>209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5" t="s">
        <v>85</v>
      </c>
      <c r="BK154" s="149">
        <f>ROUND(I154*H154,2)</f>
        <v>0</v>
      </c>
      <c r="BL154" s="15" t="s">
        <v>156</v>
      </c>
      <c r="BM154" s="148" t="s">
        <v>3470</v>
      </c>
    </row>
    <row r="155" spans="2:65" s="1" customFormat="1" ht="19.5" x14ac:dyDescent="0.2">
      <c r="B155" s="30"/>
      <c r="D155" s="150" t="s">
        <v>216</v>
      </c>
      <c r="F155" s="151" t="s">
        <v>3471</v>
      </c>
      <c r="I155" s="152"/>
      <c r="L155" s="30"/>
      <c r="M155" s="153"/>
      <c r="T155" s="54"/>
      <c r="AT155" s="15" t="s">
        <v>216</v>
      </c>
      <c r="AU155" s="15" t="s">
        <v>91</v>
      </c>
    </row>
    <row r="156" spans="2:65" s="12" customFormat="1" x14ac:dyDescent="0.2">
      <c r="B156" s="154"/>
      <c r="D156" s="150" t="s">
        <v>292</v>
      </c>
      <c r="E156" s="155" t="s">
        <v>1</v>
      </c>
      <c r="F156" s="156" t="s">
        <v>3472</v>
      </c>
      <c r="H156" s="157">
        <v>2.5</v>
      </c>
      <c r="I156" s="158"/>
      <c r="L156" s="154"/>
      <c r="M156" s="159"/>
      <c r="T156" s="160"/>
      <c r="AT156" s="155" t="s">
        <v>292</v>
      </c>
      <c r="AU156" s="155" t="s">
        <v>91</v>
      </c>
      <c r="AV156" s="12" t="s">
        <v>91</v>
      </c>
      <c r="AW156" s="12" t="s">
        <v>36</v>
      </c>
      <c r="AX156" s="12" t="s">
        <v>85</v>
      </c>
      <c r="AY156" s="155" t="s">
        <v>209</v>
      </c>
    </row>
    <row r="157" spans="2:65" s="1" customFormat="1" ht="16.5" customHeight="1" x14ac:dyDescent="0.2">
      <c r="B157" s="30"/>
      <c r="C157" s="171" t="s">
        <v>249</v>
      </c>
      <c r="D157" s="171" t="s">
        <v>449</v>
      </c>
      <c r="E157" s="172" t="s">
        <v>3473</v>
      </c>
      <c r="F157" s="173" t="s">
        <v>3474</v>
      </c>
      <c r="G157" s="174" t="s">
        <v>554</v>
      </c>
      <c r="H157" s="175">
        <v>1</v>
      </c>
      <c r="I157" s="176"/>
      <c r="J157" s="177">
        <f>ROUND(I157*H157,2)</f>
        <v>0</v>
      </c>
      <c r="K157" s="178"/>
      <c r="L157" s="179"/>
      <c r="M157" s="180" t="s">
        <v>1</v>
      </c>
      <c r="N157" s="181" t="s">
        <v>43</v>
      </c>
      <c r="P157" s="146">
        <f>O157*H157</f>
        <v>0</v>
      </c>
      <c r="Q157" s="146">
        <v>1</v>
      </c>
      <c r="R157" s="146">
        <f>Q157*H157</f>
        <v>1</v>
      </c>
      <c r="S157" s="146">
        <v>0</v>
      </c>
      <c r="T157" s="147">
        <f>S157*H157</f>
        <v>0</v>
      </c>
      <c r="AR157" s="148" t="s">
        <v>91</v>
      </c>
      <c r="AT157" s="148" t="s">
        <v>449</v>
      </c>
      <c r="AU157" s="148" t="s">
        <v>91</v>
      </c>
      <c r="AY157" s="15" t="s">
        <v>209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5" t="s">
        <v>85</v>
      </c>
      <c r="BK157" s="149">
        <f>ROUND(I157*H157,2)</f>
        <v>0</v>
      </c>
      <c r="BL157" s="15" t="s">
        <v>85</v>
      </c>
      <c r="BM157" s="148" t="s">
        <v>3475</v>
      </c>
    </row>
    <row r="158" spans="2:65" s="1" customFormat="1" x14ac:dyDescent="0.2">
      <c r="B158" s="30"/>
      <c r="D158" s="150" t="s">
        <v>216</v>
      </c>
      <c r="F158" s="151" t="s">
        <v>3474</v>
      </c>
      <c r="I158" s="152"/>
      <c r="L158" s="30"/>
      <c r="M158" s="153"/>
      <c r="T158" s="54"/>
      <c r="AT158" s="15" t="s">
        <v>216</v>
      </c>
      <c r="AU158" s="15" t="s">
        <v>91</v>
      </c>
    </row>
    <row r="159" spans="2:65" s="12" customFormat="1" x14ac:dyDescent="0.2">
      <c r="B159" s="154"/>
      <c r="D159" s="150" t="s">
        <v>292</v>
      </c>
      <c r="E159" s="155" t="s">
        <v>1</v>
      </c>
      <c r="F159" s="156" t="s">
        <v>3476</v>
      </c>
      <c r="H159" s="157">
        <v>1</v>
      </c>
      <c r="I159" s="158"/>
      <c r="L159" s="154"/>
      <c r="M159" s="159"/>
      <c r="T159" s="160"/>
      <c r="AT159" s="155" t="s">
        <v>292</v>
      </c>
      <c r="AU159" s="155" t="s">
        <v>91</v>
      </c>
      <c r="AV159" s="12" t="s">
        <v>91</v>
      </c>
      <c r="AW159" s="12" t="s">
        <v>36</v>
      </c>
      <c r="AX159" s="12" t="s">
        <v>85</v>
      </c>
      <c r="AY159" s="155" t="s">
        <v>209</v>
      </c>
    </row>
    <row r="160" spans="2:65" s="1" customFormat="1" ht="24.2" customHeight="1" x14ac:dyDescent="0.2">
      <c r="B160" s="30"/>
      <c r="C160" s="136" t="s">
        <v>254</v>
      </c>
      <c r="D160" s="136" t="s">
        <v>210</v>
      </c>
      <c r="E160" s="137" t="s">
        <v>3477</v>
      </c>
      <c r="F160" s="138" t="s">
        <v>3478</v>
      </c>
      <c r="G160" s="139" t="s">
        <v>342</v>
      </c>
      <c r="H160" s="140">
        <v>2.5</v>
      </c>
      <c r="I160" s="141"/>
      <c r="J160" s="142">
        <f>ROUND(I160*H160,2)</f>
        <v>0</v>
      </c>
      <c r="K160" s="143"/>
      <c r="L160" s="30"/>
      <c r="M160" s="144" t="s">
        <v>1</v>
      </c>
      <c r="N160" s="145" t="s">
        <v>43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156</v>
      </c>
      <c r="AT160" s="148" t="s">
        <v>210</v>
      </c>
      <c r="AU160" s="148" t="s">
        <v>91</v>
      </c>
      <c r="AY160" s="15" t="s">
        <v>209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5" t="s">
        <v>85</v>
      </c>
      <c r="BK160" s="149">
        <f>ROUND(I160*H160,2)</f>
        <v>0</v>
      </c>
      <c r="BL160" s="15" t="s">
        <v>156</v>
      </c>
      <c r="BM160" s="148" t="s">
        <v>3479</v>
      </c>
    </row>
    <row r="161" spans="2:65" s="1" customFormat="1" ht="19.5" x14ac:dyDescent="0.2">
      <c r="B161" s="30"/>
      <c r="D161" s="150" t="s">
        <v>216</v>
      </c>
      <c r="F161" s="151" t="s">
        <v>3480</v>
      </c>
      <c r="I161" s="152"/>
      <c r="L161" s="30"/>
      <c r="M161" s="153"/>
      <c r="T161" s="54"/>
      <c r="AT161" s="15" t="s">
        <v>216</v>
      </c>
      <c r="AU161" s="15" t="s">
        <v>91</v>
      </c>
    </row>
    <row r="162" spans="2:65" s="12" customFormat="1" x14ac:dyDescent="0.2">
      <c r="B162" s="154"/>
      <c r="D162" s="150" t="s">
        <v>292</v>
      </c>
      <c r="E162" s="155" t="s">
        <v>1</v>
      </c>
      <c r="F162" s="156" t="s">
        <v>3472</v>
      </c>
      <c r="H162" s="157">
        <v>2.5</v>
      </c>
      <c r="I162" s="158"/>
      <c r="L162" s="154"/>
      <c r="M162" s="159"/>
      <c r="T162" s="160"/>
      <c r="AT162" s="155" t="s">
        <v>292</v>
      </c>
      <c r="AU162" s="155" t="s">
        <v>91</v>
      </c>
      <c r="AV162" s="12" t="s">
        <v>91</v>
      </c>
      <c r="AW162" s="12" t="s">
        <v>36</v>
      </c>
      <c r="AX162" s="12" t="s">
        <v>85</v>
      </c>
      <c r="AY162" s="155" t="s">
        <v>209</v>
      </c>
    </row>
    <row r="163" spans="2:65" s="1" customFormat="1" ht="16.5" customHeight="1" x14ac:dyDescent="0.2">
      <c r="B163" s="30"/>
      <c r="C163" s="171" t="s">
        <v>259</v>
      </c>
      <c r="D163" s="171" t="s">
        <v>449</v>
      </c>
      <c r="E163" s="172" t="s">
        <v>1053</v>
      </c>
      <c r="F163" s="173" t="s">
        <v>1054</v>
      </c>
      <c r="G163" s="174" t="s">
        <v>1055</v>
      </c>
      <c r="H163" s="175">
        <v>1</v>
      </c>
      <c r="I163" s="176"/>
      <c r="J163" s="177">
        <f>ROUND(I163*H163,2)</f>
        <v>0</v>
      </c>
      <c r="K163" s="178"/>
      <c r="L163" s="179"/>
      <c r="M163" s="180" t="s">
        <v>1</v>
      </c>
      <c r="N163" s="181" t="s">
        <v>43</v>
      </c>
      <c r="P163" s="146">
        <f>O163*H163</f>
        <v>0</v>
      </c>
      <c r="Q163" s="146">
        <v>1E-3</v>
      </c>
      <c r="R163" s="146">
        <f>Q163*H163</f>
        <v>1E-3</v>
      </c>
      <c r="S163" s="146">
        <v>0</v>
      </c>
      <c r="T163" s="147">
        <f>S163*H163</f>
        <v>0</v>
      </c>
      <c r="AR163" s="148" t="s">
        <v>91</v>
      </c>
      <c r="AT163" s="148" t="s">
        <v>449</v>
      </c>
      <c r="AU163" s="148" t="s">
        <v>91</v>
      </c>
      <c r="AY163" s="15" t="s">
        <v>209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5" t="s">
        <v>85</v>
      </c>
      <c r="BK163" s="149">
        <f>ROUND(I163*H163,2)</f>
        <v>0</v>
      </c>
      <c r="BL163" s="15" t="s">
        <v>85</v>
      </c>
      <c r="BM163" s="148" t="s">
        <v>3481</v>
      </c>
    </row>
    <row r="164" spans="2:65" s="1" customFormat="1" x14ac:dyDescent="0.2">
      <c r="B164" s="30"/>
      <c r="D164" s="150" t="s">
        <v>216</v>
      </c>
      <c r="F164" s="151" t="s">
        <v>1054</v>
      </c>
      <c r="I164" s="152"/>
      <c r="L164" s="30"/>
      <c r="M164" s="153"/>
      <c r="T164" s="54"/>
      <c r="AT164" s="15" t="s">
        <v>216</v>
      </c>
      <c r="AU164" s="15" t="s">
        <v>91</v>
      </c>
    </row>
    <row r="165" spans="2:65" s="12" customFormat="1" x14ac:dyDescent="0.2">
      <c r="B165" s="154"/>
      <c r="D165" s="150" t="s">
        <v>292</v>
      </c>
      <c r="E165" s="155" t="s">
        <v>1</v>
      </c>
      <c r="F165" s="156" t="s">
        <v>85</v>
      </c>
      <c r="H165" s="157">
        <v>1</v>
      </c>
      <c r="I165" s="158"/>
      <c r="L165" s="154"/>
      <c r="M165" s="159"/>
      <c r="T165" s="160"/>
      <c r="AT165" s="155" t="s">
        <v>292</v>
      </c>
      <c r="AU165" s="155" t="s">
        <v>91</v>
      </c>
      <c r="AV165" s="12" t="s">
        <v>91</v>
      </c>
      <c r="AW165" s="12" t="s">
        <v>36</v>
      </c>
      <c r="AX165" s="12" t="s">
        <v>85</v>
      </c>
      <c r="AY165" s="155" t="s">
        <v>209</v>
      </c>
    </row>
    <row r="166" spans="2:65" s="11" customFormat="1" ht="22.9" customHeight="1" x14ac:dyDescent="0.2">
      <c r="B166" s="124"/>
      <c r="D166" s="125" t="s">
        <v>77</v>
      </c>
      <c r="E166" s="134" t="s">
        <v>156</v>
      </c>
      <c r="F166" s="134" t="s">
        <v>602</v>
      </c>
      <c r="I166" s="127"/>
      <c r="J166" s="135">
        <f>BK166</f>
        <v>0</v>
      </c>
      <c r="L166" s="124"/>
      <c r="M166" s="129"/>
      <c r="P166" s="130">
        <f>SUM(P167:P193)</f>
        <v>0</v>
      </c>
      <c r="R166" s="130">
        <f>SUM(R167:R193)</f>
        <v>6.8786550000000002</v>
      </c>
      <c r="T166" s="131">
        <f>SUM(T167:T193)</f>
        <v>0</v>
      </c>
      <c r="AR166" s="125" t="s">
        <v>85</v>
      </c>
      <c r="AT166" s="132" t="s">
        <v>77</v>
      </c>
      <c r="AU166" s="132" t="s">
        <v>85</v>
      </c>
      <c r="AY166" s="125" t="s">
        <v>209</v>
      </c>
      <c r="BK166" s="133">
        <f>SUM(BK167:BK193)</f>
        <v>0</v>
      </c>
    </row>
    <row r="167" spans="2:65" s="1" customFormat="1" ht="16.5" customHeight="1" x14ac:dyDescent="0.2">
      <c r="B167" s="30"/>
      <c r="C167" s="136" t="s">
        <v>8</v>
      </c>
      <c r="D167" s="136" t="s">
        <v>210</v>
      </c>
      <c r="E167" s="137" t="s">
        <v>609</v>
      </c>
      <c r="F167" s="138" t="s">
        <v>610</v>
      </c>
      <c r="G167" s="139" t="s">
        <v>387</v>
      </c>
      <c r="H167" s="140">
        <v>0.5</v>
      </c>
      <c r="I167" s="141"/>
      <c r="J167" s="142">
        <f>ROUND(I167*H167,2)</f>
        <v>0</v>
      </c>
      <c r="K167" s="143"/>
      <c r="L167" s="30"/>
      <c r="M167" s="144" t="s">
        <v>1</v>
      </c>
      <c r="N167" s="145" t="s">
        <v>43</v>
      </c>
      <c r="P167" s="146">
        <f>O167*H167</f>
        <v>0</v>
      </c>
      <c r="Q167" s="146">
        <v>1.8907700000000001</v>
      </c>
      <c r="R167" s="146">
        <f>Q167*H167</f>
        <v>0.94538500000000003</v>
      </c>
      <c r="S167" s="146">
        <v>0</v>
      </c>
      <c r="T167" s="147">
        <f>S167*H167</f>
        <v>0</v>
      </c>
      <c r="AR167" s="148" t="s">
        <v>156</v>
      </c>
      <c r="AT167" s="148" t="s">
        <v>210</v>
      </c>
      <c r="AU167" s="148" t="s">
        <v>91</v>
      </c>
      <c r="AY167" s="15" t="s">
        <v>209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5" t="s">
        <v>85</v>
      </c>
      <c r="BK167" s="149">
        <f>ROUND(I167*H167,2)</f>
        <v>0</v>
      </c>
      <c r="BL167" s="15" t="s">
        <v>156</v>
      </c>
      <c r="BM167" s="148" t="s">
        <v>3482</v>
      </c>
    </row>
    <row r="168" spans="2:65" s="1" customFormat="1" ht="19.5" x14ac:dyDescent="0.2">
      <c r="B168" s="30"/>
      <c r="D168" s="150" t="s">
        <v>216</v>
      </c>
      <c r="F168" s="151" t="s">
        <v>612</v>
      </c>
      <c r="I168" s="152"/>
      <c r="L168" s="30"/>
      <c r="M168" s="153"/>
      <c r="T168" s="54"/>
      <c r="AT168" s="15" t="s">
        <v>216</v>
      </c>
      <c r="AU168" s="15" t="s">
        <v>91</v>
      </c>
    </row>
    <row r="169" spans="2:65" s="12" customFormat="1" x14ac:dyDescent="0.2">
      <c r="B169" s="154"/>
      <c r="D169" s="150" t="s">
        <v>292</v>
      </c>
      <c r="E169" s="155" t="s">
        <v>1</v>
      </c>
      <c r="F169" s="156" t="s">
        <v>3469</v>
      </c>
      <c r="H169" s="157">
        <v>0.5</v>
      </c>
      <c r="I169" s="158"/>
      <c r="L169" s="154"/>
      <c r="M169" s="159"/>
      <c r="T169" s="160"/>
      <c r="AT169" s="155" t="s">
        <v>292</v>
      </c>
      <c r="AU169" s="155" t="s">
        <v>91</v>
      </c>
      <c r="AV169" s="12" t="s">
        <v>91</v>
      </c>
      <c r="AW169" s="12" t="s">
        <v>36</v>
      </c>
      <c r="AX169" s="12" t="s">
        <v>85</v>
      </c>
      <c r="AY169" s="155" t="s">
        <v>209</v>
      </c>
    </row>
    <row r="170" spans="2:65" s="1" customFormat="1" ht="24.2" customHeight="1" x14ac:dyDescent="0.2">
      <c r="B170" s="30"/>
      <c r="C170" s="171" t="s">
        <v>469</v>
      </c>
      <c r="D170" s="171" t="s">
        <v>449</v>
      </c>
      <c r="E170" s="172" t="s">
        <v>3483</v>
      </c>
      <c r="F170" s="173" t="s">
        <v>3484</v>
      </c>
      <c r="G170" s="174" t="s">
        <v>359</v>
      </c>
      <c r="H170" s="175">
        <v>8</v>
      </c>
      <c r="I170" s="176"/>
      <c r="J170" s="177">
        <f>ROUND(I170*H170,2)</f>
        <v>0</v>
      </c>
      <c r="K170" s="178"/>
      <c r="L170" s="179"/>
      <c r="M170" s="180" t="s">
        <v>1</v>
      </c>
      <c r="N170" s="181" t="s">
        <v>43</v>
      </c>
      <c r="P170" s="146">
        <f>O170*H170</f>
        <v>0</v>
      </c>
      <c r="Q170" s="146">
        <v>1.7899999999999999E-3</v>
      </c>
      <c r="R170" s="146">
        <f>Q170*H170</f>
        <v>1.4319999999999999E-2</v>
      </c>
      <c r="S170" s="146">
        <v>0</v>
      </c>
      <c r="T170" s="147">
        <f>S170*H170</f>
        <v>0</v>
      </c>
      <c r="AR170" s="148" t="s">
        <v>91</v>
      </c>
      <c r="AT170" s="148" t="s">
        <v>449</v>
      </c>
      <c r="AU170" s="148" t="s">
        <v>91</v>
      </c>
      <c r="AY170" s="15" t="s">
        <v>209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5" t="s">
        <v>85</v>
      </c>
      <c r="BK170" s="149">
        <f>ROUND(I170*H170,2)</f>
        <v>0</v>
      </c>
      <c r="BL170" s="15" t="s">
        <v>85</v>
      </c>
      <c r="BM170" s="148" t="s">
        <v>3485</v>
      </c>
    </row>
    <row r="171" spans="2:65" s="1" customFormat="1" x14ac:dyDescent="0.2">
      <c r="B171" s="30"/>
      <c r="D171" s="150" t="s">
        <v>216</v>
      </c>
      <c r="F171" s="151" t="s">
        <v>3484</v>
      </c>
      <c r="I171" s="152"/>
      <c r="L171" s="30"/>
      <c r="M171" s="153"/>
      <c r="T171" s="54"/>
      <c r="AT171" s="15" t="s">
        <v>216</v>
      </c>
      <c r="AU171" s="15" t="s">
        <v>91</v>
      </c>
    </row>
    <row r="172" spans="2:65" s="1" customFormat="1" ht="24.2" customHeight="1" x14ac:dyDescent="0.2">
      <c r="B172" s="30"/>
      <c r="C172" s="171" t="s">
        <v>474</v>
      </c>
      <c r="D172" s="171" t="s">
        <v>449</v>
      </c>
      <c r="E172" s="172" t="s">
        <v>3486</v>
      </c>
      <c r="F172" s="173" t="s">
        <v>3487</v>
      </c>
      <c r="G172" s="174" t="s">
        <v>359</v>
      </c>
      <c r="H172" s="175">
        <v>4</v>
      </c>
      <c r="I172" s="176"/>
      <c r="J172" s="177">
        <f>ROUND(I172*H172,2)</f>
        <v>0</v>
      </c>
      <c r="K172" s="178"/>
      <c r="L172" s="179"/>
      <c r="M172" s="180" t="s">
        <v>1</v>
      </c>
      <c r="N172" s="181" t="s">
        <v>43</v>
      </c>
      <c r="P172" s="146">
        <f>O172*H172</f>
        <v>0</v>
      </c>
      <c r="Q172" s="146">
        <v>1.47</v>
      </c>
      <c r="R172" s="146">
        <f>Q172*H172</f>
        <v>5.88</v>
      </c>
      <c r="S172" s="146">
        <v>0</v>
      </c>
      <c r="T172" s="147">
        <f>S172*H172</f>
        <v>0</v>
      </c>
      <c r="AR172" s="148" t="s">
        <v>91</v>
      </c>
      <c r="AT172" s="148" t="s">
        <v>449</v>
      </c>
      <c r="AU172" s="148" t="s">
        <v>91</v>
      </c>
      <c r="AY172" s="15" t="s">
        <v>209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5" t="s">
        <v>85</v>
      </c>
      <c r="BK172" s="149">
        <f>ROUND(I172*H172,2)</f>
        <v>0</v>
      </c>
      <c r="BL172" s="15" t="s">
        <v>85</v>
      </c>
      <c r="BM172" s="148" t="s">
        <v>3488</v>
      </c>
    </row>
    <row r="173" spans="2:65" s="1" customFormat="1" x14ac:dyDescent="0.2">
      <c r="B173" s="30"/>
      <c r="D173" s="150" t="s">
        <v>216</v>
      </c>
      <c r="F173" s="151" t="s">
        <v>3489</v>
      </c>
      <c r="I173" s="152"/>
      <c r="L173" s="30"/>
      <c r="M173" s="153"/>
      <c r="T173" s="54"/>
      <c r="AT173" s="15" t="s">
        <v>216</v>
      </c>
      <c r="AU173" s="15" t="s">
        <v>91</v>
      </c>
    </row>
    <row r="174" spans="2:65" s="1" customFormat="1" ht="37.9" customHeight="1" x14ac:dyDescent="0.2">
      <c r="B174" s="30"/>
      <c r="C174" s="171" t="s">
        <v>459</v>
      </c>
      <c r="D174" s="171" t="s">
        <v>449</v>
      </c>
      <c r="E174" s="172" t="s">
        <v>3490</v>
      </c>
      <c r="F174" s="173" t="s">
        <v>3491</v>
      </c>
      <c r="G174" s="174" t="s">
        <v>359</v>
      </c>
      <c r="H174" s="175">
        <v>8</v>
      </c>
      <c r="I174" s="176"/>
      <c r="J174" s="177">
        <f>ROUND(I174*H174,2)</f>
        <v>0</v>
      </c>
      <c r="K174" s="178"/>
      <c r="L174" s="179"/>
      <c r="M174" s="180" t="s">
        <v>1</v>
      </c>
      <c r="N174" s="181" t="s">
        <v>43</v>
      </c>
      <c r="P174" s="146">
        <f>O174*H174</f>
        <v>0</v>
      </c>
      <c r="Q174" s="146">
        <v>6.8999999999999997E-4</v>
      </c>
      <c r="R174" s="146">
        <f>Q174*H174</f>
        <v>5.5199999999999997E-3</v>
      </c>
      <c r="S174" s="146">
        <v>0</v>
      </c>
      <c r="T174" s="147">
        <f>S174*H174</f>
        <v>0</v>
      </c>
      <c r="AR174" s="148" t="s">
        <v>91</v>
      </c>
      <c r="AT174" s="148" t="s">
        <v>449</v>
      </c>
      <c r="AU174" s="148" t="s">
        <v>91</v>
      </c>
      <c r="AY174" s="15" t="s">
        <v>209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5" t="s">
        <v>85</v>
      </c>
      <c r="BK174" s="149">
        <f>ROUND(I174*H174,2)</f>
        <v>0</v>
      </c>
      <c r="BL174" s="15" t="s">
        <v>85</v>
      </c>
      <c r="BM174" s="148" t="s">
        <v>3492</v>
      </c>
    </row>
    <row r="175" spans="2:65" s="1" customFormat="1" ht="19.5" x14ac:dyDescent="0.2">
      <c r="B175" s="30"/>
      <c r="D175" s="150" t="s">
        <v>216</v>
      </c>
      <c r="F175" s="151" t="s">
        <v>3491</v>
      </c>
      <c r="I175" s="152"/>
      <c r="L175" s="30"/>
      <c r="M175" s="153"/>
      <c r="T175" s="54"/>
      <c r="AT175" s="15" t="s">
        <v>216</v>
      </c>
      <c r="AU175" s="15" t="s">
        <v>91</v>
      </c>
    </row>
    <row r="176" spans="2:65" s="1" customFormat="1" ht="37.9" customHeight="1" x14ac:dyDescent="0.2">
      <c r="B176" s="30"/>
      <c r="C176" s="171" t="s">
        <v>463</v>
      </c>
      <c r="D176" s="171" t="s">
        <v>449</v>
      </c>
      <c r="E176" s="172" t="s">
        <v>3493</v>
      </c>
      <c r="F176" s="173" t="s">
        <v>3494</v>
      </c>
      <c r="G176" s="174" t="s">
        <v>359</v>
      </c>
      <c r="H176" s="175">
        <v>4</v>
      </c>
      <c r="I176" s="176"/>
      <c r="J176" s="177">
        <f>ROUND(I176*H176,2)</f>
        <v>0</v>
      </c>
      <c r="K176" s="178"/>
      <c r="L176" s="179"/>
      <c r="M176" s="180" t="s">
        <v>1</v>
      </c>
      <c r="N176" s="181" t="s">
        <v>43</v>
      </c>
      <c r="P176" s="146">
        <f>O176*H176</f>
        <v>0</v>
      </c>
      <c r="Q176" s="146">
        <v>4.2999999999999999E-4</v>
      </c>
      <c r="R176" s="146">
        <f>Q176*H176</f>
        <v>1.72E-3</v>
      </c>
      <c r="S176" s="146">
        <v>0</v>
      </c>
      <c r="T176" s="147">
        <f>S176*H176</f>
        <v>0</v>
      </c>
      <c r="AR176" s="148" t="s">
        <v>91</v>
      </c>
      <c r="AT176" s="148" t="s">
        <v>449</v>
      </c>
      <c r="AU176" s="148" t="s">
        <v>91</v>
      </c>
      <c r="AY176" s="15" t="s">
        <v>209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5" t="s">
        <v>85</v>
      </c>
      <c r="BK176" s="149">
        <f>ROUND(I176*H176,2)</f>
        <v>0</v>
      </c>
      <c r="BL176" s="15" t="s">
        <v>85</v>
      </c>
      <c r="BM176" s="148" t="s">
        <v>3495</v>
      </c>
    </row>
    <row r="177" spans="2:65" s="1" customFormat="1" ht="19.5" x14ac:dyDescent="0.2">
      <c r="B177" s="30"/>
      <c r="D177" s="150" t="s">
        <v>216</v>
      </c>
      <c r="F177" s="151" t="s">
        <v>3494</v>
      </c>
      <c r="I177" s="152"/>
      <c r="L177" s="30"/>
      <c r="M177" s="153"/>
      <c r="T177" s="54"/>
      <c r="AT177" s="15" t="s">
        <v>216</v>
      </c>
      <c r="AU177" s="15" t="s">
        <v>91</v>
      </c>
    </row>
    <row r="178" spans="2:65" s="1" customFormat="1" ht="24.2" customHeight="1" x14ac:dyDescent="0.2">
      <c r="B178" s="30"/>
      <c r="C178" s="136" t="s">
        <v>280</v>
      </c>
      <c r="D178" s="136" t="s">
        <v>210</v>
      </c>
      <c r="E178" s="137" t="s">
        <v>3496</v>
      </c>
      <c r="F178" s="138" t="s">
        <v>3497</v>
      </c>
      <c r="G178" s="139" t="s">
        <v>247</v>
      </c>
      <c r="H178" s="140">
        <v>1</v>
      </c>
      <c r="I178" s="141"/>
      <c r="J178" s="142">
        <f>ROUND(I178*H178,2)</f>
        <v>0</v>
      </c>
      <c r="K178" s="143"/>
      <c r="L178" s="30"/>
      <c r="M178" s="144" t="s">
        <v>1</v>
      </c>
      <c r="N178" s="145" t="s">
        <v>43</v>
      </c>
      <c r="P178" s="146">
        <f>O178*H178</f>
        <v>0</v>
      </c>
      <c r="Q178" s="146">
        <v>0</v>
      </c>
      <c r="R178" s="146">
        <f>Q178*H178</f>
        <v>0</v>
      </c>
      <c r="S178" s="146">
        <v>0</v>
      </c>
      <c r="T178" s="147">
        <f>S178*H178</f>
        <v>0</v>
      </c>
      <c r="AR178" s="148" t="s">
        <v>287</v>
      </c>
      <c r="AT178" s="148" t="s">
        <v>210</v>
      </c>
      <c r="AU178" s="148" t="s">
        <v>91</v>
      </c>
      <c r="AY178" s="15" t="s">
        <v>209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5" t="s">
        <v>85</v>
      </c>
      <c r="BK178" s="149">
        <f>ROUND(I178*H178,2)</f>
        <v>0</v>
      </c>
      <c r="BL178" s="15" t="s">
        <v>287</v>
      </c>
      <c r="BM178" s="148" t="s">
        <v>3498</v>
      </c>
    </row>
    <row r="179" spans="2:65" s="1" customFormat="1" ht="19.5" x14ac:dyDescent="0.2">
      <c r="B179" s="30"/>
      <c r="D179" s="150" t="s">
        <v>216</v>
      </c>
      <c r="F179" s="151" t="s">
        <v>3497</v>
      </c>
      <c r="I179" s="152"/>
      <c r="L179" s="30"/>
      <c r="M179" s="153"/>
      <c r="T179" s="54"/>
      <c r="AT179" s="15" t="s">
        <v>216</v>
      </c>
      <c r="AU179" s="15" t="s">
        <v>91</v>
      </c>
    </row>
    <row r="180" spans="2:65" s="12" customFormat="1" x14ac:dyDescent="0.2">
      <c r="B180" s="154"/>
      <c r="D180" s="150" t="s">
        <v>292</v>
      </c>
      <c r="E180" s="155" t="s">
        <v>1</v>
      </c>
      <c r="F180" s="156" t="s">
        <v>85</v>
      </c>
      <c r="H180" s="157">
        <v>1</v>
      </c>
      <c r="I180" s="158"/>
      <c r="L180" s="154"/>
      <c r="M180" s="159"/>
      <c r="T180" s="160"/>
      <c r="AT180" s="155" t="s">
        <v>292</v>
      </c>
      <c r="AU180" s="155" t="s">
        <v>91</v>
      </c>
      <c r="AV180" s="12" t="s">
        <v>91</v>
      </c>
      <c r="AW180" s="12" t="s">
        <v>36</v>
      </c>
      <c r="AX180" s="12" t="s">
        <v>85</v>
      </c>
      <c r="AY180" s="155" t="s">
        <v>209</v>
      </c>
    </row>
    <row r="181" spans="2:65" s="1" customFormat="1" ht="24.2" customHeight="1" x14ac:dyDescent="0.2">
      <c r="B181" s="30"/>
      <c r="C181" s="171" t="s">
        <v>287</v>
      </c>
      <c r="D181" s="171" t="s">
        <v>449</v>
      </c>
      <c r="E181" s="172" t="s">
        <v>3499</v>
      </c>
      <c r="F181" s="173" t="s">
        <v>3500</v>
      </c>
      <c r="G181" s="174" t="s">
        <v>456</v>
      </c>
      <c r="H181" s="175">
        <v>2</v>
      </c>
      <c r="I181" s="176"/>
      <c r="J181" s="177">
        <f>ROUND(I181*H181,2)</f>
        <v>0</v>
      </c>
      <c r="K181" s="178"/>
      <c r="L181" s="179"/>
      <c r="M181" s="180" t="s">
        <v>1</v>
      </c>
      <c r="N181" s="181" t="s">
        <v>43</v>
      </c>
      <c r="P181" s="146">
        <f>O181*H181</f>
        <v>0</v>
      </c>
      <c r="Q181" s="146">
        <v>6.9999999999999999E-4</v>
      </c>
      <c r="R181" s="146">
        <f>Q181*H181</f>
        <v>1.4E-3</v>
      </c>
      <c r="S181" s="146">
        <v>0</v>
      </c>
      <c r="T181" s="147">
        <f>S181*H181</f>
        <v>0</v>
      </c>
      <c r="AR181" s="148" t="s">
        <v>91</v>
      </c>
      <c r="AT181" s="148" t="s">
        <v>449</v>
      </c>
      <c r="AU181" s="148" t="s">
        <v>91</v>
      </c>
      <c r="AY181" s="15" t="s">
        <v>209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5" t="s">
        <v>85</v>
      </c>
      <c r="BK181" s="149">
        <f>ROUND(I181*H181,2)</f>
        <v>0</v>
      </c>
      <c r="BL181" s="15" t="s">
        <v>85</v>
      </c>
      <c r="BM181" s="148" t="s">
        <v>3501</v>
      </c>
    </row>
    <row r="182" spans="2:65" s="1" customFormat="1" ht="19.5" x14ac:dyDescent="0.2">
      <c r="B182" s="30"/>
      <c r="D182" s="150" t="s">
        <v>216</v>
      </c>
      <c r="F182" s="151" t="s">
        <v>3500</v>
      </c>
      <c r="I182" s="152"/>
      <c r="L182" s="30"/>
      <c r="M182" s="153"/>
      <c r="T182" s="54"/>
      <c r="AT182" s="15" t="s">
        <v>216</v>
      </c>
      <c r="AU182" s="15" t="s">
        <v>91</v>
      </c>
    </row>
    <row r="183" spans="2:65" s="12" customFormat="1" x14ac:dyDescent="0.2">
      <c r="B183" s="154"/>
      <c r="D183" s="150" t="s">
        <v>292</v>
      </c>
      <c r="E183" s="155" t="s">
        <v>1</v>
      </c>
      <c r="F183" s="156" t="s">
        <v>91</v>
      </c>
      <c r="H183" s="157">
        <v>2</v>
      </c>
      <c r="I183" s="158"/>
      <c r="L183" s="154"/>
      <c r="M183" s="159"/>
      <c r="T183" s="160"/>
      <c r="AT183" s="155" t="s">
        <v>292</v>
      </c>
      <c r="AU183" s="155" t="s">
        <v>91</v>
      </c>
      <c r="AV183" s="12" t="s">
        <v>91</v>
      </c>
      <c r="AW183" s="12" t="s">
        <v>36</v>
      </c>
      <c r="AX183" s="12" t="s">
        <v>85</v>
      </c>
      <c r="AY183" s="155" t="s">
        <v>209</v>
      </c>
    </row>
    <row r="184" spans="2:65" s="1" customFormat="1" ht="24.2" customHeight="1" x14ac:dyDescent="0.2">
      <c r="B184" s="30"/>
      <c r="C184" s="171" t="s">
        <v>485</v>
      </c>
      <c r="D184" s="171" t="s">
        <v>449</v>
      </c>
      <c r="E184" s="172" t="s">
        <v>3502</v>
      </c>
      <c r="F184" s="173" t="s">
        <v>3503</v>
      </c>
      <c r="G184" s="174" t="s">
        <v>456</v>
      </c>
      <c r="H184" s="175">
        <v>2</v>
      </c>
      <c r="I184" s="176"/>
      <c r="J184" s="177">
        <f>ROUND(I184*H184,2)</f>
        <v>0</v>
      </c>
      <c r="K184" s="178"/>
      <c r="L184" s="179"/>
      <c r="M184" s="180" t="s">
        <v>1</v>
      </c>
      <c r="N184" s="181" t="s">
        <v>43</v>
      </c>
      <c r="P184" s="146">
        <f>O184*H184</f>
        <v>0</v>
      </c>
      <c r="Q184" s="146">
        <v>1.2999999999999999E-4</v>
      </c>
      <c r="R184" s="146">
        <f>Q184*H184</f>
        <v>2.5999999999999998E-4</v>
      </c>
      <c r="S184" s="146">
        <v>0</v>
      </c>
      <c r="T184" s="147">
        <f>S184*H184</f>
        <v>0</v>
      </c>
      <c r="AR184" s="148" t="s">
        <v>91</v>
      </c>
      <c r="AT184" s="148" t="s">
        <v>449</v>
      </c>
      <c r="AU184" s="148" t="s">
        <v>91</v>
      </c>
      <c r="AY184" s="15" t="s">
        <v>209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5" t="s">
        <v>85</v>
      </c>
      <c r="BK184" s="149">
        <f>ROUND(I184*H184,2)</f>
        <v>0</v>
      </c>
      <c r="BL184" s="15" t="s">
        <v>85</v>
      </c>
      <c r="BM184" s="148" t="s">
        <v>3504</v>
      </c>
    </row>
    <row r="185" spans="2:65" s="1" customFormat="1" ht="19.5" x14ac:dyDescent="0.2">
      <c r="B185" s="30"/>
      <c r="D185" s="150" t="s">
        <v>216</v>
      </c>
      <c r="F185" s="151" t="s">
        <v>3503</v>
      </c>
      <c r="I185" s="152"/>
      <c r="L185" s="30"/>
      <c r="M185" s="153"/>
      <c r="T185" s="54"/>
      <c r="AT185" s="15" t="s">
        <v>216</v>
      </c>
      <c r="AU185" s="15" t="s">
        <v>91</v>
      </c>
    </row>
    <row r="186" spans="2:65" s="1" customFormat="1" ht="16.5" customHeight="1" x14ac:dyDescent="0.2">
      <c r="B186" s="30"/>
      <c r="C186" s="171" t="s">
        <v>491</v>
      </c>
      <c r="D186" s="171" t="s">
        <v>449</v>
      </c>
      <c r="E186" s="172" t="s">
        <v>3505</v>
      </c>
      <c r="F186" s="173" t="s">
        <v>3506</v>
      </c>
      <c r="G186" s="174" t="s">
        <v>456</v>
      </c>
      <c r="H186" s="175">
        <v>1</v>
      </c>
      <c r="I186" s="176"/>
      <c r="J186" s="177">
        <f>ROUND(I186*H186,2)</f>
        <v>0</v>
      </c>
      <c r="K186" s="178"/>
      <c r="L186" s="179"/>
      <c r="M186" s="180" t="s">
        <v>1</v>
      </c>
      <c r="N186" s="181" t="s">
        <v>43</v>
      </c>
      <c r="P186" s="146">
        <f>O186*H186</f>
        <v>0</v>
      </c>
      <c r="Q186" s="146">
        <v>1.0499999999999999E-3</v>
      </c>
      <c r="R186" s="146">
        <f>Q186*H186</f>
        <v>1.0499999999999999E-3</v>
      </c>
      <c r="S186" s="146">
        <v>0</v>
      </c>
      <c r="T186" s="147">
        <f>S186*H186</f>
        <v>0</v>
      </c>
      <c r="AR186" s="148" t="s">
        <v>91</v>
      </c>
      <c r="AT186" s="148" t="s">
        <v>449</v>
      </c>
      <c r="AU186" s="148" t="s">
        <v>91</v>
      </c>
      <c r="AY186" s="15" t="s">
        <v>209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5" t="s">
        <v>85</v>
      </c>
      <c r="BK186" s="149">
        <f>ROUND(I186*H186,2)</f>
        <v>0</v>
      </c>
      <c r="BL186" s="15" t="s">
        <v>85</v>
      </c>
      <c r="BM186" s="148" t="s">
        <v>3507</v>
      </c>
    </row>
    <row r="187" spans="2:65" s="1" customFormat="1" x14ac:dyDescent="0.2">
      <c r="B187" s="30"/>
      <c r="D187" s="150" t="s">
        <v>216</v>
      </c>
      <c r="F187" s="151" t="s">
        <v>3506</v>
      </c>
      <c r="I187" s="152"/>
      <c r="L187" s="30"/>
      <c r="M187" s="153"/>
      <c r="T187" s="54"/>
      <c r="AT187" s="15" t="s">
        <v>216</v>
      </c>
      <c r="AU187" s="15" t="s">
        <v>91</v>
      </c>
    </row>
    <row r="188" spans="2:65" s="12" customFormat="1" x14ac:dyDescent="0.2">
      <c r="B188" s="154"/>
      <c r="D188" s="150" t="s">
        <v>292</v>
      </c>
      <c r="E188" s="155" t="s">
        <v>1</v>
      </c>
      <c r="F188" s="156" t="s">
        <v>85</v>
      </c>
      <c r="H188" s="157">
        <v>1</v>
      </c>
      <c r="I188" s="158"/>
      <c r="L188" s="154"/>
      <c r="M188" s="159"/>
      <c r="T188" s="160"/>
      <c r="AT188" s="155" t="s">
        <v>292</v>
      </c>
      <c r="AU188" s="155" t="s">
        <v>91</v>
      </c>
      <c r="AV188" s="12" t="s">
        <v>91</v>
      </c>
      <c r="AW188" s="12" t="s">
        <v>36</v>
      </c>
      <c r="AX188" s="12" t="s">
        <v>85</v>
      </c>
      <c r="AY188" s="155" t="s">
        <v>209</v>
      </c>
    </row>
    <row r="189" spans="2:65" s="1" customFormat="1" ht="24.2" customHeight="1" x14ac:dyDescent="0.2">
      <c r="B189" s="30"/>
      <c r="C189" s="171" t="s">
        <v>302</v>
      </c>
      <c r="D189" s="171" t="s">
        <v>449</v>
      </c>
      <c r="E189" s="172" t="s">
        <v>3508</v>
      </c>
      <c r="F189" s="173" t="s">
        <v>3509</v>
      </c>
      <c r="G189" s="174" t="s">
        <v>359</v>
      </c>
      <c r="H189" s="175">
        <v>25</v>
      </c>
      <c r="I189" s="176"/>
      <c r="J189" s="177">
        <f>ROUND(I189*H189,2)</f>
        <v>0</v>
      </c>
      <c r="K189" s="178"/>
      <c r="L189" s="179"/>
      <c r="M189" s="180" t="s">
        <v>1</v>
      </c>
      <c r="N189" s="181" t="s">
        <v>43</v>
      </c>
      <c r="P189" s="146">
        <f>O189*H189</f>
        <v>0</v>
      </c>
      <c r="Q189" s="146">
        <v>1E-3</v>
      </c>
      <c r="R189" s="146">
        <f>Q189*H189</f>
        <v>2.5000000000000001E-2</v>
      </c>
      <c r="S189" s="146">
        <v>0</v>
      </c>
      <c r="T189" s="147">
        <f>S189*H189</f>
        <v>0</v>
      </c>
      <c r="AR189" s="148" t="s">
        <v>509</v>
      </c>
      <c r="AT189" s="148" t="s">
        <v>449</v>
      </c>
      <c r="AU189" s="148" t="s">
        <v>91</v>
      </c>
      <c r="AY189" s="15" t="s">
        <v>209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5" t="s">
        <v>85</v>
      </c>
      <c r="BK189" s="149">
        <f>ROUND(I189*H189,2)</f>
        <v>0</v>
      </c>
      <c r="BL189" s="15" t="s">
        <v>287</v>
      </c>
      <c r="BM189" s="148" t="s">
        <v>3510</v>
      </c>
    </row>
    <row r="190" spans="2:65" s="1" customFormat="1" ht="19.5" x14ac:dyDescent="0.2">
      <c r="B190" s="30"/>
      <c r="D190" s="150" t="s">
        <v>216</v>
      </c>
      <c r="F190" s="151" t="s">
        <v>3509</v>
      </c>
      <c r="I190" s="152"/>
      <c r="L190" s="30"/>
      <c r="M190" s="153"/>
      <c r="T190" s="54"/>
      <c r="AT190" s="15" t="s">
        <v>216</v>
      </c>
      <c r="AU190" s="15" t="s">
        <v>91</v>
      </c>
    </row>
    <row r="191" spans="2:65" s="12" customFormat="1" x14ac:dyDescent="0.2">
      <c r="B191" s="154"/>
      <c r="D191" s="150" t="s">
        <v>292</v>
      </c>
      <c r="E191" s="155" t="s">
        <v>1</v>
      </c>
      <c r="F191" s="156" t="s">
        <v>469</v>
      </c>
      <c r="H191" s="157">
        <v>25</v>
      </c>
      <c r="I191" s="158"/>
      <c r="L191" s="154"/>
      <c r="M191" s="159"/>
      <c r="T191" s="160"/>
      <c r="AT191" s="155" t="s">
        <v>292</v>
      </c>
      <c r="AU191" s="155" t="s">
        <v>91</v>
      </c>
      <c r="AV191" s="12" t="s">
        <v>91</v>
      </c>
      <c r="AW191" s="12" t="s">
        <v>36</v>
      </c>
      <c r="AX191" s="12" t="s">
        <v>85</v>
      </c>
      <c r="AY191" s="155" t="s">
        <v>209</v>
      </c>
    </row>
    <row r="192" spans="2:65" s="1" customFormat="1" ht="24.2" customHeight="1" x14ac:dyDescent="0.2">
      <c r="B192" s="30"/>
      <c r="C192" s="171" t="s">
        <v>480</v>
      </c>
      <c r="D192" s="171" t="s">
        <v>449</v>
      </c>
      <c r="E192" s="172" t="s">
        <v>3511</v>
      </c>
      <c r="F192" s="173" t="s">
        <v>3512</v>
      </c>
      <c r="G192" s="174" t="s">
        <v>1055</v>
      </c>
      <c r="H192" s="175">
        <v>4</v>
      </c>
      <c r="I192" s="176"/>
      <c r="J192" s="177">
        <f>ROUND(I192*H192,2)</f>
        <v>0</v>
      </c>
      <c r="K192" s="178"/>
      <c r="L192" s="179"/>
      <c r="M192" s="180" t="s">
        <v>1</v>
      </c>
      <c r="N192" s="181" t="s">
        <v>43</v>
      </c>
      <c r="P192" s="146">
        <f>O192*H192</f>
        <v>0</v>
      </c>
      <c r="Q192" s="146">
        <v>1E-3</v>
      </c>
      <c r="R192" s="146">
        <f>Q192*H192</f>
        <v>4.0000000000000001E-3</v>
      </c>
      <c r="S192" s="146">
        <v>0</v>
      </c>
      <c r="T192" s="147">
        <f>S192*H192</f>
        <v>0</v>
      </c>
      <c r="AR192" s="148" t="s">
        <v>91</v>
      </c>
      <c r="AT192" s="148" t="s">
        <v>449</v>
      </c>
      <c r="AU192" s="148" t="s">
        <v>91</v>
      </c>
      <c r="AY192" s="15" t="s">
        <v>209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5" t="s">
        <v>85</v>
      </c>
      <c r="BK192" s="149">
        <f>ROUND(I192*H192,2)</f>
        <v>0</v>
      </c>
      <c r="BL192" s="15" t="s">
        <v>85</v>
      </c>
      <c r="BM192" s="148" t="s">
        <v>3513</v>
      </c>
    </row>
    <row r="193" spans="2:65" s="1" customFormat="1" ht="19.5" x14ac:dyDescent="0.2">
      <c r="B193" s="30"/>
      <c r="D193" s="150" t="s">
        <v>216</v>
      </c>
      <c r="F193" s="151" t="s">
        <v>3512</v>
      </c>
      <c r="I193" s="152"/>
      <c r="L193" s="30"/>
      <c r="M193" s="153"/>
      <c r="T193" s="54"/>
      <c r="AT193" s="15" t="s">
        <v>216</v>
      </c>
      <c r="AU193" s="15" t="s">
        <v>91</v>
      </c>
    </row>
    <row r="194" spans="2:65" s="11" customFormat="1" ht="25.9" customHeight="1" x14ac:dyDescent="0.2">
      <c r="B194" s="124"/>
      <c r="D194" s="125" t="s">
        <v>77</v>
      </c>
      <c r="E194" s="126" t="s">
        <v>946</v>
      </c>
      <c r="F194" s="126" t="s">
        <v>947</v>
      </c>
      <c r="I194" s="127"/>
      <c r="J194" s="128">
        <f>BK194</f>
        <v>0</v>
      </c>
      <c r="L194" s="124"/>
      <c r="M194" s="129"/>
      <c r="P194" s="130">
        <f>P195</f>
        <v>0</v>
      </c>
      <c r="R194" s="130">
        <f>R195</f>
        <v>5.4900000000000001E-3</v>
      </c>
      <c r="T194" s="131">
        <f>T195</f>
        <v>0</v>
      </c>
      <c r="AR194" s="125" t="s">
        <v>91</v>
      </c>
      <c r="AT194" s="132" t="s">
        <v>77</v>
      </c>
      <c r="AU194" s="132" t="s">
        <v>78</v>
      </c>
      <c r="AY194" s="125" t="s">
        <v>209</v>
      </c>
      <c r="BK194" s="133">
        <f>BK195</f>
        <v>0</v>
      </c>
    </row>
    <row r="195" spans="2:65" s="11" customFormat="1" ht="22.9" customHeight="1" x14ac:dyDescent="0.2">
      <c r="B195" s="124"/>
      <c r="D195" s="125" t="s">
        <v>77</v>
      </c>
      <c r="E195" s="134" t="s">
        <v>3514</v>
      </c>
      <c r="F195" s="134" t="s">
        <v>3515</v>
      </c>
      <c r="I195" s="127"/>
      <c r="J195" s="135">
        <f>BK195</f>
        <v>0</v>
      </c>
      <c r="L195" s="124"/>
      <c r="M195" s="129"/>
      <c r="P195" s="130">
        <f>SUM(P196:P206)</f>
        <v>0</v>
      </c>
      <c r="R195" s="130">
        <f>SUM(R196:R206)</f>
        <v>5.4900000000000001E-3</v>
      </c>
      <c r="T195" s="131">
        <f>SUM(T196:T206)</f>
        <v>0</v>
      </c>
      <c r="AR195" s="125" t="s">
        <v>91</v>
      </c>
      <c r="AT195" s="132" t="s">
        <v>77</v>
      </c>
      <c r="AU195" s="132" t="s">
        <v>85</v>
      </c>
      <c r="AY195" s="125" t="s">
        <v>209</v>
      </c>
      <c r="BK195" s="133">
        <f>SUM(BK196:BK206)</f>
        <v>0</v>
      </c>
    </row>
    <row r="196" spans="2:65" s="1" customFormat="1" ht="37.9" customHeight="1" x14ac:dyDescent="0.2">
      <c r="B196" s="30"/>
      <c r="C196" s="171" t="s">
        <v>307</v>
      </c>
      <c r="D196" s="171" t="s">
        <v>449</v>
      </c>
      <c r="E196" s="172" t="s">
        <v>3516</v>
      </c>
      <c r="F196" s="173" t="s">
        <v>3517</v>
      </c>
      <c r="G196" s="174" t="s">
        <v>456</v>
      </c>
      <c r="H196" s="175">
        <v>1</v>
      </c>
      <c r="I196" s="176"/>
      <c r="J196" s="177">
        <f>ROUND(I196*H196,2)</f>
        <v>0</v>
      </c>
      <c r="K196" s="178"/>
      <c r="L196" s="179"/>
      <c r="M196" s="180" t="s">
        <v>1</v>
      </c>
      <c r="N196" s="181" t="s">
        <v>43</v>
      </c>
      <c r="P196" s="146">
        <f>O196*H196</f>
        <v>0</v>
      </c>
      <c r="Q196" s="146">
        <v>5.0000000000000001E-3</v>
      </c>
      <c r="R196" s="146">
        <f>Q196*H196</f>
        <v>5.0000000000000001E-3</v>
      </c>
      <c r="S196" s="146">
        <v>0</v>
      </c>
      <c r="T196" s="147">
        <f>S196*H196</f>
        <v>0</v>
      </c>
      <c r="AR196" s="148" t="s">
        <v>509</v>
      </c>
      <c r="AT196" s="148" t="s">
        <v>449</v>
      </c>
      <c r="AU196" s="148" t="s">
        <v>91</v>
      </c>
      <c r="AY196" s="15" t="s">
        <v>209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5" t="s">
        <v>85</v>
      </c>
      <c r="BK196" s="149">
        <f>ROUND(I196*H196,2)</f>
        <v>0</v>
      </c>
      <c r="BL196" s="15" t="s">
        <v>287</v>
      </c>
      <c r="BM196" s="148" t="s">
        <v>3518</v>
      </c>
    </row>
    <row r="197" spans="2:65" s="1" customFormat="1" ht="19.5" x14ac:dyDescent="0.2">
      <c r="B197" s="30"/>
      <c r="D197" s="150" t="s">
        <v>216</v>
      </c>
      <c r="F197" s="151" t="s">
        <v>3517</v>
      </c>
      <c r="I197" s="152"/>
      <c r="L197" s="30"/>
      <c r="M197" s="153"/>
      <c r="T197" s="54"/>
      <c r="AT197" s="15" t="s">
        <v>216</v>
      </c>
      <c r="AU197" s="15" t="s">
        <v>91</v>
      </c>
    </row>
    <row r="198" spans="2:65" s="12" customFormat="1" x14ac:dyDescent="0.2">
      <c r="B198" s="154"/>
      <c r="D198" s="150" t="s">
        <v>292</v>
      </c>
      <c r="E198" s="155" t="s">
        <v>1</v>
      </c>
      <c r="F198" s="156" t="s">
        <v>85</v>
      </c>
      <c r="H198" s="157">
        <v>1</v>
      </c>
      <c r="I198" s="158"/>
      <c r="L198" s="154"/>
      <c r="M198" s="159"/>
      <c r="T198" s="160"/>
      <c r="AT198" s="155" t="s">
        <v>292</v>
      </c>
      <c r="AU198" s="155" t="s">
        <v>91</v>
      </c>
      <c r="AV198" s="12" t="s">
        <v>91</v>
      </c>
      <c r="AW198" s="12" t="s">
        <v>36</v>
      </c>
      <c r="AX198" s="12" t="s">
        <v>85</v>
      </c>
      <c r="AY198" s="155" t="s">
        <v>209</v>
      </c>
    </row>
    <row r="199" spans="2:65" s="1" customFormat="1" ht="24.2" customHeight="1" x14ac:dyDescent="0.2">
      <c r="B199" s="30"/>
      <c r="C199" s="171" t="s">
        <v>312</v>
      </c>
      <c r="D199" s="171" t="s">
        <v>449</v>
      </c>
      <c r="E199" s="172" t="s">
        <v>3519</v>
      </c>
      <c r="F199" s="173" t="s">
        <v>3520</v>
      </c>
      <c r="G199" s="174" t="s">
        <v>456</v>
      </c>
      <c r="H199" s="175">
        <v>3</v>
      </c>
      <c r="I199" s="176"/>
      <c r="J199" s="177">
        <f>ROUND(I199*H199,2)</f>
        <v>0</v>
      </c>
      <c r="K199" s="178"/>
      <c r="L199" s="179"/>
      <c r="M199" s="180" t="s">
        <v>1</v>
      </c>
      <c r="N199" s="181" t="s">
        <v>43</v>
      </c>
      <c r="P199" s="146">
        <f>O199*H199</f>
        <v>0</v>
      </c>
      <c r="Q199" s="146">
        <v>1.2999999999999999E-4</v>
      </c>
      <c r="R199" s="146">
        <f>Q199*H199</f>
        <v>3.8999999999999994E-4</v>
      </c>
      <c r="S199" s="146">
        <v>0</v>
      </c>
      <c r="T199" s="147">
        <f>S199*H199</f>
        <v>0</v>
      </c>
      <c r="AR199" s="148" t="s">
        <v>91</v>
      </c>
      <c r="AT199" s="148" t="s">
        <v>449</v>
      </c>
      <c r="AU199" s="148" t="s">
        <v>91</v>
      </c>
      <c r="AY199" s="15" t="s">
        <v>209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5" t="s">
        <v>85</v>
      </c>
      <c r="BK199" s="149">
        <f>ROUND(I199*H199,2)</f>
        <v>0</v>
      </c>
      <c r="BL199" s="15" t="s">
        <v>85</v>
      </c>
      <c r="BM199" s="148" t="s">
        <v>3521</v>
      </c>
    </row>
    <row r="200" spans="2:65" s="1" customFormat="1" ht="19.5" x14ac:dyDescent="0.2">
      <c r="B200" s="30"/>
      <c r="D200" s="150" t="s">
        <v>216</v>
      </c>
      <c r="F200" s="151" t="s">
        <v>3520</v>
      </c>
      <c r="I200" s="152"/>
      <c r="L200" s="30"/>
      <c r="M200" s="153"/>
      <c r="T200" s="54"/>
      <c r="AT200" s="15" t="s">
        <v>216</v>
      </c>
      <c r="AU200" s="15" t="s">
        <v>91</v>
      </c>
    </row>
    <row r="201" spans="2:65" s="12" customFormat="1" x14ac:dyDescent="0.2">
      <c r="B201" s="154"/>
      <c r="D201" s="150" t="s">
        <v>292</v>
      </c>
      <c r="E201" s="155" t="s">
        <v>1</v>
      </c>
      <c r="F201" s="156" t="s">
        <v>148</v>
      </c>
      <c r="H201" s="157">
        <v>3</v>
      </c>
      <c r="I201" s="158"/>
      <c r="L201" s="154"/>
      <c r="M201" s="159"/>
      <c r="T201" s="160"/>
      <c r="AT201" s="155" t="s">
        <v>292</v>
      </c>
      <c r="AU201" s="155" t="s">
        <v>91</v>
      </c>
      <c r="AV201" s="12" t="s">
        <v>91</v>
      </c>
      <c r="AW201" s="12" t="s">
        <v>36</v>
      </c>
      <c r="AX201" s="12" t="s">
        <v>85</v>
      </c>
      <c r="AY201" s="155" t="s">
        <v>209</v>
      </c>
    </row>
    <row r="202" spans="2:65" s="1" customFormat="1" ht="24.2" customHeight="1" x14ac:dyDescent="0.2">
      <c r="B202" s="30"/>
      <c r="C202" s="171" t="s">
        <v>7</v>
      </c>
      <c r="D202" s="171" t="s">
        <v>449</v>
      </c>
      <c r="E202" s="172" t="s">
        <v>3522</v>
      </c>
      <c r="F202" s="173" t="s">
        <v>3523</v>
      </c>
      <c r="G202" s="174" t="s">
        <v>359</v>
      </c>
      <c r="H202" s="175">
        <v>2</v>
      </c>
      <c r="I202" s="176"/>
      <c r="J202" s="177">
        <f>ROUND(I202*H202,2)</f>
        <v>0</v>
      </c>
      <c r="K202" s="178"/>
      <c r="L202" s="179"/>
      <c r="M202" s="180" t="s">
        <v>1</v>
      </c>
      <c r="N202" s="181" t="s">
        <v>43</v>
      </c>
      <c r="P202" s="146">
        <f>O202*H202</f>
        <v>0</v>
      </c>
      <c r="Q202" s="146">
        <v>5.0000000000000002E-5</v>
      </c>
      <c r="R202" s="146">
        <f>Q202*H202</f>
        <v>1E-4</v>
      </c>
      <c r="S202" s="146">
        <v>0</v>
      </c>
      <c r="T202" s="147">
        <f>S202*H202</f>
        <v>0</v>
      </c>
      <c r="AR202" s="148" t="s">
        <v>509</v>
      </c>
      <c r="AT202" s="148" t="s">
        <v>449</v>
      </c>
      <c r="AU202" s="148" t="s">
        <v>91</v>
      </c>
      <c r="AY202" s="15" t="s">
        <v>209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5" t="s">
        <v>85</v>
      </c>
      <c r="BK202" s="149">
        <f>ROUND(I202*H202,2)</f>
        <v>0</v>
      </c>
      <c r="BL202" s="15" t="s">
        <v>287</v>
      </c>
      <c r="BM202" s="148" t="s">
        <v>3524</v>
      </c>
    </row>
    <row r="203" spans="2:65" s="1" customFormat="1" ht="19.5" x14ac:dyDescent="0.2">
      <c r="B203" s="30"/>
      <c r="D203" s="150" t="s">
        <v>216</v>
      </c>
      <c r="F203" s="151" t="s">
        <v>3523</v>
      </c>
      <c r="I203" s="152"/>
      <c r="L203" s="30"/>
      <c r="M203" s="153"/>
      <c r="T203" s="54"/>
      <c r="AT203" s="15" t="s">
        <v>216</v>
      </c>
      <c r="AU203" s="15" t="s">
        <v>91</v>
      </c>
    </row>
    <row r="204" spans="2:65" s="12" customFormat="1" x14ac:dyDescent="0.2">
      <c r="B204" s="154"/>
      <c r="D204" s="150" t="s">
        <v>292</v>
      </c>
      <c r="E204" s="155" t="s">
        <v>1</v>
      </c>
      <c r="F204" s="156" t="s">
        <v>91</v>
      </c>
      <c r="H204" s="157">
        <v>2</v>
      </c>
      <c r="I204" s="158"/>
      <c r="L204" s="154"/>
      <c r="M204" s="159"/>
      <c r="T204" s="160"/>
      <c r="AT204" s="155" t="s">
        <v>292</v>
      </c>
      <c r="AU204" s="155" t="s">
        <v>91</v>
      </c>
      <c r="AV204" s="12" t="s">
        <v>91</v>
      </c>
      <c r="AW204" s="12" t="s">
        <v>36</v>
      </c>
      <c r="AX204" s="12" t="s">
        <v>85</v>
      </c>
      <c r="AY204" s="155" t="s">
        <v>209</v>
      </c>
    </row>
    <row r="205" spans="2:65" s="1" customFormat="1" ht="44.25" customHeight="1" x14ac:dyDescent="0.2">
      <c r="B205" s="30"/>
      <c r="C205" s="136" t="s">
        <v>453</v>
      </c>
      <c r="D205" s="136" t="s">
        <v>210</v>
      </c>
      <c r="E205" s="137" t="s">
        <v>3525</v>
      </c>
      <c r="F205" s="138" t="s">
        <v>3526</v>
      </c>
      <c r="G205" s="139" t="s">
        <v>456</v>
      </c>
      <c r="H205" s="140">
        <v>1</v>
      </c>
      <c r="I205" s="141"/>
      <c r="J205" s="142">
        <f>ROUND(I205*H205,2)</f>
        <v>0</v>
      </c>
      <c r="K205" s="143"/>
      <c r="L205" s="30"/>
      <c r="M205" s="144" t="s">
        <v>1</v>
      </c>
      <c r="N205" s="145" t="s">
        <v>43</v>
      </c>
      <c r="P205" s="146">
        <f>O205*H205</f>
        <v>0</v>
      </c>
      <c r="Q205" s="146">
        <v>0</v>
      </c>
      <c r="R205" s="146">
        <f>Q205*H205</f>
        <v>0</v>
      </c>
      <c r="S205" s="146">
        <v>0</v>
      </c>
      <c r="T205" s="147">
        <f>S205*H205</f>
        <v>0</v>
      </c>
      <c r="AR205" s="148" t="s">
        <v>85</v>
      </c>
      <c r="AT205" s="148" t="s">
        <v>210</v>
      </c>
      <c r="AU205" s="148" t="s">
        <v>91</v>
      </c>
      <c r="AY205" s="15" t="s">
        <v>209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5" t="s">
        <v>85</v>
      </c>
      <c r="BK205" s="149">
        <f>ROUND(I205*H205,2)</f>
        <v>0</v>
      </c>
      <c r="BL205" s="15" t="s">
        <v>85</v>
      </c>
      <c r="BM205" s="148" t="s">
        <v>3527</v>
      </c>
    </row>
    <row r="206" spans="2:65" s="1" customFormat="1" ht="29.25" x14ac:dyDescent="0.2">
      <c r="B206" s="30"/>
      <c r="D206" s="150" t="s">
        <v>216</v>
      </c>
      <c r="F206" s="151" t="s">
        <v>3526</v>
      </c>
      <c r="I206" s="152"/>
      <c r="L206" s="30"/>
      <c r="M206" s="161"/>
      <c r="N206" s="162"/>
      <c r="O206" s="162"/>
      <c r="P206" s="162"/>
      <c r="Q206" s="162"/>
      <c r="R206" s="162"/>
      <c r="S206" s="162"/>
      <c r="T206" s="163"/>
      <c r="AT206" s="15" t="s">
        <v>216</v>
      </c>
      <c r="AU206" s="15" t="s">
        <v>91</v>
      </c>
    </row>
    <row r="207" spans="2:65" s="1" customFormat="1" ht="6.95" customHeight="1" x14ac:dyDescent="0.2">
      <c r="B207" s="42"/>
      <c r="C207" s="43"/>
      <c r="D207" s="43"/>
      <c r="E207" s="43"/>
      <c r="F207" s="43"/>
      <c r="G207" s="43"/>
      <c r="H207" s="43"/>
      <c r="I207" s="43"/>
      <c r="J207" s="43"/>
      <c r="K207" s="43"/>
      <c r="L207" s="30"/>
    </row>
  </sheetData>
  <sheetProtection algorithmName="SHA-512" hashValue="MdyEMBJddyeI3sbEXJn/SUR8UmGEZPJ7Z8B/1ZT4nCVUHKgrM+c4Ru9nX3aIlKnG8sSrptEDVCQHg8zYMCrHIQ==" saltValue="KmH8By6zH/jNtsVoQcYONTqp2b9ou39RmLDqN2TLsTcGN9l60IXNQPJ2AZhpkXxGJK7nj2mzL88bla1qnXA1Nw==" spinCount="100000" sheet="1" objects="1" scenarios="1" formatColumns="0" formatRows="0" autoFilter="0"/>
  <autoFilter ref="C127:K206" xr:uid="{00000000-0009-0000-0000-000013000000}"/>
  <mergeCells count="15">
    <mergeCell ref="E114:H114"/>
    <mergeCell ref="E118:H118"/>
    <mergeCell ref="E116:H116"/>
    <mergeCell ref="E120:H120"/>
    <mergeCell ref="L2:V2"/>
    <mergeCell ref="E31:H31"/>
    <mergeCell ref="E84:H84"/>
    <mergeCell ref="E88:H88"/>
    <mergeCell ref="E86:H86"/>
    <mergeCell ref="E90:H90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264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5" t="s">
        <v>160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.75" x14ac:dyDescent="0.2">
      <c r="B8" s="18"/>
      <c r="D8" s="25" t="s">
        <v>168</v>
      </c>
      <c r="L8" s="18"/>
    </row>
    <row r="9" spans="2:46" ht="16.5" customHeight="1" x14ac:dyDescent="0.2">
      <c r="B9" s="18"/>
      <c r="E9" s="241" t="s">
        <v>169</v>
      </c>
      <c r="F9" s="228"/>
      <c r="G9" s="228"/>
      <c r="H9" s="228"/>
      <c r="L9" s="18"/>
    </row>
    <row r="10" spans="2:46" ht="12" customHeight="1" x14ac:dyDescent="0.2">
      <c r="B10" s="18"/>
      <c r="D10" s="25" t="s">
        <v>170</v>
      </c>
      <c r="L10" s="18"/>
    </row>
    <row r="11" spans="2:46" s="1" customFormat="1" ht="16.5" customHeight="1" x14ac:dyDescent="0.2">
      <c r="B11" s="30"/>
      <c r="E11" s="218" t="s">
        <v>3370</v>
      </c>
      <c r="F11" s="240"/>
      <c r="G11" s="240"/>
      <c r="H11" s="240"/>
      <c r="L11" s="30"/>
    </row>
    <row r="12" spans="2:46" s="1" customFormat="1" ht="12" customHeight="1" x14ac:dyDescent="0.2">
      <c r="B12" s="30"/>
      <c r="D12" s="25" t="s">
        <v>3447</v>
      </c>
      <c r="L12" s="30"/>
    </row>
    <row r="13" spans="2:46" s="1" customFormat="1" ht="16.5" customHeight="1" x14ac:dyDescent="0.2">
      <c r="B13" s="30"/>
      <c r="E13" s="207" t="s">
        <v>3528</v>
      </c>
      <c r="F13" s="240"/>
      <c r="G13" s="240"/>
      <c r="H13" s="240"/>
      <c r="L13" s="30"/>
    </row>
    <row r="14" spans="2:46" s="1" customFormat="1" x14ac:dyDescent="0.2">
      <c r="B14" s="30"/>
      <c r="L14" s="30"/>
    </row>
    <row r="15" spans="2:46" s="1" customFormat="1" ht="12" customHeight="1" x14ac:dyDescent="0.2">
      <c r="B15" s="30"/>
      <c r="D15" s="25" t="s">
        <v>18</v>
      </c>
      <c r="F15" s="23" t="s">
        <v>150</v>
      </c>
      <c r="I15" s="25" t="s">
        <v>19</v>
      </c>
      <c r="J15" s="23" t="s">
        <v>3449</v>
      </c>
      <c r="L15" s="30"/>
    </row>
    <row r="16" spans="2:46" s="1" customFormat="1" ht="12" customHeight="1" x14ac:dyDescent="0.2">
      <c r="B16" s="30"/>
      <c r="D16" s="25" t="s">
        <v>20</v>
      </c>
      <c r="F16" s="23" t="s">
        <v>173</v>
      </c>
      <c r="I16" s="25" t="s">
        <v>22</v>
      </c>
      <c r="J16" s="50" t="str">
        <f>'Rekapitulace stavby'!AN8</f>
        <v>2. 4. 2025</v>
      </c>
      <c r="L16" s="30"/>
    </row>
    <row r="17" spans="2:12" s="1" customFormat="1" ht="21.75" customHeight="1" x14ac:dyDescent="0.2">
      <c r="B17" s="30"/>
      <c r="D17" s="22" t="s">
        <v>174</v>
      </c>
      <c r="F17" s="92" t="s">
        <v>3450</v>
      </c>
      <c r="I17" s="22" t="s">
        <v>176</v>
      </c>
      <c r="J17" s="92" t="s">
        <v>3451</v>
      </c>
      <c r="L17" s="30"/>
    </row>
    <row r="18" spans="2:12" s="1" customFormat="1" ht="12" customHeight="1" x14ac:dyDescent="0.2">
      <c r="B18" s="30"/>
      <c r="D18" s="25" t="s">
        <v>24</v>
      </c>
      <c r="I18" s="25" t="s">
        <v>25</v>
      </c>
      <c r="J18" s="23" t="s">
        <v>1</v>
      </c>
      <c r="L18" s="30"/>
    </row>
    <row r="19" spans="2:12" s="1" customFormat="1" ht="18" customHeight="1" x14ac:dyDescent="0.2">
      <c r="B19" s="30"/>
      <c r="E19" s="23" t="s">
        <v>27</v>
      </c>
      <c r="I19" s="25" t="s">
        <v>28</v>
      </c>
      <c r="J19" s="23" t="s">
        <v>1</v>
      </c>
      <c r="L19" s="30"/>
    </row>
    <row r="20" spans="2:12" s="1" customFormat="1" ht="6.95" customHeight="1" x14ac:dyDescent="0.2">
      <c r="B20" s="30"/>
      <c r="L20" s="30"/>
    </row>
    <row r="21" spans="2:12" s="1" customFormat="1" ht="12" customHeight="1" x14ac:dyDescent="0.2">
      <c r="B21" s="30"/>
      <c r="D21" s="25" t="s">
        <v>29</v>
      </c>
      <c r="I21" s="25" t="s">
        <v>25</v>
      </c>
      <c r="J21" s="26" t="str">
        <f>'Rekapitulace stavby'!AN13</f>
        <v>Vyplň údaj</v>
      </c>
      <c r="L21" s="30"/>
    </row>
    <row r="22" spans="2:12" s="1" customFormat="1" ht="18" customHeight="1" x14ac:dyDescent="0.2">
      <c r="B22" s="30"/>
      <c r="E22" s="243" t="str">
        <f>'Rekapitulace stavby'!E14</f>
        <v>Vyplň údaj</v>
      </c>
      <c r="F22" s="232"/>
      <c r="G22" s="232"/>
      <c r="H22" s="232"/>
      <c r="I22" s="25" t="s">
        <v>28</v>
      </c>
      <c r="J22" s="26" t="str">
        <f>'Rekapitulace stavby'!AN14</f>
        <v>Vyplň údaj</v>
      </c>
      <c r="L22" s="30"/>
    </row>
    <row r="23" spans="2:12" s="1" customFormat="1" ht="6.95" customHeight="1" x14ac:dyDescent="0.2">
      <c r="B23" s="30"/>
      <c r="L23" s="30"/>
    </row>
    <row r="24" spans="2:12" s="1" customFormat="1" ht="12" customHeight="1" x14ac:dyDescent="0.2">
      <c r="B24" s="30"/>
      <c r="D24" s="25" t="s">
        <v>31</v>
      </c>
      <c r="I24" s="25" t="s">
        <v>25</v>
      </c>
      <c r="J24" s="23" t="s">
        <v>1</v>
      </c>
      <c r="L24" s="30"/>
    </row>
    <row r="25" spans="2:12" s="1" customFormat="1" ht="18" customHeight="1" x14ac:dyDescent="0.2">
      <c r="B25" s="30"/>
      <c r="E25" s="23" t="s">
        <v>320</v>
      </c>
      <c r="I25" s="25" t="s">
        <v>28</v>
      </c>
      <c r="J25" s="23" t="s">
        <v>1</v>
      </c>
      <c r="L25" s="30"/>
    </row>
    <row r="26" spans="2:12" s="1" customFormat="1" ht="6.95" customHeight="1" x14ac:dyDescent="0.2">
      <c r="B26" s="30"/>
      <c r="L26" s="30"/>
    </row>
    <row r="27" spans="2:12" s="1" customFormat="1" ht="12" customHeight="1" x14ac:dyDescent="0.2">
      <c r="B27" s="30"/>
      <c r="D27" s="25" t="s">
        <v>34</v>
      </c>
      <c r="I27" s="25" t="s">
        <v>25</v>
      </c>
      <c r="J27" s="23" t="s">
        <v>1</v>
      </c>
      <c r="L27" s="30"/>
    </row>
    <row r="28" spans="2:12" s="1" customFormat="1" ht="18" customHeight="1" x14ac:dyDescent="0.2">
      <c r="B28" s="30"/>
      <c r="E28" s="23" t="s">
        <v>181</v>
      </c>
      <c r="I28" s="25" t="s">
        <v>28</v>
      </c>
      <c r="J28" s="23" t="s">
        <v>1</v>
      </c>
      <c r="L28" s="30"/>
    </row>
    <row r="29" spans="2:12" s="1" customFormat="1" ht="6.95" customHeight="1" x14ac:dyDescent="0.2">
      <c r="B29" s="30"/>
      <c r="L29" s="30"/>
    </row>
    <row r="30" spans="2:12" s="1" customFormat="1" ht="12" customHeight="1" x14ac:dyDescent="0.2">
      <c r="B30" s="30"/>
      <c r="D30" s="25" t="s">
        <v>37</v>
      </c>
      <c r="L30" s="30"/>
    </row>
    <row r="31" spans="2:12" s="7" customFormat="1" ht="16.5" customHeight="1" x14ac:dyDescent="0.2">
      <c r="B31" s="93"/>
      <c r="E31" s="236" t="s">
        <v>1</v>
      </c>
      <c r="F31" s="236"/>
      <c r="G31" s="236"/>
      <c r="H31" s="236"/>
      <c r="L31" s="93"/>
    </row>
    <row r="32" spans="2:12" s="1" customFormat="1" ht="6.95" customHeight="1" x14ac:dyDescent="0.2">
      <c r="B32" s="30"/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25.35" customHeight="1" x14ac:dyDescent="0.2">
      <c r="B34" s="30"/>
      <c r="D34" s="94" t="s">
        <v>38</v>
      </c>
      <c r="J34" s="64">
        <f>ROUND(J127, 2)</f>
        <v>0</v>
      </c>
      <c r="L34" s="30"/>
    </row>
    <row r="35" spans="2:12" s="1" customFormat="1" ht="6.95" customHeight="1" x14ac:dyDescent="0.2">
      <c r="B35" s="30"/>
      <c r="D35" s="51"/>
      <c r="E35" s="51"/>
      <c r="F35" s="51"/>
      <c r="G35" s="51"/>
      <c r="H35" s="51"/>
      <c r="I35" s="51"/>
      <c r="J35" s="51"/>
      <c r="K35" s="51"/>
      <c r="L35" s="30"/>
    </row>
    <row r="36" spans="2:12" s="1" customFormat="1" ht="14.45" customHeight="1" x14ac:dyDescent="0.2">
      <c r="B36" s="30"/>
      <c r="F36" s="33" t="s">
        <v>40</v>
      </c>
      <c r="I36" s="33" t="s">
        <v>39</v>
      </c>
      <c r="J36" s="33" t="s">
        <v>41</v>
      </c>
      <c r="L36" s="30"/>
    </row>
    <row r="37" spans="2:12" s="1" customFormat="1" ht="14.45" customHeight="1" x14ac:dyDescent="0.2">
      <c r="B37" s="30"/>
      <c r="D37" s="53" t="s">
        <v>42</v>
      </c>
      <c r="E37" s="25" t="s">
        <v>43</v>
      </c>
      <c r="F37" s="84">
        <f>ROUND((SUM(BE127:BE263)),  2)</f>
        <v>0</v>
      </c>
      <c r="I37" s="95">
        <v>0.21</v>
      </c>
      <c r="J37" s="84">
        <f>ROUND(((SUM(BE127:BE263))*I37),  2)</f>
        <v>0</v>
      </c>
      <c r="L37" s="30"/>
    </row>
    <row r="38" spans="2:12" s="1" customFormat="1" ht="14.45" customHeight="1" x14ac:dyDescent="0.2">
      <c r="B38" s="30"/>
      <c r="E38" s="25" t="s">
        <v>44</v>
      </c>
      <c r="F38" s="84">
        <f>ROUND((SUM(BF127:BF263)),  2)</f>
        <v>0</v>
      </c>
      <c r="I38" s="95">
        <v>0.12</v>
      </c>
      <c r="J38" s="84">
        <f>ROUND(((SUM(BF127:BF263))*I38),  2)</f>
        <v>0</v>
      </c>
      <c r="L38" s="30"/>
    </row>
    <row r="39" spans="2:12" s="1" customFormat="1" ht="14.45" hidden="1" customHeight="1" x14ac:dyDescent="0.2">
      <c r="B39" s="30"/>
      <c r="E39" s="25" t="s">
        <v>45</v>
      </c>
      <c r="F39" s="84">
        <f>ROUND((SUM(BG127:BG263)),  2)</f>
        <v>0</v>
      </c>
      <c r="I39" s="95">
        <v>0.21</v>
      </c>
      <c r="J39" s="84">
        <f>0</f>
        <v>0</v>
      </c>
      <c r="L39" s="30"/>
    </row>
    <row r="40" spans="2:12" s="1" customFormat="1" ht="14.45" hidden="1" customHeight="1" x14ac:dyDescent="0.2">
      <c r="B40" s="30"/>
      <c r="E40" s="25" t="s">
        <v>46</v>
      </c>
      <c r="F40" s="84">
        <f>ROUND((SUM(BH127:BH263)),  2)</f>
        <v>0</v>
      </c>
      <c r="I40" s="95">
        <v>0.12</v>
      </c>
      <c r="J40" s="84">
        <f>0</f>
        <v>0</v>
      </c>
      <c r="L40" s="30"/>
    </row>
    <row r="41" spans="2:12" s="1" customFormat="1" ht="14.45" hidden="1" customHeight="1" x14ac:dyDescent="0.2">
      <c r="B41" s="30"/>
      <c r="E41" s="25" t="s">
        <v>47</v>
      </c>
      <c r="F41" s="84">
        <f>ROUND((SUM(BI127:BI263)),  2)</f>
        <v>0</v>
      </c>
      <c r="I41" s="95">
        <v>0</v>
      </c>
      <c r="J41" s="84">
        <f>0</f>
        <v>0</v>
      </c>
      <c r="L41" s="30"/>
    </row>
    <row r="42" spans="2:12" s="1" customFormat="1" ht="6.95" customHeight="1" x14ac:dyDescent="0.2">
      <c r="B42" s="30"/>
      <c r="L42" s="30"/>
    </row>
    <row r="43" spans="2:12" s="1" customFormat="1" ht="25.35" customHeight="1" x14ac:dyDescent="0.2">
      <c r="B43" s="30"/>
      <c r="C43" s="96"/>
      <c r="D43" s="97" t="s">
        <v>48</v>
      </c>
      <c r="E43" s="55"/>
      <c r="F43" s="55"/>
      <c r="G43" s="98" t="s">
        <v>49</v>
      </c>
      <c r="H43" s="99" t="s">
        <v>50</v>
      </c>
      <c r="I43" s="55"/>
      <c r="J43" s="100">
        <f>SUM(J34:J41)</f>
        <v>0</v>
      </c>
      <c r="K43" s="101"/>
      <c r="L43" s="30"/>
    </row>
    <row r="44" spans="2:12" s="1" customFormat="1" ht="14.45" customHeight="1" x14ac:dyDescent="0.2">
      <c r="B44" s="30"/>
      <c r="L44" s="30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ht="16.5" customHeight="1" x14ac:dyDescent="0.2">
      <c r="B86" s="18"/>
      <c r="E86" s="241" t="s">
        <v>169</v>
      </c>
      <c r="F86" s="228"/>
      <c r="G86" s="228"/>
      <c r="H86" s="228"/>
      <c r="L86" s="18"/>
    </row>
    <row r="87" spans="2:12" ht="12" customHeight="1" x14ac:dyDescent="0.2">
      <c r="B87" s="18"/>
      <c r="C87" s="25" t="s">
        <v>170</v>
      </c>
      <c r="L87" s="18"/>
    </row>
    <row r="88" spans="2:12" s="1" customFormat="1" ht="16.5" customHeight="1" x14ac:dyDescent="0.2">
      <c r="B88" s="30"/>
      <c r="E88" s="218" t="s">
        <v>3370</v>
      </c>
      <c r="F88" s="240"/>
      <c r="G88" s="240"/>
      <c r="H88" s="240"/>
      <c r="L88" s="30"/>
    </row>
    <row r="89" spans="2:12" s="1" customFormat="1" ht="12" customHeight="1" x14ac:dyDescent="0.2">
      <c r="B89" s="30"/>
      <c r="C89" s="25" t="s">
        <v>3447</v>
      </c>
      <c r="L89" s="30"/>
    </row>
    <row r="90" spans="2:12" s="1" customFormat="1" ht="16.5" customHeight="1" x14ac:dyDescent="0.2">
      <c r="B90" s="30"/>
      <c r="E90" s="207" t="str">
        <f>E13</f>
        <v>2022_4.17.2.2. - Dodávky a montáže ČSOV</v>
      </c>
      <c r="F90" s="240"/>
      <c r="G90" s="240"/>
      <c r="H90" s="240"/>
      <c r="L90" s="30"/>
    </row>
    <row r="91" spans="2:12" s="1" customFormat="1" ht="6.95" customHeight="1" x14ac:dyDescent="0.2">
      <c r="B91" s="30"/>
      <c r="L91" s="30"/>
    </row>
    <row r="92" spans="2:12" s="1" customFormat="1" ht="12" customHeight="1" x14ac:dyDescent="0.2">
      <c r="B92" s="30"/>
      <c r="C92" s="25" t="s">
        <v>20</v>
      </c>
      <c r="F92" s="23" t="str">
        <f>F16</f>
        <v>Česká Lípa</v>
      </c>
      <c r="I92" s="25" t="s">
        <v>22</v>
      </c>
      <c r="J92" s="50" t="str">
        <f>IF(J16="","",J16)</f>
        <v>2. 4. 2025</v>
      </c>
      <c r="L92" s="30"/>
    </row>
    <row r="93" spans="2:12" s="1" customFormat="1" ht="6.95" customHeight="1" x14ac:dyDescent="0.2">
      <c r="B93" s="30"/>
      <c r="L93" s="30"/>
    </row>
    <row r="94" spans="2:12" s="1" customFormat="1" ht="25.7" customHeight="1" x14ac:dyDescent="0.2">
      <c r="B94" s="30"/>
      <c r="C94" s="25" t="s">
        <v>24</v>
      </c>
      <c r="F94" s="23" t="str">
        <f>E19</f>
        <v>Město Česká Lípa</v>
      </c>
      <c r="I94" s="25" t="s">
        <v>31</v>
      </c>
      <c r="J94" s="28" t="str">
        <f>E25</f>
        <v>Vodohospodářský rozvoj a výstavba a.s.</v>
      </c>
      <c r="L94" s="30"/>
    </row>
    <row r="95" spans="2:12" s="1" customFormat="1" ht="15.2" customHeight="1" x14ac:dyDescent="0.2">
      <c r="B95" s="30"/>
      <c r="C95" s="25" t="s">
        <v>29</v>
      </c>
      <c r="F95" s="23" t="str">
        <f>IF(E22="","",E22)</f>
        <v>Vyplň údaj</v>
      </c>
      <c r="I95" s="25" t="s">
        <v>34</v>
      </c>
      <c r="J95" s="28" t="str">
        <f>E28</f>
        <v>Dvořák</v>
      </c>
      <c r="L95" s="30"/>
    </row>
    <row r="96" spans="2:12" s="1" customFormat="1" ht="10.35" customHeight="1" x14ac:dyDescent="0.2">
      <c r="B96" s="30"/>
      <c r="L96" s="30"/>
    </row>
    <row r="97" spans="2:47" s="1" customFormat="1" ht="29.25" customHeight="1" x14ac:dyDescent="0.2">
      <c r="B97" s="30"/>
      <c r="C97" s="104" t="s">
        <v>183</v>
      </c>
      <c r="D97" s="96"/>
      <c r="E97" s="96"/>
      <c r="F97" s="96"/>
      <c r="G97" s="96"/>
      <c r="H97" s="96"/>
      <c r="I97" s="96"/>
      <c r="J97" s="105" t="s">
        <v>184</v>
      </c>
      <c r="K97" s="96"/>
      <c r="L97" s="30"/>
    </row>
    <row r="98" spans="2:47" s="1" customFormat="1" ht="10.35" customHeight="1" x14ac:dyDescent="0.2">
      <c r="B98" s="30"/>
      <c r="L98" s="30"/>
    </row>
    <row r="99" spans="2:47" s="1" customFormat="1" ht="22.9" customHeight="1" x14ac:dyDescent="0.2">
      <c r="B99" s="30"/>
      <c r="C99" s="106" t="s">
        <v>185</v>
      </c>
      <c r="J99" s="64">
        <f>J127</f>
        <v>0</v>
      </c>
      <c r="L99" s="30"/>
      <c r="AU99" s="15" t="s">
        <v>186</v>
      </c>
    </row>
    <row r="100" spans="2:47" s="8" customFormat="1" ht="24.95" customHeight="1" x14ac:dyDescent="0.2">
      <c r="B100" s="107"/>
      <c r="D100" s="108" t="s">
        <v>321</v>
      </c>
      <c r="E100" s="109"/>
      <c r="F100" s="109"/>
      <c r="G100" s="109"/>
      <c r="H100" s="109"/>
      <c r="I100" s="109"/>
      <c r="J100" s="110">
        <f>J128</f>
        <v>0</v>
      </c>
      <c r="L100" s="107"/>
    </row>
    <row r="101" spans="2:47" s="9" customFormat="1" ht="19.899999999999999" customHeight="1" x14ac:dyDescent="0.2">
      <c r="B101" s="111"/>
      <c r="D101" s="112" t="s">
        <v>325</v>
      </c>
      <c r="E101" s="113"/>
      <c r="F101" s="113"/>
      <c r="G101" s="113"/>
      <c r="H101" s="113"/>
      <c r="I101" s="113"/>
      <c r="J101" s="114">
        <f>J129</f>
        <v>0</v>
      </c>
      <c r="L101" s="111"/>
    </row>
    <row r="102" spans="2:47" s="8" customFormat="1" ht="24.95" customHeight="1" x14ac:dyDescent="0.2">
      <c r="B102" s="107"/>
      <c r="D102" s="108" t="s">
        <v>333</v>
      </c>
      <c r="E102" s="109"/>
      <c r="F102" s="109"/>
      <c r="G102" s="109"/>
      <c r="H102" s="109"/>
      <c r="I102" s="109"/>
      <c r="J102" s="110">
        <f>J246</f>
        <v>0</v>
      </c>
      <c r="L102" s="107"/>
    </row>
    <row r="103" spans="2:47" s="9" customFormat="1" ht="19.899999999999999" customHeight="1" x14ac:dyDescent="0.2">
      <c r="B103" s="111"/>
      <c r="D103" s="112" t="s">
        <v>3529</v>
      </c>
      <c r="E103" s="113"/>
      <c r="F103" s="113"/>
      <c r="G103" s="113"/>
      <c r="H103" s="113"/>
      <c r="I103" s="113"/>
      <c r="J103" s="114">
        <f>J247</f>
        <v>0</v>
      </c>
      <c r="L103" s="111"/>
    </row>
    <row r="104" spans="2:47" s="1" customFormat="1" ht="21.75" customHeight="1" x14ac:dyDescent="0.2">
      <c r="B104" s="30"/>
      <c r="L104" s="30"/>
    </row>
    <row r="105" spans="2:47" s="1" customFormat="1" ht="6.95" customHeight="1" x14ac:dyDescent="0.2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30"/>
    </row>
    <row r="109" spans="2:47" s="1" customFormat="1" ht="6.95" customHeight="1" x14ac:dyDescent="0.2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0"/>
    </row>
    <row r="110" spans="2:47" s="1" customFormat="1" ht="24.95" customHeight="1" x14ac:dyDescent="0.2">
      <c r="B110" s="30"/>
      <c r="C110" s="19" t="s">
        <v>193</v>
      </c>
      <c r="L110" s="30"/>
    </row>
    <row r="111" spans="2:47" s="1" customFormat="1" ht="6.95" customHeight="1" x14ac:dyDescent="0.2">
      <c r="B111" s="30"/>
      <c r="L111" s="30"/>
    </row>
    <row r="112" spans="2:47" s="1" customFormat="1" ht="12" customHeight="1" x14ac:dyDescent="0.2">
      <c r="B112" s="30"/>
      <c r="C112" s="25" t="s">
        <v>16</v>
      </c>
      <c r="L112" s="30"/>
    </row>
    <row r="113" spans="2:63" s="1" customFormat="1" ht="16.5" customHeight="1" x14ac:dyDescent="0.2">
      <c r="B113" s="30"/>
      <c r="E113" s="241" t="str">
        <f>E7</f>
        <v>Splašková kanalizace Lada</v>
      </c>
      <c r="F113" s="242"/>
      <c r="G113" s="242"/>
      <c r="H113" s="242"/>
      <c r="L113" s="30"/>
    </row>
    <row r="114" spans="2:63" ht="12" customHeight="1" x14ac:dyDescent="0.2">
      <c r="B114" s="18"/>
      <c r="C114" s="25" t="s">
        <v>168</v>
      </c>
      <c r="L114" s="18"/>
    </row>
    <row r="115" spans="2:63" ht="16.5" customHeight="1" x14ac:dyDescent="0.2">
      <c r="B115" s="18"/>
      <c r="E115" s="241" t="s">
        <v>169</v>
      </c>
      <c r="F115" s="228"/>
      <c r="G115" s="228"/>
      <c r="H115" s="228"/>
      <c r="L115" s="18"/>
    </row>
    <row r="116" spans="2:63" ht="12" customHeight="1" x14ac:dyDescent="0.2">
      <c r="B116" s="18"/>
      <c r="C116" s="25" t="s">
        <v>170</v>
      </c>
      <c r="L116" s="18"/>
    </row>
    <row r="117" spans="2:63" s="1" customFormat="1" ht="16.5" customHeight="1" x14ac:dyDescent="0.2">
      <c r="B117" s="30"/>
      <c r="E117" s="218" t="s">
        <v>3370</v>
      </c>
      <c r="F117" s="240"/>
      <c r="G117" s="240"/>
      <c r="H117" s="240"/>
      <c r="L117" s="30"/>
    </row>
    <row r="118" spans="2:63" s="1" customFormat="1" ht="12" customHeight="1" x14ac:dyDescent="0.2">
      <c r="B118" s="30"/>
      <c r="C118" s="25" t="s">
        <v>3447</v>
      </c>
      <c r="L118" s="30"/>
    </row>
    <row r="119" spans="2:63" s="1" customFormat="1" ht="16.5" customHeight="1" x14ac:dyDescent="0.2">
      <c r="B119" s="30"/>
      <c r="E119" s="207" t="str">
        <f>E13</f>
        <v>2022_4.17.2.2. - Dodávky a montáže ČSOV</v>
      </c>
      <c r="F119" s="240"/>
      <c r="G119" s="240"/>
      <c r="H119" s="240"/>
      <c r="L119" s="30"/>
    </row>
    <row r="120" spans="2:63" s="1" customFormat="1" ht="6.95" customHeight="1" x14ac:dyDescent="0.2">
      <c r="B120" s="30"/>
      <c r="L120" s="30"/>
    </row>
    <row r="121" spans="2:63" s="1" customFormat="1" ht="12" customHeight="1" x14ac:dyDescent="0.2">
      <c r="B121" s="30"/>
      <c r="C121" s="25" t="s">
        <v>20</v>
      </c>
      <c r="F121" s="23" t="str">
        <f>F16</f>
        <v>Česká Lípa</v>
      </c>
      <c r="I121" s="25" t="s">
        <v>22</v>
      </c>
      <c r="J121" s="50" t="str">
        <f>IF(J16="","",J16)</f>
        <v>2. 4. 2025</v>
      </c>
      <c r="L121" s="30"/>
    </row>
    <row r="122" spans="2:63" s="1" customFormat="1" ht="6.95" customHeight="1" x14ac:dyDescent="0.2">
      <c r="B122" s="30"/>
      <c r="L122" s="30"/>
    </row>
    <row r="123" spans="2:63" s="1" customFormat="1" ht="25.7" customHeight="1" x14ac:dyDescent="0.2">
      <c r="B123" s="30"/>
      <c r="C123" s="25" t="s">
        <v>24</v>
      </c>
      <c r="F123" s="23" t="str">
        <f>E19</f>
        <v>Město Česká Lípa</v>
      </c>
      <c r="I123" s="25" t="s">
        <v>31</v>
      </c>
      <c r="J123" s="28" t="str">
        <f>E25</f>
        <v>Vodohospodářský rozvoj a výstavba a.s.</v>
      </c>
      <c r="L123" s="30"/>
    </row>
    <row r="124" spans="2:63" s="1" customFormat="1" ht="15.2" customHeight="1" x14ac:dyDescent="0.2">
      <c r="B124" s="30"/>
      <c r="C124" s="25" t="s">
        <v>29</v>
      </c>
      <c r="F124" s="23" t="str">
        <f>IF(E22="","",E22)</f>
        <v>Vyplň údaj</v>
      </c>
      <c r="I124" s="25" t="s">
        <v>34</v>
      </c>
      <c r="J124" s="28" t="str">
        <f>E28</f>
        <v>Dvořák</v>
      </c>
      <c r="L124" s="30"/>
    </row>
    <row r="125" spans="2:63" s="1" customFormat="1" ht="10.35" customHeight="1" x14ac:dyDescent="0.2">
      <c r="B125" s="30"/>
      <c r="L125" s="30"/>
    </row>
    <row r="126" spans="2:63" s="10" customFormat="1" ht="29.25" customHeight="1" x14ac:dyDescent="0.2">
      <c r="B126" s="115"/>
      <c r="C126" s="116" t="s">
        <v>194</v>
      </c>
      <c r="D126" s="117" t="s">
        <v>63</v>
      </c>
      <c r="E126" s="117" t="s">
        <v>59</v>
      </c>
      <c r="F126" s="117" t="s">
        <v>60</v>
      </c>
      <c r="G126" s="117" t="s">
        <v>195</v>
      </c>
      <c r="H126" s="117" t="s">
        <v>196</v>
      </c>
      <c r="I126" s="117" t="s">
        <v>197</v>
      </c>
      <c r="J126" s="118" t="s">
        <v>184</v>
      </c>
      <c r="K126" s="119" t="s">
        <v>198</v>
      </c>
      <c r="L126" s="115"/>
      <c r="M126" s="57" t="s">
        <v>1</v>
      </c>
      <c r="N126" s="58" t="s">
        <v>42</v>
      </c>
      <c r="O126" s="58" t="s">
        <v>199</v>
      </c>
      <c r="P126" s="58" t="s">
        <v>200</v>
      </c>
      <c r="Q126" s="58" t="s">
        <v>201</v>
      </c>
      <c r="R126" s="58" t="s">
        <v>202</v>
      </c>
      <c r="S126" s="58" t="s">
        <v>203</v>
      </c>
      <c r="T126" s="59" t="s">
        <v>204</v>
      </c>
    </row>
    <row r="127" spans="2:63" s="1" customFormat="1" ht="22.9" customHeight="1" x14ac:dyDescent="0.25">
      <c r="B127" s="30"/>
      <c r="C127" s="62" t="s">
        <v>205</v>
      </c>
      <c r="J127" s="120">
        <f>BK127</f>
        <v>0</v>
      </c>
      <c r="L127" s="30"/>
      <c r="M127" s="60"/>
      <c r="N127" s="51"/>
      <c r="O127" s="51"/>
      <c r="P127" s="121">
        <f>P128+P246</f>
        <v>0</v>
      </c>
      <c r="Q127" s="51"/>
      <c r="R127" s="121">
        <f>R128+R246</f>
        <v>34.945790000000009</v>
      </c>
      <c r="S127" s="51"/>
      <c r="T127" s="122">
        <f>T128+T246</f>
        <v>0</v>
      </c>
      <c r="AT127" s="15" t="s">
        <v>77</v>
      </c>
      <c r="AU127" s="15" t="s">
        <v>186</v>
      </c>
      <c r="BK127" s="123">
        <f>BK128+BK246</f>
        <v>0</v>
      </c>
    </row>
    <row r="128" spans="2:63" s="11" customFormat="1" ht="25.9" customHeight="1" x14ac:dyDescent="0.2">
      <c r="B128" s="124"/>
      <c r="D128" s="125" t="s">
        <v>77</v>
      </c>
      <c r="E128" s="126" t="s">
        <v>337</v>
      </c>
      <c r="F128" s="126" t="s">
        <v>338</v>
      </c>
      <c r="I128" s="127"/>
      <c r="J128" s="128">
        <f>BK128</f>
        <v>0</v>
      </c>
      <c r="L128" s="124"/>
      <c r="M128" s="129"/>
      <c r="P128" s="130">
        <f>P129</f>
        <v>0</v>
      </c>
      <c r="R128" s="130">
        <f>R129</f>
        <v>34.944590000000012</v>
      </c>
      <c r="T128" s="131">
        <f>T129</f>
        <v>0</v>
      </c>
      <c r="AR128" s="125" t="s">
        <v>85</v>
      </c>
      <c r="AT128" s="132" t="s">
        <v>77</v>
      </c>
      <c r="AU128" s="132" t="s">
        <v>78</v>
      </c>
      <c r="AY128" s="125" t="s">
        <v>209</v>
      </c>
      <c r="BK128" s="133">
        <f>BK129</f>
        <v>0</v>
      </c>
    </row>
    <row r="129" spans="2:65" s="11" customFormat="1" ht="22.9" customHeight="1" x14ac:dyDescent="0.2">
      <c r="B129" s="124"/>
      <c r="D129" s="125" t="s">
        <v>77</v>
      </c>
      <c r="E129" s="134" t="s">
        <v>156</v>
      </c>
      <c r="F129" s="134" t="s">
        <v>602</v>
      </c>
      <c r="I129" s="127"/>
      <c r="J129" s="135">
        <f>BK129</f>
        <v>0</v>
      </c>
      <c r="L129" s="124"/>
      <c r="M129" s="129"/>
      <c r="P129" s="130">
        <f>SUM(P130:P245)</f>
        <v>0</v>
      </c>
      <c r="R129" s="130">
        <f>SUM(R130:R245)</f>
        <v>34.944590000000012</v>
      </c>
      <c r="T129" s="131">
        <f>SUM(T130:T245)</f>
        <v>0</v>
      </c>
      <c r="AR129" s="125" t="s">
        <v>85</v>
      </c>
      <c r="AT129" s="132" t="s">
        <v>77</v>
      </c>
      <c r="AU129" s="132" t="s">
        <v>85</v>
      </c>
      <c r="AY129" s="125" t="s">
        <v>209</v>
      </c>
      <c r="BK129" s="133">
        <f>SUM(BK130:BK245)</f>
        <v>0</v>
      </c>
    </row>
    <row r="130" spans="2:65" s="1" customFormat="1" ht="24.2" customHeight="1" x14ac:dyDescent="0.2">
      <c r="B130" s="30"/>
      <c r="C130" s="171" t="s">
        <v>85</v>
      </c>
      <c r="D130" s="171" t="s">
        <v>449</v>
      </c>
      <c r="E130" s="172" t="s">
        <v>3530</v>
      </c>
      <c r="F130" s="173" t="s">
        <v>3531</v>
      </c>
      <c r="G130" s="174" t="s">
        <v>359</v>
      </c>
      <c r="H130" s="175">
        <v>154</v>
      </c>
      <c r="I130" s="176"/>
      <c r="J130" s="177">
        <f>ROUND(I130*H130,2)</f>
        <v>0</v>
      </c>
      <c r="K130" s="178"/>
      <c r="L130" s="179"/>
      <c r="M130" s="180" t="s">
        <v>1</v>
      </c>
      <c r="N130" s="181" t="s">
        <v>43</v>
      </c>
      <c r="P130" s="146">
        <f>O130*H130</f>
        <v>0</v>
      </c>
      <c r="Q130" s="146">
        <v>0.21</v>
      </c>
      <c r="R130" s="146">
        <f>Q130*H130</f>
        <v>32.339999999999996</v>
      </c>
      <c r="S130" s="146">
        <v>0</v>
      </c>
      <c r="T130" s="147">
        <f>S130*H130</f>
        <v>0</v>
      </c>
      <c r="AR130" s="148" t="s">
        <v>91</v>
      </c>
      <c r="AT130" s="148" t="s">
        <v>449</v>
      </c>
      <c r="AU130" s="148" t="s">
        <v>91</v>
      </c>
      <c r="AY130" s="15" t="s">
        <v>209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5" t="s">
        <v>85</v>
      </c>
      <c r="BK130" s="149">
        <f>ROUND(I130*H130,2)</f>
        <v>0</v>
      </c>
      <c r="BL130" s="15" t="s">
        <v>85</v>
      </c>
      <c r="BM130" s="148" t="s">
        <v>3532</v>
      </c>
    </row>
    <row r="131" spans="2:65" s="1" customFormat="1" ht="19.5" x14ac:dyDescent="0.2">
      <c r="B131" s="30"/>
      <c r="D131" s="150" t="s">
        <v>216</v>
      </c>
      <c r="F131" s="151" t="s">
        <v>3533</v>
      </c>
      <c r="I131" s="152"/>
      <c r="L131" s="30"/>
      <c r="M131" s="153"/>
      <c r="T131" s="54"/>
      <c r="AT131" s="15" t="s">
        <v>216</v>
      </c>
      <c r="AU131" s="15" t="s">
        <v>91</v>
      </c>
    </row>
    <row r="132" spans="2:65" s="12" customFormat="1" x14ac:dyDescent="0.2">
      <c r="B132" s="154"/>
      <c r="D132" s="150" t="s">
        <v>292</v>
      </c>
      <c r="E132" s="155" t="s">
        <v>1</v>
      </c>
      <c r="F132" s="156" t="s">
        <v>3534</v>
      </c>
      <c r="H132" s="157">
        <v>154</v>
      </c>
      <c r="I132" s="158"/>
      <c r="L132" s="154"/>
      <c r="M132" s="159"/>
      <c r="T132" s="160"/>
      <c r="AT132" s="155" t="s">
        <v>292</v>
      </c>
      <c r="AU132" s="155" t="s">
        <v>91</v>
      </c>
      <c r="AV132" s="12" t="s">
        <v>91</v>
      </c>
      <c r="AW132" s="12" t="s">
        <v>36</v>
      </c>
      <c r="AX132" s="12" t="s">
        <v>85</v>
      </c>
      <c r="AY132" s="155" t="s">
        <v>209</v>
      </c>
    </row>
    <row r="133" spans="2:65" s="1" customFormat="1" ht="24.2" customHeight="1" x14ac:dyDescent="0.2">
      <c r="B133" s="30"/>
      <c r="C133" s="171" t="s">
        <v>91</v>
      </c>
      <c r="D133" s="171" t="s">
        <v>449</v>
      </c>
      <c r="E133" s="172" t="s">
        <v>3535</v>
      </c>
      <c r="F133" s="173" t="s">
        <v>3536</v>
      </c>
      <c r="G133" s="174" t="s">
        <v>359</v>
      </c>
      <c r="H133" s="175">
        <v>25</v>
      </c>
      <c r="I133" s="176"/>
      <c r="J133" s="177">
        <f>ROUND(I133*H133,2)</f>
        <v>0</v>
      </c>
      <c r="K133" s="178"/>
      <c r="L133" s="179"/>
      <c r="M133" s="180" t="s">
        <v>1</v>
      </c>
      <c r="N133" s="181" t="s">
        <v>43</v>
      </c>
      <c r="P133" s="146">
        <f>O133*H133</f>
        <v>0</v>
      </c>
      <c r="Q133" s="146">
        <v>0.1</v>
      </c>
      <c r="R133" s="146">
        <f>Q133*H133</f>
        <v>2.5</v>
      </c>
      <c r="S133" s="146">
        <v>0</v>
      </c>
      <c r="T133" s="147">
        <f>S133*H133</f>
        <v>0</v>
      </c>
      <c r="AR133" s="148" t="s">
        <v>91</v>
      </c>
      <c r="AT133" s="148" t="s">
        <v>449</v>
      </c>
      <c r="AU133" s="148" t="s">
        <v>91</v>
      </c>
      <c r="AY133" s="15" t="s">
        <v>209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5" t="s">
        <v>85</v>
      </c>
      <c r="BK133" s="149">
        <f>ROUND(I133*H133,2)</f>
        <v>0</v>
      </c>
      <c r="BL133" s="15" t="s">
        <v>85</v>
      </c>
      <c r="BM133" s="148" t="s">
        <v>3537</v>
      </c>
    </row>
    <row r="134" spans="2:65" s="1" customFormat="1" ht="19.5" x14ac:dyDescent="0.2">
      <c r="B134" s="30"/>
      <c r="D134" s="150" t="s">
        <v>216</v>
      </c>
      <c r="F134" s="151" t="s">
        <v>3536</v>
      </c>
      <c r="I134" s="152"/>
      <c r="L134" s="30"/>
      <c r="M134" s="153"/>
      <c r="T134" s="54"/>
      <c r="AT134" s="15" t="s">
        <v>216</v>
      </c>
      <c r="AU134" s="15" t="s">
        <v>91</v>
      </c>
    </row>
    <row r="135" spans="2:65" s="12" customFormat="1" x14ac:dyDescent="0.2">
      <c r="B135" s="154"/>
      <c r="D135" s="150" t="s">
        <v>292</v>
      </c>
      <c r="E135" s="155" t="s">
        <v>1</v>
      </c>
      <c r="F135" s="156" t="s">
        <v>469</v>
      </c>
      <c r="H135" s="157">
        <v>25</v>
      </c>
      <c r="I135" s="158"/>
      <c r="L135" s="154"/>
      <c r="M135" s="159"/>
      <c r="T135" s="160"/>
      <c r="AT135" s="155" t="s">
        <v>292</v>
      </c>
      <c r="AU135" s="155" t="s">
        <v>91</v>
      </c>
      <c r="AV135" s="12" t="s">
        <v>91</v>
      </c>
      <c r="AW135" s="12" t="s">
        <v>36</v>
      </c>
      <c r="AX135" s="12" t="s">
        <v>85</v>
      </c>
      <c r="AY135" s="155" t="s">
        <v>209</v>
      </c>
    </row>
    <row r="136" spans="2:65" s="1" customFormat="1" ht="24.2" customHeight="1" x14ac:dyDescent="0.2">
      <c r="B136" s="30"/>
      <c r="C136" s="171" t="s">
        <v>148</v>
      </c>
      <c r="D136" s="171" t="s">
        <v>449</v>
      </c>
      <c r="E136" s="172" t="s">
        <v>3538</v>
      </c>
      <c r="F136" s="173" t="s">
        <v>3539</v>
      </c>
      <c r="G136" s="174" t="s">
        <v>359</v>
      </c>
      <c r="H136" s="175">
        <v>2</v>
      </c>
      <c r="I136" s="176"/>
      <c r="J136" s="177">
        <f>ROUND(I136*H136,2)</f>
        <v>0</v>
      </c>
      <c r="K136" s="178"/>
      <c r="L136" s="179"/>
      <c r="M136" s="180" t="s">
        <v>1</v>
      </c>
      <c r="N136" s="181" t="s">
        <v>43</v>
      </c>
      <c r="P136" s="146">
        <f>O136*H136</f>
        <v>0</v>
      </c>
      <c r="Q136" s="146">
        <v>1.2E-4</v>
      </c>
      <c r="R136" s="146">
        <f>Q136*H136</f>
        <v>2.4000000000000001E-4</v>
      </c>
      <c r="S136" s="146">
        <v>0</v>
      </c>
      <c r="T136" s="147">
        <f>S136*H136</f>
        <v>0</v>
      </c>
      <c r="AR136" s="148" t="s">
        <v>91</v>
      </c>
      <c r="AT136" s="148" t="s">
        <v>449</v>
      </c>
      <c r="AU136" s="148" t="s">
        <v>91</v>
      </c>
      <c r="AY136" s="15" t="s">
        <v>209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5" t="s">
        <v>85</v>
      </c>
      <c r="BK136" s="149">
        <f>ROUND(I136*H136,2)</f>
        <v>0</v>
      </c>
      <c r="BL136" s="15" t="s">
        <v>85</v>
      </c>
      <c r="BM136" s="148" t="s">
        <v>3540</v>
      </c>
    </row>
    <row r="137" spans="2:65" s="1" customFormat="1" x14ac:dyDescent="0.2">
      <c r="B137" s="30"/>
      <c r="D137" s="150" t="s">
        <v>216</v>
      </c>
      <c r="F137" s="151" t="s">
        <v>3541</v>
      </c>
      <c r="I137" s="152"/>
      <c r="L137" s="30"/>
      <c r="M137" s="153"/>
      <c r="T137" s="54"/>
      <c r="AT137" s="15" t="s">
        <v>216</v>
      </c>
      <c r="AU137" s="15" t="s">
        <v>91</v>
      </c>
    </row>
    <row r="138" spans="2:65" s="12" customFormat="1" x14ac:dyDescent="0.2">
      <c r="B138" s="154"/>
      <c r="D138" s="150" t="s">
        <v>292</v>
      </c>
      <c r="E138" s="155" t="s">
        <v>1</v>
      </c>
      <c r="F138" s="156" t="s">
        <v>91</v>
      </c>
      <c r="H138" s="157">
        <v>2</v>
      </c>
      <c r="I138" s="158"/>
      <c r="L138" s="154"/>
      <c r="M138" s="159"/>
      <c r="T138" s="160"/>
      <c r="AT138" s="155" t="s">
        <v>292</v>
      </c>
      <c r="AU138" s="155" t="s">
        <v>91</v>
      </c>
      <c r="AV138" s="12" t="s">
        <v>91</v>
      </c>
      <c r="AW138" s="12" t="s">
        <v>36</v>
      </c>
      <c r="AX138" s="12" t="s">
        <v>85</v>
      </c>
      <c r="AY138" s="155" t="s">
        <v>209</v>
      </c>
    </row>
    <row r="139" spans="2:65" s="1" customFormat="1" ht="24.2" customHeight="1" x14ac:dyDescent="0.2">
      <c r="B139" s="30"/>
      <c r="C139" s="171" t="s">
        <v>156</v>
      </c>
      <c r="D139" s="171" t="s">
        <v>449</v>
      </c>
      <c r="E139" s="172" t="s">
        <v>3542</v>
      </c>
      <c r="F139" s="173" t="s">
        <v>3543</v>
      </c>
      <c r="G139" s="174" t="s">
        <v>359</v>
      </c>
      <c r="H139" s="175">
        <v>70</v>
      </c>
      <c r="I139" s="176"/>
      <c r="J139" s="177">
        <f>ROUND(I139*H139,2)</f>
        <v>0</v>
      </c>
      <c r="K139" s="178"/>
      <c r="L139" s="179"/>
      <c r="M139" s="180" t="s">
        <v>1</v>
      </c>
      <c r="N139" s="181" t="s">
        <v>43</v>
      </c>
      <c r="P139" s="146">
        <f>O139*H139</f>
        <v>0</v>
      </c>
      <c r="Q139" s="146">
        <v>5.0000000000000002E-5</v>
      </c>
      <c r="R139" s="146">
        <f>Q139*H139</f>
        <v>3.5000000000000001E-3</v>
      </c>
      <c r="S139" s="146">
        <v>0</v>
      </c>
      <c r="T139" s="147">
        <f>S139*H139</f>
        <v>0</v>
      </c>
      <c r="AR139" s="148" t="s">
        <v>91</v>
      </c>
      <c r="AT139" s="148" t="s">
        <v>449</v>
      </c>
      <c r="AU139" s="148" t="s">
        <v>91</v>
      </c>
      <c r="AY139" s="15" t="s">
        <v>209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5" t="s">
        <v>85</v>
      </c>
      <c r="BK139" s="149">
        <f>ROUND(I139*H139,2)</f>
        <v>0</v>
      </c>
      <c r="BL139" s="15" t="s">
        <v>85</v>
      </c>
      <c r="BM139" s="148" t="s">
        <v>3544</v>
      </c>
    </row>
    <row r="140" spans="2:65" s="1" customFormat="1" ht="19.5" x14ac:dyDescent="0.2">
      <c r="B140" s="30"/>
      <c r="D140" s="150" t="s">
        <v>216</v>
      </c>
      <c r="F140" s="151" t="s">
        <v>3543</v>
      </c>
      <c r="I140" s="152"/>
      <c r="L140" s="30"/>
      <c r="M140" s="153"/>
      <c r="T140" s="54"/>
      <c r="AT140" s="15" t="s">
        <v>216</v>
      </c>
      <c r="AU140" s="15" t="s">
        <v>91</v>
      </c>
    </row>
    <row r="141" spans="2:65" s="12" customFormat="1" x14ac:dyDescent="0.2">
      <c r="B141" s="154"/>
      <c r="D141" s="150" t="s">
        <v>292</v>
      </c>
      <c r="E141" s="155" t="s">
        <v>1</v>
      </c>
      <c r="F141" s="156" t="s">
        <v>733</v>
      </c>
      <c r="H141" s="157">
        <v>70</v>
      </c>
      <c r="I141" s="158"/>
      <c r="L141" s="154"/>
      <c r="M141" s="159"/>
      <c r="T141" s="160"/>
      <c r="AT141" s="155" t="s">
        <v>292</v>
      </c>
      <c r="AU141" s="155" t="s">
        <v>91</v>
      </c>
      <c r="AV141" s="12" t="s">
        <v>91</v>
      </c>
      <c r="AW141" s="12" t="s">
        <v>36</v>
      </c>
      <c r="AX141" s="12" t="s">
        <v>85</v>
      </c>
      <c r="AY141" s="155" t="s">
        <v>209</v>
      </c>
    </row>
    <row r="142" spans="2:65" s="1" customFormat="1" ht="44.25" customHeight="1" x14ac:dyDescent="0.2">
      <c r="B142" s="30"/>
      <c r="C142" s="171" t="s">
        <v>208</v>
      </c>
      <c r="D142" s="171" t="s">
        <v>449</v>
      </c>
      <c r="E142" s="172" t="s">
        <v>3545</v>
      </c>
      <c r="F142" s="173" t="s">
        <v>3546</v>
      </c>
      <c r="G142" s="174" t="s">
        <v>359</v>
      </c>
      <c r="H142" s="175">
        <v>6</v>
      </c>
      <c r="I142" s="176"/>
      <c r="J142" s="177">
        <f>ROUND(I142*H142,2)</f>
        <v>0</v>
      </c>
      <c r="K142" s="178"/>
      <c r="L142" s="179"/>
      <c r="M142" s="180" t="s">
        <v>1</v>
      </c>
      <c r="N142" s="181" t="s">
        <v>43</v>
      </c>
      <c r="P142" s="146">
        <f>O142*H142</f>
        <v>0</v>
      </c>
      <c r="Q142" s="146">
        <v>1.2E-4</v>
      </c>
      <c r="R142" s="146">
        <f>Q142*H142</f>
        <v>7.2000000000000005E-4</v>
      </c>
      <c r="S142" s="146">
        <v>0</v>
      </c>
      <c r="T142" s="147">
        <f>S142*H142</f>
        <v>0</v>
      </c>
      <c r="AR142" s="148" t="s">
        <v>91</v>
      </c>
      <c r="AT142" s="148" t="s">
        <v>449</v>
      </c>
      <c r="AU142" s="148" t="s">
        <v>91</v>
      </c>
      <c r="AY142" s="15" t="s">
        <v>209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5" t="s">
        <v>85</v>
      </c>
      <c r="BK142" s="149">
        <f>ROUND(I142*H142,2)</f>
        <v>0</v>
      </c>
      <c r="BL142" s="15" t="s">
        <v>85</v>
      </c>
      <c r="BM142" s="148" t="s">
        <v>3547</v>
      </c>
    </row>
    <row r="143" spans="2:65" s="1" customFormat="1" ht="29.25" x14ac:dyDescent="0.2">
      <c r="B143" s="30"/>
      <c r="D143" s="150" t="s">
        <v>216</v>
      </c>
      <c r="F143" s="151" t="s">
        <v>3546</v>
      </c>
      <c r="I143" s="152"/>
      <c r="L143" s="30"/>
      <c r="M143" s="153"/>
      <c r="T143" s="54"/>
      <c r="AT143" s="15" t="s">
        <v>216</v>
      </c>
      <c r="AU143" s="15" t="s">
        <v>91</v>
      </c>
    </row>
    <row r="144" spans="2:65" s="12" customFormat="1" x14ac:dyDescent="0.2">
      <c r="B144" s="154"/>
      <c r="D144" s="150" t="s">
        <v>292</v>
      </c>
      <c r="E144" s="155" t="s">
        <v>1</v>
      </c>
      <c r="F144" s="156" t="s">
        <v>234</v>
      </c>
      <c r="H144" s="157">
        <v>6</v>
      </c>
      <c r="I144" s="158"/>
      <c r="L144" s="154"/>
      <c r="M144" s="159"/>
      <c r="T144" s="160"/>
      <c r="AT144" s="155" t="s">
        <v>292</v>
      </c>
      <c r="AU144" s="155" t="s">
        <v>91</v>
      </c>
      <c r="AV144" s="12" t="s">
        <v>91</v>
      </c>
      <c r="AW144" s="12" t="s">
        <v>36</v>
      </c>
      <c r="AX144" s="12" t="s">
        <v>85</v>
      </c>
      <c r="AY144" s="155" t="s">
        <v>209</v>
      </c>
    </row>
    <row r="145" spans="2:65" s="1" customFormat="1" ht="44.25" customHeight="1" x14ac:dyDescent="0.2">
      <c r="B145" s="30"/>
      <c r="C145" s="171" t="s">
        <v>234</v>
      </c>
      <c r="D145" s="171" t="s">
        <v>449</v>
      </c>
      <c r="E145" s="172" t="s">
        <v>3548</v>
      </c>
      <c r="F145" s="173" t="s">
        <v>3549</v>
      </c>
      <c r="G145" s="174" t="s">
        <v>359</v>
      </c>
      <c r="H145" s="175">
        <v>8</v>
      </c>
      <c r="I145" s="176"/>
      <c r="J145" s="177">
        <f>ROUND(I145*H145,2)</f>
        <v>0</v>
      </c>
      <c r="K145" s="178"/>
      <c r="L145" s="179"/>
      <c r="M145" s="180" t="s">
        <v>1</v>
      </c>
      <c r="N145" s="181" t="s">
        <v>43</v>
      </c>
      <c r="P145" s="146">
        <f>O145*H145</f>
        <v>0</v>
      </c>
      <c r="Q145" s="146">
        <v>1.2E-4</v>
      </c>
      <c r="R145" s="146">
        <f>Q145*H145</f>
        <v>9.6000000000000002E-4</v>
      </c>
      <c r="S145" s="146">
        <v>0</v>
      </c>
      <c r="T145" s="147">
        <f>S145*H145</f>
        <v>0</v>
      </c>
      <c r="AR145" s="148" t="s">
        <v>91</v>
      </c>
      <c r="AT145" s="148" t="s">
        <v>449</v>
      </c>
      <c r="AU145" s="148" t="s">
        <v>91</v>
      </c>
      <c r="AY145" s="15" t="s">
        <v>209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5" t="s">
        <v>85</v>
      </c>
      <c r="BK145" s="149">
        <f>ROUND(I145*H145,2)</f>
        <v>0</v>
      </c>
      <c r="BL145" s="15" t="s">
        <v>85</v>
      </c>
      <c r="BM145" s="148" t="s">
        <v>3550</v>
      </c>
    </row>
    <row r="146" spans="2:65" s="1" customFormat="1" ht="29.25" x14ac:dyDescent="0.2">
      <c r="B146" s="30"/>
      <c r="D146" s="150" t="s">
        <v>216</v>
      </c>
      <c r="F146" s="151" t="s">
        <v>3549</v>
      </c>
      <c r="I146" s="152"/>
      <c r="L146" s="30"/>
      <c r="M146" s="153"/>
      <c r="T146" s="54"/>
      <c r="AT146" s="15" t="s">
        <v>216</v>
      </c>
      <c r="AU146" s="15" t="s">
        <v>91</v>
      </c>
    </row>
    <row r="147" spans="2:65" s="12" customFormat="1" x14ac:dyDescent="0.2">
      <c r="B147" s="154"/>
      <c r="D147" s="150" t="s">
        <v>292</v>
      </c>
      <c r="E147" s="155" t="s">
        <v>1</v>
      </c>
      <c r="F147" s="156" t="s">
        <v>244</v>
      </c>
      <c r="H147" s="157">
        <v>8</v>
      </c>
      <c r="I147" s="158"/>
      <c r="L147" s="154"/>
      <c r="M147" s="159"/>
      <c r="T147" s="160"/>
      <c r="AT147" s="155" t="s">
        <v>292</v>
      </c>
      <c r="AU147" s="155" t="s">
        <v>91</v>
      </c>
      <c r="AV147" s="12" t="s">
        <v>91</v>
      </c>
      <c r="AW147" s="12" t="s">
        <v>36</v>
      </c>
      <c r="AX147" s="12" t="s">
        <v>85</v>
      </c>
      <c r="AY147" s="155" t="s">
        <v>209</v>
      </c>
    </row>
    <row r="148" spans="2:65" s="1" customFormat="1" ht="37.9" customHeight="1" x14ac:dyDescent="0.2">
      <c r="B148" s="30"/>
      <c r="C148" s="171" t="s">
        <v>239</v>
      </c>
      <c r="D148" s="171" t="s">
        <v>449</v>
      </c>
      <c r="E148" s="172" t="s">
        <v>3551</v>
      </c>
      <c r="F148" s="173" t="s">
        <v>3552</v>
      </c>
      <c r="G148" s="174" t="s">
        <v>359</v>
      </c>
      <c r="H148" s="175">
        <v>10</v>
      </c>
      <c r="I148" s="176"/>
      <c r="J148" s="177">
        <f>ROUND(I148*H148,2)</f>
        <v>0</v>
      </c>
      <c r="K148" s="178"/>
      <c r="L148" s="179"/>
      <c r="M148" s="180" t="s">
        <v>1</v>
      </c>
      <c r="N148" s="181" t="s">
        <v>43</v>
      </c>
      <c r="P148" s="146">
        <f>O148*H148</f>
        <v>0</v>
      </c>
      <c r="Q148" s="146">
        <v>2.5000000000000001E-4</v>
      </c>
      <c r="R148" s="146">
        <f>Q148*H148</f>
        <v>2.5000000000000001E-3</v>
      </c>
      <c r="S148" s="146">
        <v>0</v>
      </c>
      <c r="T148" s="147">
        <f>S148*H148</f>
        <v>0</v>
      </c>
      <c r="AR148" s="148" t="s">
        <v>91</v>
      </c>
      <c r="AT148" s="148" t="s">
        <v>449</v>
      </c>
      <c r="AU148" s="148" t="s">
        <v>91</v>
      </c>
      <c r="AY148" s="15" t="s">
        <v>209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5" t="s">
        <v>85</v>
      </c>
      <c r="BK148" s="149">
        <f>ROUND(I148*H148,2)</f>
        <v>0</v>
      </c>
      <c r="BL148" s="15" t="s">
        <v>85</v>
      </c>
      <c r="BM148" s="148" t="s">
        <v>3553</v>
      </c>
    </row>
    <row r="149" spans="2:65" s="1" customFormat="1" ht="29.25" x14ac:dyDescent="0.2">
      <c r="B149" s="30"/>
      <c r="D149" s="150" t="s">
        <v>216</v>
      </c>
      <c r="F149" s="151" t="s">
        <v>3552</v>
      </c>
      <c r="I149" s="152"/>
      <c r="L149" s="30"/>
      <c r="M149" s="153"/>
      <c r="T149" s="54"/>
      <c r="AT149" s="15" t="s">
        <v>216</v>
      </c>
      <c r="AU149" s="15" t="s">
        <v>91</v>
      </c>
    </row>
    <row r="150" spans="2:65" s="12" customFormat="1" x14ac:dyDescent="0.2">
      <c r="B150" s="154"/>
      <c r="D150" s="150" t="s">
        <v>292</v>
      </c>
      <c r="E150" s="155" t="s">
        <v>1</v>
      </c>
      <c r="F150" s="156" t="s">
        <v>254</v>
      </c>
      <c r="H150" s="157">
        <v>10</v>
      </c>
      <c r="I150" s="158"/>
      <c r="L150" s="154"/>
      <c r="M150" s="159"/>
      <c r="T150" s="160"/>
      <c r="AT150" s="155" t="s">
        <v>292</v>
      </c>
      <c r="AU150" s="155" t="s">
        <v>91</v>
      </c>
      <c r="AV150" s="12" t="s">
        <v>91</v>
      </c>
      <c r="AW150" s="12" t="s">
        <v>36</v>
      </c>
      <c r="AX150" s="12" t="s">
        <v>85</v>
      </c>
      <c r="AY150" s="155" t="s">
        <v>209</v>
      </c>
    </row>
    <row r="151" spans="2:65" s="1" customFormat="1" ht="37.9" customHeight="1" x14ac:dyDescent="0.2">
      <c r="B151" s="30"/>
      <c r="C151" s="171" t="s">
        <v>244</v>
      </c>
      <c r="D151" s="171" t="s">
        <v>449</v>
      </c>
      <c r="E151" s="172" t="s">
        <v>3554</v>
      </c>
      <c r="F151" s="173" t="s">
        <v>3555</v>
      </c>
      <c r="G151" s="174" t="s">
        <v>359</v>
      </c>
      <c r="H151" s="175">
        <v>7</v>
      </c>
      <c r="I151" s="176"/>
      <c r="J151" s="177">
        <f>ROUND(I151*H151,2)</f>
        <v>0</v>
      </c>
      <c r="K151" s="178"/>
      <c r="L151" s="179"/>
      <c r="M151" s="180" t="s">
        <v>1</v>
      </c>
      <c r="N151" s="181" t="s">
        <v>43</v>
      </c>
      <c r="P151" s="146">
        <f>O151*H151</f>
        <v>0</v>
      </c>
      <c r="Q151" s="146">
        <v>8.0000000000000007E-5</v>
      </c>
      <c r="R151" s="146">
        <f>Q151*H151</f>
        <v>5.6000000000000006E-4</v>
      </c>
      <c r="S151" s="146">
        <v>0</v>
      </c>
      <c r="T151" s="147">
        <f>S151*H151</f>
        <v>0</v>
      </c>
      <c r="AR151" s="148" t="s">
        <v>91</v>
      </c>
      <c r="AT151" s="148" t="s">
        <v>449</v>
      </c>
      <c r="AU151" s="148" t="s">
        <v>91</v>
      </c>
      <c r="AY151" s="15" t="s">
        <v>209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5" t="s">
        <v>85</v>
      </c>
      <c r="BK151" s="149">
        <f>ROUND(I151*H151,2)</f>
        <v>0</v>
      </c>
      <c r="BL151" s="15" t="s">
        <v>85</v>
      </c>
      <c r="BM151" s="148" t="s">
        <v>3556</v>
      </c>
    </row>
    <row r="152" spans="2:65" s="1" customFormat="1" ht="29.25" x14ac:dyDescent="0.2">
      <c r="B152" s="30"/>
      <c r="D152" s="150" t="s">
        <v>216</v>
      </c>
      <c r="F152" s="151" t="s">
        <v>3555</v>
      </c>
      <c r="I152" s="152"/>
      <c r="L152" s="30"/>
      <c r="M152" s="153"/>
      <c r="T152" s="54"/>
      <c r="AT152" s="15" t="s">
        <v>216</v>
      </c>
      <c r="AU152" s="15" t="s">
        <v>91</v>
      </c>
    </row>
    <row r="153" spans="2:65" s="12" customFormat="1" x14ac:dyDescent="0.2">
      <c r="B153" s="154"/>
      <c r="D153" s="150" t="s">
        <v>292</v>
      </c>
      <c r="E153" s="155" t="s">
        <v>1</v>
      </c>
      <c r="F153" s="156" t="s">
        <v>239</v>
      </c>
      <c r="H153" s="157">
        <v>7</v>
      </c>
      <c r="I153" s="158"/>
      <c r="L153" s="154"/>
      <c r="M153" s="159"/>
      <c r="T153" s="160"/>
      <c r="AT153" s="155" t="s">
        <v>292</v>
      </c>
      <c r="AU153" s="155" t="s">
        <v>91</v>
      </c>
      <c r="AV153" s="12" t="s">
        <v>91</v>
      </c>
      <c r="AW153" s="12" t="s">
        <v>36</v>
      </c>
      <c r="AX153" s="12" t="s">
        <v>85</v>
      </c>
      <c r="AY153" s="155" t="s">
        <v>209</v>
      </c>
    </row>
    <row r="154" spans="2:65" s="1" customFormat="1" ht="37.9" customHeight="1" x14ac:dyDescent="0.2">
      <c r="B154" s="30"/>
      <c r="C154" s="171" t="s">
        <v>249</v>
      </c>
      <c r="D154" s="171" t="s">
        <v>449</v>
      </c>
      <c r="E154" s="172" t="s">
        <v>3490</v>
      </c>
      <c r="F154" s="173" t="s">
        <v>3491</v>
      </c>
      <c r="G154" s="174" t="s">
        <v>359</v>
      </c>
      <c r="H154" s="175">
        <v>34</v>
      </c>
      <c r="I154" s="176"/>
      <c r="J154" s="177">
        <f>ROUND(I154*H154,2)</f>
        <v>0</v>
      </c>
      <c r="K154" s="178"/>
      <c r="L154" s="179"/>
      <c r="M154" s="180" t="s">
        <v>1</v>
      </c>
      <c r="N154" s="181" t="s">
        <v>43</v>
      </c>
      <c r="P154" s="146">
        <f>O154*H154</f>
        <v>0</v>
      </c>
      <c r="Q154" s="146">
        <v>6.8999999999999997E-4</v>
      </c>
      <c r="R154" s="146">
        <f>Q154*H154</f>
        <v>2.3459999999999998E-2</v>
      </c>
      <c r="S154" s="146">
        <v>0</v>
      </c>
      <c r="T154" s="147">
        <f>S154*H154</f>
        <v>0</v>
      </c>
      <c r="AR154" s="148" t="s">
        <v>91</v>
      </c>
      <c r="AT154" s="148" t="s">
        <v>449</v>
      </c>
      <c r="AU154" s="148" t="s">
        <v>91</v>
      </c>
      <c r="AY154" s="15" t="s">
        <v>209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5" t="s">
        <v>85</v>
      </c>
      <c r="BK154" s="149">
        <f>ROUND(I154*H154,2)</f>
        <v>0</v>
      </c>
      <c r="BL154" s="15" t="s">
        <v>85</v>
      </c>
      <c r="BM154" s="148" t="s">
        <v>3557</v>
      </c>
    </row>
    <row r="155" spans="2:65" s="1" customFormat="1" ht="19.5" x14ac:dyDescent="0.2">
      <c r="B155" s="30"/>
      <c r="D155" s="150" t="s">
        <v>216</v>
      </c>
      <c r="F155" s="151" t="s">
        <v>3491</v>
      </c>
      <c r="I155" s="152"/>
      <c r="L155" s="30"/>
      <c r="M155" s="153"/>
      <c r="T155" s="54"/>
      <c r="AT155" s="15" t="s">
        <v>216</v>
      </c>
      <c r="AU155" s="15" t="s">
        <v>91</v>
      </c>
    </row>
    <row r="156" spans="2:65" s="12" customFormat="1" x14ac:dyDescent="0.2">
      <c r="B156" s="154"/>
      <c r="D156" s="150" t="s">
        <v>292</v>
      </c>
      <c r="E156" s="155" t="s">
        <v>1</v>
      </c>
      <c r="F156" s="156" t="s">
        <v>522</v>
      </c>
      <c r="H156" s="157">
        <v>34</v>
      </c>
      <c r="I156" s="158"/>
      <c r="L156" s="154"/>
      <c r="M156" s="159"/>
      <c r="T156" s="160"/>
      <c r="AT156" s="155" t="s">
        <v>292</v>
      </c>
      <c r="AU156" s="155" t="s">
        <v>91</v>
      </c>
      <c r="AV156" s="12" t="s">
        <v>91</v>
      </c>
      <c r="AW156" s="12" t="s">
        <v>36</v>
      </c>
      <c r="AX156" s="12" t="s">
        <v>85</v>
      </c>
      <c r="AY156" s="155" t="s">
        <v>209</v>
      </c>
    </row>
    <row r="157" spans="2:65" s="1" customFormat="1" ht="37.9" customHeight="1" x14ac:dyDescent="0.2">
      <c r="B157" s="30"/>
      <c r="C157" s="171" t="s">
        <v>254</v>
      </c>
      <c r="D157" s="171" t="s">
        <v>449</v>
      </c>
      <c r="E157" s="172" t="s">
        <v>3493</v>
      </c>
      <c r="F157" s="173" t="s">
        <v>3494</v>
      </c>
      <c r="G157" s="174" t="s">
        <v>359</v>
      </c>
      <c r="H157" s="175">
        <v>11</v>
      </c>
      <c r="I157" s="176"/>
      <c r="J157" s="177">
        <f>ROUND(I157*H157,2)</f>
        <v>0</v>
      </c>
      <c r="K157" s="178"/>
      <c r="L157" s="179"/>
      <c r="M157" s="180" t="s">
        <v>1</v>
      </c>
      <c r="N157" s="181" t="s">
        <v>43</v>
      </c>
      <c r="P157" s="146">
        <f>O157*H157</f>
        <v>0</v>
      </c>
      <c r="Q157" s="146">
        <v>4.2999999999999999E-4</v>
      </c>
      <c r="R157" s="146">
        <f>Q157*H157</f>
        <v>4.7299999999999998E-3</v>
      </c>
      <c r="S157" s="146">
        <v>0</v>
      </c>
      <c r="T157" s="147">
        <f>S157*H157</f>
        <v>0</v>
      </c>
      <c r="AR157" s="148" t="s">
        <v>91</v>
      </c>
      <c r="AT157" s="148" t="s">
        <v>449</v>
      </c>
      <c r="AU157" s="148" t="s">
        <v>91</v>
      </c>
      <c r="AY157" s="15" t="s">
        <v>209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5" t="s">
        <v>85</v>
      </c>
      <c r="BK157" s="149">
        <f>ROUND(I157*H157,2)</f>
        <v>0</v>
      </c>
      <c r="BL157" s="15" t="s">
        <v>85</v>
      </c>
      <c r="BM157" s="148" t="s">
        <v>3558</v>
      </c>
    </row>
    <row r="158" spans="2:65" s="1" customFormat="1" ht="19.5" x14ac:dyDescent="0.2">
      <c r="B158" s="30"/>
      <c r="D158" s="150" t="s">
        <v>216</v>
      </c>
      <c r="F158" s="151" t="s">
        <v>3494</v>
      </c>
      <c r="I158" s="152"/>
      <c r="L158" s="30"/>
      <c r="M158" s="153"/>
      <c r="T158" s="54"/>
      <c r="AT158" s="15" t="s">
        <v>216</v>
      </c>
      <c r="AU158" s="15" t="s">
        <v>91</v>
      </c>
    </row>
    <row r="159" spans="2:65" s="12" customFormat="1" x14ac:dyDescent="0.2">
      <c r="B159" s="154"/>
      <c r="D159" s="150" t="s">
        <v>292</v>
      </c>
      <c r="E159" s="155" t="s">
        <v>1</v>
      </c>
      <c r="F159" s="156" t="s">
        <v>259</v>
      </c>
      <c r="H159" s="157">
        <v>11</v>
      </c>
      <c r="I159" s="158"/>
      <c r="L159" s="154"/>
      <c r="M159" s="159"/>
      <c r="T159" s="160"/>
      <c r="AT159" s="155" t="s">
        <v>292</v>
      </c>
      <c r="AU159" s="155" t="s">
        <v>91</v>
      </c>
      <c r="AV159" s="12" t="s">
        <v>91</v>
      </c>
      <c r="AW159" s="12" t="s">
        <v>36</v>
      </c>
      <c r="AX159" s="12" t="s">
        <v>85</v>
      </c>
      <c r="AY159" s="155" t="s">
        <v>209</v>
      </c>
    </row>
    <row r="160" spans="2:65" s="1" customFormat="1" ht="24.2" customHeight="1" x14ac:dyDescent="0.2">
      <c r="B160" s="30"/>
      <c r="C160" s="171" t="s">
        <v>259</v>
      </c>
      <c r="D160" s="171" t="s">
        <v>449</v>
      </c>
      <c r="E160" s="172" t="s">
        <v>3559</v>
      </c>
      <c r="F160" s="173" t="s">
        <v>3560</v>
      </c>
      <c r="G160" s="174" t="s">
        <v>359</v>
      </c>
      <c r="H160" s="175">
        <v>1</v>
      </c>
      <c r="I160" s="176"/>
      <c r="J160" s="177">
        <f>ROUND(I160*H160,2)</f>
        <v>0</v>
      </c>
      <c r="K160" s="178"/>
      <c r="L160" s="179"/>
      <c r="M160" s="180" t="s">
        <v>1</v>
      </c>
      <c r="N160" s="181" t="s">
        <v>43</v>
      </c>
      <c r="P160" s="146">
        <f>O160*H160</f>
        <v>0</v>
      </c>
      <c r="Q160" s="146">
        <v>3.5E-4</v>
      </c>
      <c r="R160" s="146">
        <f>Q160*H160</f>
        <v>3.5E-4</v>
      </c>
      <c r="S160" s="146">
        <v>0</v>
      </c>
      <c r="T160" s="147">
        <f>S160*H160</f>
        <v>0</v>
      </c>
      <c r="AR160" s="148" t="s">
        <v>91</v>
      </c>
      <c r="AT160" s="148" t="s">
        <v>449</v>
      </c>
      <c r="AU160" s="148" t="s">
        <v>91</v>
      </c>
      <c r="AY160" s="15" t="s">
        <v>209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5" t="s">
        <v>85</v>
      </c>
      <c r="BK160" s="149">
        <f>ROUND(I160*H160,2)</f>
        <v>0</v>
      </c>
      <c r="BL160" s="15" t="s">
        <v>85</v>
      </c>
      <c r="BM160" s="148" t="s">
        <v>3561</v>
      </c>
    </row>
    <row r="161" spans="2:65" s="1" customFormat="1" x14ac:dyDescent="0.2">
      <c r="B161" s="30"/>
      <c r="D161" s="150" t="s">
        <v>216</v>
      </c>
      <c r="F161" s="151" t="s">
        <v>3560</v>
      </c>
      <c r="I161" s="152"/>
      <c r="L161" s="30"/>
      <c r="M161" s="153"/>
      <c r="T161" s="54"/>
      <c r="AT161" s="15" t="s">
        <v>216</v>
      </c>
      <c r="AU161" s="15" t="s">
        <v>91</v>
      </c>
    </row>
    <row r="162" spans="2:65" s="12" customFormat="1" x14ac:dyDescent="0.2">
      <c r="B162" s="154"/>
      <c r="D162" s="150" t="s">
        <v>292</v>
      </c>
      <c r="E162" s="155" t="s">
        <v>1</v>
      </c>
      <c r="F162" s="156" t="s">
        <v>85</v>
      </c>
      <c r="H162" s="157">
        <v>1</v>
      </c>
      <c r="I162" s="158"/>
      <c r="L162" s="154"/>
      <c r="M162" s="159"/>
      <c r="T162" s="160"/>
      <c r="AT162" s="155" t="s">
        <v>292</v>
      </c>
      <c r="AU162" s="155" t="s">
        <v>91</v>
      </c>
      <c r="AV162" s="12" t="s">
        <v>91</v>
      </c>
      <c r="AW162" s="12" t="s">
        <v>36</v>
      </c>
      <c r="AX162" s="12" t="s">
        <v>85</v>
      </c>
      <c r="AY162" s="155" t="s">
        <v>209</v>
      </c>
    </row>
    <row r="163" spans="2:65" s="1" customFormat="1" ht="33" customHeight="1" x14ac:dyDescent="0.2">
      <c r="B163" s="30"/>
      <c r="C163" s="171" t="s">
        <v>8</v>
      </c>
      <c r="D163" s="171" t="s">
        <v>449</v>
      </c>
      <c r="E163" s="172" t="s">
        <v>3562</v>
      </c>
      <c r="F163" s="173" t="s">
        <v>3563</v>
      </c>
      <c r="G163" s="174" t="s">
        <v>359</v>
      </c>
      <c r="H163" s="175">
        <v>2</v>
      </c>
      <c r="I163" s="176"/>
      <c r="J163" s="177">
        <f>ROUND(I163*H163,2)</f>
        <v>0</v>
      </c>
      <c r="K163" s="178"/>
      <c r="L163" s="179"/>
      <c r="M163" s="180" t="s">
        <v>1</v>
      </c>
      <c r="N163" s="181" t="s">
        <v>43</v>
      </c>
      <c r="P163" s="146">
        <f>O163*H163</f>
        <v>0</v>
      </c>
      <c r="Q163" s="146">
        <v>1.5E-3</v>
      </c>
      <c r="R163" s="146">
        <f>Q163*H163</f>
        <v>3.0000000000000001E-3</v>
      </c>
      <c r="S163" s="146">
        <v>0</v>
      </c>
      <c r="T163" s="147">
        <f>S163*H163</f>
        <v>0</v>
      </c>
      <c r="AR163" s="148" t="s">
        <v>91</v>
      </c>
      <c r="AT163" s="148" t="s">
        <v>449</v>
      </c>
      <c r="AU163" s="148" t="s">
        <v>91</v>
      </c>
      <c r="AY163" s="15" t="s">
        <v>209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5" t="s">
        <v>85</v>
      </c>
      <c r="BK163" s="149">
        <f>ROUND(I163*H163,2)</f>
        <v>0</v>
      </c>
      <c r="BL163" s="15" t="s">
        <v>85</v>
      </c>
      <c r="BM163" s="148" t="s">
        <v>3564</v>
      </c>
    </row>
    <row r="164" spans="2:65" s="1" customFormat="1" ht="19.5" x14ac:dyDescent="0.2">
      <c r="B164" s="30"/>
      <c r="D164" s="150" t="s">
        <v>216</v>
      </c>
      <c r="F164" s="151" t="s">
        <v>3563</v>
      </c>
      <c r="I164" s="152"/>
      <c r="L164" s="30"/>
      <c r="M164" s="153"/>
      <c r="T164" s="54"/>
      <c r="AT164" s="15" t="s">
        <v>216</v>
      </c>
      <c r="AU164" s="15" t="s">
        <v>91</v>
      </c>
    </row>
    <row r="165" spans="2:65" s="12" customFormat="1" x14ac:dyDescent="0.2">
      <c r="B165" s="154"/>
      <c r="D165" s="150" t="s">
        <v>292</v>
      </c>
      <c r="E165" s="155" t="s">
        <v>1</v>
      </c>
      <c r="F165" s="156" t="s">
        <v>91</v>
      </c>
      <c r="H165" s="157">
        <v>2</v>
      </c>
      <c r="I165" s="158"/>
      <c r="L165" s="154"/>
      <c r="M165" s="159"/>
      <c r="T165" s="160"/>
      <c r="AT165" s="155" t="s">
        <v>292</v>
      </c>
      <c r="AU165" s="155" t="s">
        <v>91</v>
      </c>
      <c r="AV165" s="12" t="s">
        <v>91</v>
      </c>
      <c r="AW165" s="12" t="s">
        <v>36</v>
      </c>
      <c r="AX165" s="12" t="s">
        <v>85</v>
      </c>
      <c r="AY165" s="155" t="s">
        <v>209</v>
      </c>
    </row>
    <row r="166" spans="2:65" s="1" customFormat="1" ht="24.2" customHeight="1" x14ac:dyDescent="0.2">
      <c r="B166" s="30"/>
      <c r="C166" s="171" t="s">
        <v>268</v>
      </c>
      <c r="D166" s="171" t="s">
        <v>449</v>
      </c>
      <c r="E166" s="172" t="s">
        <v>3565</v>
      </c>
      <c r="F166" s="173" t="s">
        <v>3566</v>
      </c>
      <c r="G166" s="174" t="s">
        <v>359</v>
      </c>
      <c r="H166" s="175">
        <v>1</v>
      </c>
      <c r="I166" s="176"/>
      <c r="J166" s="177">
        <f>ROUND(I166*H166,2)</f>
        <v>0</v>
      </c>
      <c r="K166" s="178"/>
      <c r="L166" s="179"/>
      <c r="M166" s="180" t="s">
        <v>1</v>
      </c>
      <c r="N166" s="181" t="s">
        <v>43</v>
      </c>
      <c r="P166" s="146">
        <f>O166*H166</f>
        <v>0</v>
      </c>
      <c r="Q166" s="146">
        <v>1E-4</v>
      </c>
      <c r="R166" s="146">
        <f>Q166*H166</f>
        <v>1E-4</v>
      </c>
      <c r="S166" s="146">
        <v>0</v>
      </c>
      <c r="T166" s="147">
        <f>S166*H166</f>
        <v>0</v>
      </c>
      <c r="AR166" s="148" t="s">
        <v>91</v>
      </c>
      <c r="AT166" s="148" t="s">
        <v>449</v>
      </c>
      <c r="AU166" s="148" t="s">
        <v>91</v>
      </c>
      <c r="AY166" s="15" t="s">
        <v>209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5" t="s">
        <v>85</v>
      </c>
      <c r="BK166" s="149">
        <f>ROUND(I166*H166,2)</f>
        <v>0</v>
      </c>
      <c r="BL166" s="15" t="s">
        <v>85</v>
      </c>
      <c r="BM166" s="148" t="s">
        <v>3567</v>
      </c>
    </row>
    <row r="167" spans="2:65" s="1" customFormat="1" ht="19.5" x14ac:dyDescent="0.2">
      <c r="B167" s="30"/>
      <c r="D167" s="150" t="s">
        <v>216</v>
      </c>
      <c r="F167" s="151" t="s">
        <v>3566</v>
      </c>
      <c r="I167" s="152"/>
      <c r="L167" s="30"/>
      <c r="M167" s="153"/>
      <c r="T167" s="54"/>
      <c r="AT167" s="15" t="s">
        <v>216</v>
      </c>
      <c r="AU167" s="15" t="s">
        <v>91</v>
      </c>
    </row>
    <row r="168" spans="2:65" s="12" customFormat="1" x14ac:dyDescent="0.2">
      <c r="B168" s="154"/>
      <c r="D168" s="150" t="s">
        <v>292</v>
      </c>
      <c r="E168" s="155" t="s">
        <v>1</v>
      </c>
      <c r="F168" s="156" t="s">
        <v>85</v>
      </c>
      <c r="H168" s="157">
        <v>1</v>
      </c>
      <c r="I168" s="158"/>
      <c r="L168" s="154"/>
      <c r="M168" s="159"/>
      <c r="T168" s="160"/>
      <c r="AT168" s="155" t="s">
        <v>292</v>
      </c>
      <c r="AU168" s="155" t="s">
        <v>91</v>
      </c>
      <c r="AV168" s="12" t="s">
        <v>91</v>
      </c>
      <c r="AW168" s="12" t="s">
        <v>36</v>
      </c>
      <c r="AX168" s="12" t="s">
        <v>85</v>
      </c>
      <c r="AY168" s="155" t="s">
        <v>209</v>
      </c>
    </row>
    <row r="169" spans="2:65" s="1" customFormat="1" ht="24.2" customHeight="1" x14ac:dyDescent="0.2">
      <c r="B169" s="30"/>
      <c r="C169" s="171" t="s">
        <v>273</v>
      </c>
      <c r="D169" s="171" t="s">
        <v>449</v>
      </c>
      <c r="E169" s="172" t="s">
        <v>3568</v>
      </c>
      <c r="F169" s="173" t="s">
        <v>3569</v>
      </c>
      <c r="G169" s="174" t="s">
        <v>456</v>
      </c>
      <c r="H169" s="175">
        <v>1</v>
      </c>
      <c r="I169" s="176"/>
      <c r="J169" s="177">
        <f>ROUND(I169*H169,2)</f>
        <v>0</v>
      </c>
      <c r="K169" s="178"/>
      <c r="L169" s="179"/>
      <c r="M169" s="180" t="s">
        <v>1</v>
      </c>
      <c r="N169" s="181" t="s">
        <v>43</v>
      </c>
      <c r="P169" s="146">
        <f>O169*H169</f>
        <v>0</v>
      </c>
      <c r="Q169" s="146">
        <v>5.0000000000000001E-3</v>
      </c>
      <c r="R169" s="146">
        <f>Q169*H169</f>
        <v>5.0000000000000001E-3</v>
      </c>
      <c r="S169" s="146">
        <v>0</v>
      </c>
      <c r="T169" s="147">
        <f>S169*H169</f>
        <v>0</v>
      </c>
      <c r="AR169" s="148" t="s">
        <v>509</v>
      </c>
      <c r="AT169" s="148" t="s">
        <v>449</v>
      </c>
      <c r="AU169" s="148" t="s">
        <v>91</v>
      </c>
      <c r="AY169" s="15" t="s">
        <v>209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5" t="s">
        <v>85</v>
      </c>
      <c r="BK169" s="149">
        <f>ROUND(I169*H169,2)</f>
        <v>0</v>
      </c>
      <c r="BL169" s="15" t="s">
        <v>287</v>
      </c>
      <c r="BM169" s="148" t="s">
        <v>3570</v>
      </c>
    </row>
    <row r="170" spans="2:65" s="1" customFormat="1" ht="19.5" x14ac:dyDescent="0.2">
      <c r="B170" s="30"/>
      <c r="D170" s="150" t="s">
        <v>216</v>
      </c>
      <c r="F170" s="151" t="s">
        <v>3569</v>
      </c>
      <c r="I170" s="152"/>
      <c r="L170" s="30"/>
      <c r="M170" s="153"/>
      <c r="T170" s="54"/>
      <c r="AT170" s="15" t="s">
        <v>216</v>
      </c>
      <c r="AU170" s="15" t="s">
        <v>91</v>
      </c>
    </row>
    <row r="171" spans="2:65" s="12" customFormat="1" x14ac:dyDescent="0.2">
      <c r="B171" s="154"/>
      <c r="D171" s="150" t="s">
        <v>292</v>
      </c>
      <c r="E171" s="155" t="s">
        <v>1</v>
      </c>
      <c r="F171" s="156" t="s">
        <v>85</v>
      </c>
      <c r="H171" s="157">
        <v>1</v>
      </c>
      <c r="I171" s="158"/>
      <c r="L171" s="154"/>
      <c r="M171" s="159"/>
      <c r="T171" s="160"/>
      <c r="AT171" s="155" t="s">
        <v>292</v>
      </c>
      <c r="AU171" s="155" t="s">
        <v>91</v>
      </c>
      <c r="AV171" s="12" t="s">
        <v>91</v>
      </c>
      <c r="AW171" s="12" t="s">
        <v>36</v>
      </c>
      <c r="AX171" s="12" t="s">
        <v>85</v>
      </c>
      <c r="AY171" s="155" t="s">
        <v>209</v>
      </c>
    </row>
    <row r="172" spans="2:65" s="1" customFormat="1" ht="24.2" customHeight="1" x14ac:dyDescent="0.2">
      <c r="B172" s="30"/>
      <c r="C172" s="171" t="s">
        <v>280</v>
      </c>
      <c r="D172" s="171" t="s">
        <v>449</v>
      </c>
      <c r="E172" s="172" t="s">
        <v>3571</v>
      </c>
      <c r="F172" s="173" t="s">
        <v>3572</v>
      </c>
      <c r="G172" s="174" t="s">
        <v>456</v>
      </c>
      <c r="H172" s="175">
        <v>1</v>
      </c>
      <c r="I172" s="176"/>
      <c r="J172" s="177">
        <f>ROUND(I172*H172,2)</f>
        <v>0</v>
      </c>
      <c r="K172" s="178"/>
      <c r="L172" s="179"/>
      <c r="M172" s="180" t="s">
        <v>1</v>
      </c>
      <c r="N172" s="181" t="s">
        <v>43</v>
      </c>
      <c r="P172" s="146">
        <f>O172*H172</f>
        <v>0</v>
      </c>
      <c r="Q172" s="146">
        <v>5.0000000000000001E-3</v>
      </c>
      <c r="R172" s="146">
        <f>Q172*H172</f>
        <v>5.0000000000000001E-3</v>
      </c>
      <c r="S172" s="146">
        <v>0</v>
      </c>
      <c r="T172" s="147">
        <f>S172*H172</f>
        <v>0</v>
      </c>
      <c r="AR172" s="148" t="s">
        <v>509</v>
      </c>
      <c r="AT172" s="148" t="s">
        <v>449</v>
      </c>
      <c r="AU172" s="148" t="s">
        <v>91</v>
      </c>
      <c r="AY172" s="15" t="s">
        <v>209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5" t="s">
        <v>85</v>
      </c>
      <c r="BK172" s="149">
        <f>ROUND(I172*H172,2)</f>
        <v>0</v>
      </c>
      <c r="BL172" s="15" t="s">
        <v>287</v>
      </c>
      <c r="BM172" s="148" t="s">
        <v>3573</v>
      </c>
    </row>
    <row r="173" spans="2:65" s="1" customFormat="1" x14ac:dyDescent="0.2">
      <c r="B173" s="30"/>
      <c r="D173" s="150" t="s">
        <v>216</v>
      </c>
      <c r="F173" s="151" t="s">
        <v>3572</v>
      </c>
      <c r="I173" s="152"/>
      <c r="L173" s="30"/>
      <c r="M173" s="153"/>
      <c r="T173" s="54"/>
      <c r="AT173" s="15" t="s">
        <v>216</v>
      </c>
      <c r="AU173" s="15" t="s">
        <v>91</v>
      </c>
    </row>
    <row r="174" spans="2:65" s="12" customFormat="1" x14ac:dyDescent="0.2">
      <c r="B174" s="154"/>
      <c r="D174" s="150" t="s">
        <v>292</v>
      </c>
      <c r="E174" s="155" t="s">
        <v>1</v>
      </c>
      <c r="F174" s="156" t="s">
        <v>85</v>
      </c>
      <c r="H174" s="157">
        <v>1</v>
      </c>
      <c r="I174" s="158"/>
      <c r="L174" s="154"/>
      <c r="M174" s="159"/>
      <c r="T174" s="160"/>
      <c r="AT174" s="155" t="s">
        <v>292</v>
      </c>
      <c r="AU174" s="155" t="s">
        <v>91</v>
      </c>
      <c r="AV174" s="12" t="s">
        <v>91</v>
      </c>
      <c r="AW174" s="12" t="s">
        <v>36</v>
      </c>
      <c r="AX174" s="12" t="s">
        <v>85</v>
      </c>
      <c r="AY174" s="155" t="s">
        <v>209</v>
      </c>
    </row>
    <row r="175" spans="2:65" s="1" customFormat="1" ht="37.9" customHeight="1" x14ac:dyDescent="0.2">
      <c r="B175" s="30"/>
      <c r="C175" s="171" t="s">
        <v>287</v>
      </c>
      <c r="D175" s="171" t="s">
        <v>449</v>
      </c>
      <c r="E175" s="172" t="s">
        <v>3574</v>
      </c>
      <c r="F175" s="173" t="s">
        <v>3575</v>
      </c>
      <c r="G175" s="174" t="s">
        <v>456</v>
      </c>
      <c r="H175" s="175">
        <v>1</v>
      </c>
      <c r="I175" s="176"/>
      <c r="J175" s="177">
        <f>ROUND(I175*H175,2)</f>
        <v>0</v>
      </c>
      <c r="K175" s="178"/>
      <c r="L175" s="179"/>
      <c r="M175" s="180" t="s">
        <v>1</v>
      </c>
      <c r="N175" s="181" t="s">
        <v>43</v>
      </c>
      <c r="P175" s="146">
        <f>O175*H175</f>
        <v>0</v>
      </c>
      <c r="Q175" s="146">
        <v>2.9000000000000001E-2</v>
      </c>
      <c r="R175" s="146">
        <f>Q175*H175</f>
        <v>2.9000000000000001E-2</v>
      </c>
      <c r="S175" s="146">
        <v>0</v>
      </c>
      <c r="T175" s="147">
        <f>S175*H175</f>
        <v>0</v>
      </c>
      <c r="AR175" s="148" t="s">
        <v>91</v>
      </c>
      <c r="AT175" s="148" t="s">
        <v>449</v>
      </c>
      <c r="AU175" s="148" t="s">
        <v>91</v>
      </c>
      <c r="AY175" s="15" t="s">
        <v>209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5" t="s">
        <v>85</v>
      </c>
      <c r="BK175" s="149">
        <f>ROUND(I175*H175,2)</f>
        <v>0</v>
      </c>
      <c r="BL175" s="15" t="s">
        <v>85</v>
      </c>
      <c r="BM175" s="148" t="s">
        <v>3576</v>
      </c>
    </row>
    <row r="176" spans="2:65" s="1" customFormat="1" ht="19.5" x14ac:dyDescent="0.2">
      <c r="B176" s="30"/>
      <c r="D176" s="150" t="s">
        <v>216</v>
      </c>
      <c r="F176" s="151" t="s">
        <v>3575</v>
      </c>
      <c r="I176" s="152"/>
      <c r="L176" s="30"/>
      <c r="M176" s="153"/>
      <c r="T176" s="54"/>
      <c r="AT176" s="15" t="s">
        <v>216</v>
      </c>
      <c r="AU176" s="15" t="s">
        <v>91</v>
      </c>
    </row>
    <row r="177" spans="2:65" s="12" customFormat="1" x14ac:dyDescent="0.2">
      <c r="B177" s="154"/>
      <c r="D177" s="150" t="s">
        <v>292</v>
      </c>
      <c r="E177" s="155" t="s">
        <v>1</v>
      </c>
      <c r="F177" s="156" t="s">
        <v>85</v>
      </c>
      <c r="H177" s="157">
        <v>1</v>
      </c>
      <c r="I177" s="158"/>
      <c r="L177" s="154"/>
      <c r="M177" s="159"/>
      <c r="T177" s="160"/>
      <c r="AT177" s="155" t="s">
        <v>292</v>
      </c>
      <c r="AU177" s="155" t="s">
        <v>91</v>
      </c>
      <c r="AV177" s="12" t="s">
        <v>91</v>
      </c>
      <c r="AW177" s="12" t="s">
        <v>36</v>
      </c>
      <c r="AX177" s="12" t="s">
        <v>85</v>
      </c>
      <c r="AY177" s="155" t="s">
        <v>209</v>
      </c>
    </row>
    <row r="178" spans="2:65" s="1" customFormat="1" ht="37.9" customHeight="1" x14ac:dyDescent="0.2">
      <c r="B178" s="30"/>
      <c r="C178" s="171" t="s">
        <v>295</v>
      </c>
      <c r="D178" s="171" t="s">
        <v>449</v>
      </c>
      <c r="E178" s="172" t="s">
        <v>3577</v>
      </c>
      <c r="F178" s="173" t="s">
        <v>3578</v>
      </c>
      <c r="G178" s="174" t="s">
        <v>456</v>
      </c>
      <c r="H178" s="175">
        <v>1</v>
      </c>
      <c r="I178" s="176"/>
      <c r="J178" s="177">
        <f>ROUND(I178*H178,2)</f>
        <v>0</v>
      </c>
      <c r="K178" s="178"/>
      <c r="L178" s="179"/>
      <c r="M178" s="180" t="s">
        <v>1</v>
      </c>
      <c r="N178" s="181" t="s">
        <v>43</v>
      </c>
      <c r="P178" s="146">
        <f>O178*H178</f>
        <v>0</v>
      </c>
      <c r="Q178" s="146">
        <v>5.0000000000000001E-4</v>
      </c>
      <c r="R178" s="146">
        <f>Q178*H178</f>
        <v>5.0000000000000001E-4</v>
      </c>
      <c r="S178" s="146">
        <v>0</v>
      </c>
      <c r="T178" s="147">
        <f>S178*H178</f>
        <v>0</v>
      </c>
      <c r="AR178" s="148" t="s">
        <v>91</v>
      </c>
      <c r="AT178" s="148" t="s">
        <v>449</v>
      </c>
      <c r="AU178" s="148" t="s">
        <v>91</v>
      </c>
      <c r="AY178" s="15" t="s">
        <v>209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5" t="s">
        <v>85</v>
      </c>
      <c r="BK178" s="149">
        <f>ROUND(I178*H178,2)</f>
        <v>0</v>
      </c>
      <c r="BL178" s="15" t="s">
        <v>85</v>
      </c>
      <c r="BM178" s="148" t="s">
        <v>3579</v>
      </c>
    </row>
    <row r="179" spans="2:65" s="1" customFormat="1" ht="19.5" x14ac:dyDescent="0.2">
      <c r="B179" s="30"/>
      <c r="D179" s="150" t="s">
        <v>216</v>
      </c>
      <c r="F179" s="151" t="s">
        <v>3578</v>
      </c>
      <c r="I179" s="152"/>
      <c r="L179" s="30"/>
      <c r="M179" s="153"/>
      <c r="T179" s="54"/>
      <c r="AT179" s="15" t="s">
        <v>216</v>
      </c>
      <c r="AU179" s="15" t="s">
        <v>91</v>
      </c>
    </row>
    <row r="180" spans="2:65" s="12" customFormat="1" x14ac:dyDescent="0.2">
      <c r="B180" s="154"/>
      <c r="D180" s="150" t="s">
        <v>292</v>
      </c>
      <c r="E180" s="155" t="s">
        <v>1</v>
      </c>
      <c r="F180" s="156" t="s">
        <v>85</v>
      </c>
      <c r="H180" s="157">
        <v>1</v>
      </c>
      <c r="I180" s="158"/>
      <c r="L180" s="154"/>
      <c r="M180" s="159"/>
      <c r="T180" s="160"/>
      <c r="AT180" s="155" t="s">
        <v>292</v>
      </c>
      <c r="AU180" s="155" t="s">
        <v>91</v>
      </c>
      <c r="AV180" s="12" t="s">
        <v>91</v>
      </c>
      <c r="AW180" s="12" t="s">
        <v>36</v>
      </c>
      <c r="AX180" s="12" t="s">
        <v>85</v>
      </c>
      <c r="AY180" s="155" t="s">
        <v>209</v>
      </c>
    </row>
    <row r="181" spans="2:65" s="1" customFormat="1" ht="37.9" customHeight="1" x14ac:dyDescent="0.2">
      <c r="B181" s="30"/>
      <c r="C181" s="171" t="s">
        <v>302</v>
      </c>
      <c r="D181" s="171" t="s">
        <v>449</v>
      </c>
      <c r="E181" s="172" t="s">
        <v>3580</v>
      </c>
      <c r="F181" s="173" t="s">
        <v>3581</v>
      </c>
      <c r="G181" s="174" t="s">
        <v>456</v>
      </c>
      <c r="H181" s="175">
        <v>1</v>
      </c>
      <c r="I181" s="176"/>
      <c r="J181" s="177">
        <f>ROUND(I181*H181,2)</f>
        <v>0</v>
      </c>
      <c r="K181" s="178"/>
      <c r="L181" s="179"/>
      <c r="M181" s="180" t="s">
        <v>1</v>
      </c>
      <c r="N181" s="181" t="s">
        <v>43</v>
      </c>
      <c r="P181" s="146">
        <f>O181*H181</f>
        <v>0</v>
      </c>
      <c r="Q181" s="146">
        <v>4.2999999999999999E-4</v>
      </c>
      <c r="R181" s="146">
        <f>Q181*H181</f>
        <v>4.2999999999999999E-4</v>
      </c>
      <c r="S181" s="146">
        <v>0</v>
      </c>
      <c r="T181" s="147">
        <f>S181*H181</f>
        <v>0</v>
      </c>
      <c r="AR181" s="148" t="s">
        <v>91</v>
      </c>
      <c r="AT181" s="148" t="s">
        <v>449</v>
      </c>
      <c r="AU181" s="148" t="s">
        <v>91</v>
      </c>
      <c r="AY181" s="15" t="s">
        <v>209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5" t="s">
        <v>85</v>
      </c>
      <c r="BK181" s="149">
        <f>ROUND(I181*H181,2)</f>
        <v>0</v>
      </c>
      <c r="BL181" s="15" t="s">
        <v>85</v>
      </c>
      <c r="BM181" s="148" t="s">
        <v>3582</v>
      </c>
    </row>
    <row r="182" spans="2:65" s="1" customFormat="1" ht="19.5" x14ac:dyDescent="0.2">
      <c r="B182" s="30"/>
      <c r="D182" s="150" t="s">
        <v>216</v>
      </c>
      <c r="F182" s="151" t="s">
        <v>3581</v>
      </c>
      <c r="I182" s="152"/>
      <c r="L182" s="30"/>
      <c r="M182" s="153"/>
      <c r="T182" s="54"/>
      <c r="AT182" s="15" t="s">
        <v>216</v>
      </c>
      <c r="AU182" s="15" t="s">
        <v>91</v>
      </c>
    </row>
    <row r="183" spans="2:65" s="12" customFormat="1" x14ac:dyDescent="0.2">
      <c r="B183" s="154"/>
      <c r="D183" s="150" t="s">
        <v>292</v>
      </c>
      <c r="E183" s="155" t="s">
        <v>1</v>
      </c>
      <c r="F183" s="156" t="s">
        <v>85</v>
      </c>
      <c r="H183" s="157">
        <v>1</v>
      </c>
      <c r="I183" s="158"/>
      <c r="L183" s="154"/>
      <c r="M183" s="159"/>
      <c r="T183" s="160"/>
      <c r="AT183" s="155" t="s">
        <v>292</v>
      </c>
      <c r="AU183" s="155" t="s">
        <v>91</v>
      </c>
      <c r="AV183" s="12" t="s">
        <v>91</v>
      </c>
      <c r="AW183" s="12" t="s">
        <v>36</v>
      </c>
      <c r="AX183" s="12" t="s">
        <v>85</v>
      </c>
      <c r="AY183" s="155" t="s">
        <v>209</v>
      </c>
    </row>
    <row r="184" spans="2:65" s="1" customFormat="1" ht="24.2" customHeight="1" x14ac:dyDescent="0.2">
      <c r="B184" s="30"/>
      <c r="C184" s="171" t="s">
        <v>307</v>
      </c>
      <c r="D184" s="171" t="s">
        <v>449</v>
      </c>
      <c r="E184" s="172" t="s">
        <v>3583</v>
      </c>
      <c r="F184" s="173" t="s">
        <v>3584</v>
      </c>
      <c r="G184" s="174" t="s">
        <v>456</v>
      </c>
      <c r="H184" s="175">
        <v>1</v>
      </c>
      <c r="I184" s="176"/>
      <c r="J184" s="177">
        <f>ROUND(I184*H184,2)</f>
        <v>0</v>
      </c>
      <c r="K184" s="178"/>
      <c r="L184" s="179"/>
      <c r="M184" s="180" t="s">
        <v>1</v>
      </c>
      <c r="N184" s="181" t="s">
        <v>43</v>
      </c>
      <c r="P184" s="146">
        <f>O184*H184</f>
        <v>0</v>
      </c>
      <c r="Q184" s="146">
        <v>4.0000000000000002E-4</v>
      </c>
      <c r="R184" s="146">
        <f>Q184*H184</f>
        <v>4.0000000000000002E-4</v>
      </c>
      <c r="S184" s="146">
        <v>0</v>
      </c>
      <c r="T184" s="147">
        <f>S184*H184</f>
        <v>0</v>
      </c>
      <c r="AR184" s="148" t="s">
        <v>91</v>
      </c>
      <c r="AT184" s="148" t="s">
        <v>449</v>
      </c>
      <c r="AU184" s="148" t="s">
        <v>91</v>
      </c>
      <c r="AY184" s="15" t="s">
        <v>209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5" t="s">
        <v>85</v>
      </c>
      <c r="BK184" s="149">
        <f>ROUND(I184*H184,2)</f>
        <v>0</v>
      </c>
      <c r="BL184" s="15" t="s">
        <v>85</v>
      </c>
      <c r="BM184" s="148" t="s">
        <v>3585</v>
      </c>
    </row>
    <row r="185" spans="2:65" s="1" customFormat="1" ht="19.5" x14ac:dyDescent="0.2">
      <c r="B185" s="30"/>
      <c r="D185" s="150" t="s">
        <v>216</v>
      </c>
      <c r="F185" s="151" t="s">
        <v>3584</v>
      </c>
      <c r="I185" s="152"/>
      <c r="L185" s="30"/>
      <c r="M185" s="153"/>
      <c r="T185" s="54"/>
      <c r="AT185" s="15" t="s">
        <v>216</v>
      </c>
      <c r="AU185" s="15" t="s">
        <v>91</v>
      </c>
    </row>
    <row r="186" spans="2:65" s="12" customFormat="1" x14ac:dyDescent="0.2">
      <c r="B186" s="154"/>
      <c r="D186" s="150" t="s">
        <v>292</v>
      </c>
      <c r="E186" s="155" t="s">
        <v>1</v>
      </c>
      <c r="F186" s="156" t="s">
        <v>85</v>
      </c>
      <c r="H186" s="157">
        <v>1</v>
      </c>
      <c r="I186" s="158"/>
      <c r="L186" s="154"/>
      <c r="M186" s="159"/>
      <c r="T186" s="160"/>
      <c r="AT186" s="155" t="s">
        <v>292</v>
      </c>
      <c r="AU186" s="155" t="s">
        <v>91</v>
      </c>
      <c r="AV186" s="12" t="s">
        <v>91</v>
      </c>
      <c r="AW186" s="12" t="s">
        <v>36</v>
      </c>
      <c r="AX186" s="12" t="s">
        <v>85</v>
      </c>
      <c r="AY186" s="155" t="s">
        <v>209</v>
      </c>
    </row>
    <row r="187" spans="2:65" s="1" customFormat="1" ht="37.9" customHeight="1" x14ac:dyDescent="0.2">
      <c r="B187" s="30"/>
      <c r="C187" s="171" t="s">
        <v>312</v>
      </c>
      <c r="D187" s="171" t="s">
        <v>449</v>
      </c>
      <c r="E187" s="172" t="s">
        <v>3586</v>
      </c>
      <c r="F187" s="173" t="s">
        <v>3587</v>
      </c>
      <c r="G187" s="174" t="s">
        <v>456</v>
      </c>
      <c r="H187" s="175">
        <v>1</v>
      </c>
      <c r="I187" s="176"/>
      <c r="J187" s="177">
        <f>ROUND(I187*H187,2)</f>
        <v>0</v>
      </c>
      <c r="K187" s="178"/>
      <c r="L187" s="179"/>
      <c r="M187" s="180" t="s">
        <v>1</v>
      </c>
      <c r="N187" s="181" t="s">
        <v>43</v>
      </c>
      <c r="P187" s="146">
        <f>O187*H187</f>
        <v>0</v>
      </c>
      <c r="Q187" s="146">
        <v>1.2999999999999999E-4</v>
      </c>
      <c r="R187" s="146">
        <f>Q187*H187</f>
        <v>1.2999999999999999E-4</v>
      </c>
      <c r="S187" s="146">
        <v>0</v>
      </c>
      <c r="T187" s="147">
        <f>S187*H187</f>
        <v>0</v>
      </c>
      <c r="AR187" s="148" t="s">
        <v>91</v>
      </c>
      <c r="AT187" s="148" t="s">
        <v>449</v>
      </c>
      <c r="AU187" s="148" t="s">
        <v>91</v>
      </c>
      <c r="AY187" s="15" t="s">
        <v>209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5" t="s">
        <v>85</v>
      </c>
      <c r="BK187" s="149">
        <f>ROUND(I187*H187,2)</f>
        <v>0</v>
      </c>
      <c r="BL187" s="15" t="s">
        <v>85</v>
      </c>
      <c r="BM187" s="148" t="s">
        <v>3588</v>
      </c>
    </row>
    <row r="188" spans="2:65" s="1" customFormat="1" ht="19.5" x14ac:dyDescent="0.2">
      <c r="B188" s="30"/>
      <c r="D188" s="150" t="s">
        <v>216</v>
      </c>
      <c r="F188" s="151" t="s">
        <v>3589</v>
      </c>
      <c r="I188" s="152"/>
      <c r="L188" s="30"/>
      <c r="M188" s="153"/>
      <c r="T188" s="54"/>
      <c r="AT188" s="15" t="s">
        <v>216</v>
      </c>
      <c r="AU188" s="15" t="s">
        <v>91</v>
      </c>
    </row>
    <row r="189" spans="2:65" s="12" customFormat="1" x14ac:dyDescent="0.2">
      <c r="B189" s="154"/>
      <c r="D189" s="150" t="s">
        <v>292</v>
      </c>
      <c r="E189" s="155" t="s">
        <v>1</v>
      </c>
      <c r="F189" s="156" t="s">
        <v>85</v>
      </c>
      <c r="H189" s="157">
        <v>1</v>
      </c>
      <c r="I189" s="158"/>
      <c r="L189" s="154"/>
      <c r="M189" s="159"/>
      <c r="T189" s="160"/>
      <c r="AT189" s="155" t="s">
        <v>292</v>
      </c>
      <c r="AU189" s="155" t="s">
        <v>91</v>
      </c>
      <c r="AV189" s="12" t="s">
        <v>91</v>
      </c>
      <c r="AW189" s="12" t="s">
        <v>36</v>
      </c>
      <c r="AX189" s="12" t="s">
        <v>85</v>
      </c>
      <c r="AY189" s="155" t="s">
        <v>209</v>
      </c>
    </row>
    <row r="190" spans="2:65" s="1" customFormat="1" ht="55.5" customHeight="1" x14ac:dyDescent="0.2">
      <c r="B190" s="30"/>
      <c r="C190" s="171" t="s">
        <v>7</v>
      </c>
      <c r="D190" s="171" t="s">
        <v>449</v>
      </c>
      <c r="E190" s="172" t="s">
        <v>3590</v>
      </c>
      <c r="F190" s="173" t="s">
        <v>3591</v>
      </c>
      <c r="G190" s="174" t="s">
        <v>456</v>
      </c>
      <c r="H190" s="175">
        <v>2</v>
      </c>
      <c r="I190" s="176"/>
      <c r="J190" s="177">
        <f>ROUND(I190*H190,2)</f>
        <v>0</v>
      </c>
      <c r="K190" s="178"/>
      <c r="L190" s="179"/>
      <c r="M190" s="180" t="s">
        <v>1</v>
      </c>
      <c r="N190" s="181" t="s">
        <v>43</v>
      </c>
      <c r="P190" s="146">
        <f>O190*H190</f>
        <v>0</v>
      </c>
      <c r="Q190" s="146">
        <v>2.4000000000000001E-4</v>
      </c>
      <c r="R190" s="146">
        <f>Q190*H190</f>
        <v>4.8000000000000001E-4</v>
      </c>
      <c r="S190" s="146">
        <v>0</v>
      </c>
      <c r="T190" s="147">
        <f>S190*H190</f>
        <v>0</v>
      </c>
      <c r="AR190" s="148" t="s">
        <v>91</v>
      </c>
      <c r="AT190" s="148" t="s">
        <v>449</v>
      </c>
      <c r="AU190" s="148" t="s">
        <v>91</v>
      </c>
      <c r="AY190" s="15" t="s">
        <v>209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5" t="s">
        <v>85</v>
      </c>
      <c r="BK190" s="149">
        <f>ROUND(I190*H190,2)</f>
        <v>0</v>
      </c>
      <c r="BL190" s="15" t="s">
        <v>85</v>
      </c>
      <c r="BM190" s="148" t="s">
        <v>3592</v>
      </c>
    </row>
    <row r="191" spans="2:65" s="1" customFormat="1" ht="39" x14ac:dyDescent="0.2">
      <c r="B191" s="30"/>
      <c r="D191" s="150" t="s">
        <v>216</v>
      </c>
      <c r="F191" s="151" t="s">
        <v>3591</v>
      </c>
      <c r="I191" s="152"/>
      <c r="L191" s="30"/>
      <c r="M191" s="153"/>
      <c r="T191" s="54"/>
      <c r="AT191" s="15" t="s">
        <v>216</v>
      </c>
      <c r="AU191" s="15" t="s">
        <v>91</v>
      </c>
    </row>
    <row r="192" spans="2:65" s="12" customFormat="1" x14ac:dyDescent="0.2">
      <c r="B192" s="154"/>
      <c r="D192" s="150" t="s">
        <v>292</v>
      </c>
      <c r="E192" s="155" t="s">
        <v>1</v>
      </c>
      <c r="F192" s="156" t="s">
        <v>91</v>
      </c>
      <c r="H192" s="157">
        <v>2</v>
      </c>
      <c r="I192" s="158"/>
      <c r="L192" s="154"/>
      <c r="M192" s="159"/>
      <c r="T192" s="160"/>
      <c r="AT192" s="155" t="s">
        <v>292</v>
      </c>
      <c r="AU192" s="155" t="s">
        <v>91</v>
      </c>
      <c r="AV192" s="12" t="s">
        <v>91</v>
      </c>
      <c r="AW192" s="12" t="s">
        <v>36</v>
      </c>
      <c r="AX192" s="12" t="s">
        <v>85</v>
      </c>
      <c r="AY192" s="155" t="s">
        <v>209</v>
      </c>
    </row>
    <row r="193" spans="2:65" s="1" customFormat="1" ht="37.9" customHeight="1" x14ac:dyDescent="0.2">
      <c r="B193" s="30"/>
      <c r="C193" s="171" t="s">
        <v>453</v>
      </c>
      <c r="D193" s="171" t="s">
        <v>449</v>
      </c>
      <c r="E193" s="172" t="s">
        <v>3593</v>
      </c>
      <c r="F193" s="173" t="s">
        <v>3594</v>
      </c>
      <c r="G193" s="174" t="s">
        <v>456</v>
      </c>
      <c r="H193" s="175">
        <v>2</v>
      </c>
      <c r="I193" s="176"/>
      <c r="J193" s="177">
        <f>ROUND(I193*H193,2)</f>
        <v>0</v>
      </c>
      <c r="K193" s="178"/>
      <c r="L193" s="179"/>
      <c r="M193" s="180" t="s">
        <v>1</v>
      </c>
      <c r="N193" s="181" t="s">
        <v>43</v>
      </c>
      <c r="P193" s="146">
        <f>O193*H193</f>
        <v>0</v>
      </c>
      <c r="Q193" s="146">
        <v>2.4000000000000001E-4</v>
      </c>
      <c r="R193" s="146">
        <f>Q193*H193</f>
        <v>4.8000000000000001E-4</v>
      </c>
      <c r="S193" s="146">
        <v>0</v>
      </c>
      <c r="T193" s="147">
        <f>S193*H193</f>
        <v>0</v>
      </c>
      <c r="AR193" s="148" t="s">
        <v>91</v>
      </c>
      <c r="AT193" s="148" t="s">
        <v>449</v>
      </c>
      <c r="AU193" s="148" t="s">
        <v>91</v>
      </c>
      <c r="AY193" s="15" t="s">
        <v>209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5" t="s">
        <v>85</v>
      </c>
      <c r="BK193" s="149">
        <f>ROUND(I193*H193,2)</f>
        <v>0</v>
      </c>
      <c r="BL193" s="15" t="s">
        <v>85</v>
      </c>
      <c r="BM193" s="148" t="s">
        <v>3595</v>
      </c>
    </row>
    <row r="194" spans="2:65" s="1" customFormat="1" ht="19.5" x14ac:dyDescent="0.2">
      <c r="B194" s="30"/>
      <c r="D194" s="150" t="s">
        <v>216</v>
      </c>
      <c r="F194" s="151" t="s">
        <v>3594</v>
      </c>
      <c r="I194" s="152"/>
      <c r="L194" s="30"/>
      <c r="M194" s="153"/>
      <c r="T194" s="54"/>
      <c r="AT194" s="15" t="s">
        <v>216</v>
      </c>
      <c r="AU194" s="15" t="s">
        <v>91</v>
      </c>
    </row>
    <row r="195" spans="2:65" s="12" customFormat="1" x14ac:dyDescent="0.2">
      <c r="B195" s="154"/>
      <c r="D195" s="150" t="s">
        <v>292</v>
      </c>
      <c r="E195" s="155" t="s">
        <v>1</v>
      </c>
      <c r="F195" s="156" t="s">
        <v>91</v>
      </c>
      <c r="H195" s="157">
        <v>2</v>
      </c>
      <c r="I195" s="158"/>
      <c r="L195" s="154"/>
      <c r="M195" s="159"/>
      <c r="T195" s="160"/>
      <c r="AT195" s="155" t="s">
        <v>292</v>
      </c>
      <c r="AU195" s="155" t="s">
        <v>91</v>
      </c>
      <c r="AV195" s="12" t="s">
        <v>91</v>
      </c>
      <c r="AW195" s="12" t="s">
        <v>36</v>
      </c>
      <c r="AX195" s="12" t="s">
        <v>85</v>
      </c>
      <c r="AY195" s="155" t="s">
        <v>209</v>
      </c>
    </row>
    <row r="196" spans="2:65" s="1" customFormat="1" ht="37.9" customHeight="1" x14ac:dyDescent="0.2">
      <c r="B196" s="30"/>
      <c r="C196" s="171" t="s">
        <v>459</v>
      </c>
      <c r="D196" s="171" t="s">
        <v>449</v>
      </c>
      <c r="E196" s="172" t="s">
        <v>3596</v>
      </c>
      <c r="F196" s="173" t="s">
        <v>3597</v>
      </c>
      <c r="G196" s="174" t="s">
        <v>456</v>
      </c>
      <c r="H196" s="175">
        <v>1</v>
      </c>
      <c r="I196" s="176"/>
      <c r="J196" s="177">
        <f>ROUND(I196*H196,2)</f>
        <v>0</v>
      </c>
      <c r="K196" s="178"/>
      <c r="L196" s="179"/>
      <c r="M196" s="180" t="s">
        <v>1</v>
      </c>
      <c r="N196" s="181" t="s">
        <v>43</v>
      </c>
      <c r="P196" s="146">
        <f>O196*H196</f>
        <v>0</v>
      </c>
      <c r="Q196" s="146">
        <v>2.4000000000000001E-4</v>
      </c>
      <c r="R196" s="146">
        <f>Q196*H196</f>
        <v>2.4000000000000001E-4</v>
      </c>
      <c r="S196" s="146">
        <v>0</v>
      </c>
      <c r="T196" s="147">
        <f>S196*H196</f>
        <v>0</v>
      </c>
      <c r="AR196" s="148" t="s">
        <v>91</v>
      </c>
      <c r="AT196" s="148" t="s">
        <v>449</v>
      </c>
      <c r="AU196" s="148" t="s">
        <v>91</v>
      </c>
      <c r="AY196" s="15" t="s">
        <v>209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5" t="s">
        <v>85</v>
      </c>
      <c r="BK196" s="149">
        <f>ROUND(I196*H196,2)</f>
        <v>0</v>
      </c>
      <c r="BL196" s="15" t="s">
        <v>85</v>
      </c>
      <c r="BM196" s="148" t="s">
        <v>3598</v>
      </c>
    </row>
    <row r="197" spans="2:65" s="1" customFormat="1" ht="29.25" x14ac:dyDescent="0.2">
      <c r="B197" s="30"/>
      <c r="D197" s="150" t="s">
        <v>216</v>
      </c>
      <c r="F197" s="151" t="s">
        <v>3597</v>
      </c>
      <c r="I197" s="152"/>
      <c r="L197" s="30"/>
      <c r="M197" s="153"/>
      <c r="T197" s="54"/>
      <c r="AT197" s="15" t="s">
        <v>216</v>
      </c>
      <c r="AU197" s="15" t="s">
        <v>91</v>
      </c>
    </row>
    <row r="198" spans="2:65" s="12" customFormat="1" x14ac:dyDescent="0.2">
      <c r="B198" s="154"/>
      <c r="D198" s="150" t="s">
        <v>292</v>
      </c>
      <c r="E198" s="155" t="s">
        <v>1</v>
      </c>
      <c r="F198" s="156" t="s">
        <v>85</v>
      </c>
      <c r="H198" s="157">
        <v>1</v>
      </c>
      <c r="I198" s="158"/>
      <c r="L198" s="154"/>
      <c r="M198" s="159"/>
      <c r="T198" s="160"/>
      <c r="AT198" s="155" t="s">
        <v>292</v>
      </c>
      <c r="AU198" s="155" t="s">
        <v>91</v>
      </c>
      <c r="AV198" s="12" t="s">
        <v>91</v>
      </c>
      <c r="AW198" s="12" t="s">
        <v>36</v>
      </c>
      <c r="AX198" s="12" t="s">
        <v>85</v>
      </c>
      <c r="AY198" s="155" t="s">
        <v>209</v>
      </c>
    </row>
    <row r="199" spans="2:65" s="1" customFormat="1" ht="37.9" customHeight="1" x14ac:dyDescent="0.2">
      <c r="B199" s="30"/>
      <c r="C199" s="171" t="s">
        <v>463</v>
      </c>
      <c r="D199" s="171" t="s">
        <v>449</v>
      </c>
      <c r="E199" s="172" t="s">
        <v>3599</v>
      </c>
      <c r="F199" s="173" t="s">
        <v>3600</v>
      </c>
      <c r="G199" s="174" t="s">
        <v>456</v>
      </c>
      <c r="H199" s="175">
        <v>2</v>
      </c>
      <c r="I199" s="176"/>
      <c r="J199" s="177">
        <f>ROUND(I199*H199,2)</f>
        <v>0</v>
      </c>
      <c r="K199" s="178"/>
      <c r="L199" s="179"/>
      <c r="M199" s="180" t="s">
        <v>1</v>
      </c>
      <c r="N199" s="181" t="s">
        <v>43</v>
      </c>
      <c r="P199" s="146">
        <f>O199*H199</f>
        <v>0</v>
      </c>
      <c r="Q199" s="146">
        <v>2.4000000000000001E-4</v>
      </c>
      <c r="R199" s="146">
        <f>Q199*H199</f>
        <v>4.8000000000000001E-4</v>
      </c>
      <c r="S199" s="146">
        <v>0</v>
      </c>
      <c r="T199" s="147">
        <f>S199*H199</f>
        <v>0</v>
      </c>
      <c r="AR199" s="148" t="s">
        <v>91</v>
      </c>
      <c r="AT199" s="148" t="s">
        <v>449</v>
      </c>
      <c r="AU199" s="148" t="s">
        <v>91</v>
      </c>
      <c r="AY199" s="15" t="s">
        <v>209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5" t="s">
        <v>85</v>
      </c>
      <c r="BK199" s="149">
        <f>ROUND(I199*H199,2)</f>
        <v>0</v>
      </c>
      <c r="BL199" s="15" t="s">
        <v>85</v>
      </c>
      <c r="BM199" s="148" t="s">
        <v>3601</v>
      </c>
    </row>
    <row r="200" spans="2:65" s="1" customFormat="1" ht="19.5" x14ac:dyDescent="0.2">
      <c r="B200" s="30"/>
      <c r="D200" s="150" t="s">
        <v>216</v>
      </c>
      <c r="F200" s="151" t="s">
        <v>3600</v>
      </c>
      <c r="I200" s="152"/>
      <c r="L200" s="30"/>
      <c r="M200" s="153"/>
      <c r="T200" s="54"/>
      <c r="AT200" s="15" t="s">
        <v>216</v>
      </c>
      <c r="AU200" s="15" t="s">
        <v>91</v>
      </c>
    </row>
    <row r="201" spans="2:65" s="12" customFormat="1" x14ac:dyDescent="0.2">
      <c r="B201" s="154"/>
      <c r="D201" s="150" t="s">
        <v>292</v>
      </c>
      <c r="E201" s="155" t="s">
        <v>1</v>
      </c>
      <c r="F201" s="156" t="s">
        <v>91</v>
      </c>
      <c r="H201" s="157">
        <v>2</v>
      </c>
      <c r="I201" s="158"/>
      <c r="L201" s="154"/>
      <c r="M201" s="159"/>
      <c r="T201" s="160"/>
      <c r="AT201" s="155" t="s">
        <v>292</v>
      </c>
      <c r="AU201" s="155" t="s">
        <v>91</v>
      </c>
      <c r="AV201" s="12" t="s">
        <v>91</v>
      </c>
      <c r="AW201" s="12" t="s">
        <v>36</v>
      </c>
      <c r="AX201" s="12" t="s">
        <v>85</v>
      </c>
      <c r="AY201" s="155" t="s">
        <v>209</v>
      </c>
    </row>
    <row r="202" spans="2:65" s="1" customFormat="1" ht="37.9" customHeight="1" x14ac:dyDescent="0.2">
      <c r="B202" s="30"/>
      <c r="C202" s="171" t="s">
        <v>469</v>
      </c>
      <c r="D202" s="171" t="s">
        <v>449</v>
      </c>
      <c r="E202" s="172" t="s">
        <v>3602</v>
      </c>
      <c r="F202" s="173" t="s">
        <v>3603</v>
      </c>
      <c r="G202" s="174" t="s">
        <v>456</v>
      </c>
      <c r="H202" s="175">
        <v>3</v>
      </c>
      <c r="I202" s="176"/>
      <c r="J202" s="177">
        <f>ROUND(I202*H202,2)</f>
        <v>0</v>
      </c>
      <c r="K202" s="178"/>
      <c r="L202" s="179"/>
      <c r="M202" s="180" t="s">
        <v>1</v>
      </c>
      <c r="N202" s="181" t="s">
        <v>43</v>
      </c>
      <c r="P202" s="146">
        <f>O202*H202</f>
        <v>0</v>
      </c>
      <c r="Q202" s="146">
        <v>2.4000000000000001E-4</v>
      </c>
      <c r="R202" s="146">
        <f>Q202*H202</f>
        <v>7.2000000000000005E-4</v>
      </c>
      <c r="S202" s="146">
        <v>0</v>
      </c>
      <c r="T202" s="147">
        <f>S202*H202</f>
        <v>0</v>
      </c>
      <c r="AR202" s="148" t="s">
        <v>91</v>
      </c>
      <c r="AT202" s="148" t="s">
        <v>449</v>
      </c>
      <c r="AU202" s="148" t="s">
        <v>91</v>
      </c>
      <c r="AY202" s="15" t="s">
        <v>209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5" t="s">
        <v>85</v>
      </c>
      <c r="BK202" s="149">
        <f>ROUND(I202*H202,2)</f>
        <v>0</v>
      </c>
      <c r="BL202" s="15" t="s">
        <v>85</v>
      </c>
      <c r="BM202" s="148" t="s">
        <v>3604</v>
      </c>
    </row>
    <row r="203" spans="2:65" s="1" customFormat="1" ht="29.25" x14ac:dyDescent="0.2">
      <c r="B203" s="30"/>
      <c r="D203" s="150" t="s">
        <v>216</v>
      </c>
      <c r="F203" s="151" t="s">
        <v>3605</v>
      </c>
      <c r="I203" s="152"/>
      <c r="L203" s="30"/>
      <c r="M203" s="153"/>
      <c r="T203" s="54"/>
      <c r="AT203" s="15" t="s">
        <v>216</v>
      </c>
      <c r="AU203" s="15" t="s">
        <v>91</v>
      </c>
    </row>
    <row r="204" spans="2:65" s="12" customFormat="1" x14ac:dyDescent="0.2">
      <c r="B204" s="154"/>
      <c r="D204" s="150" t="s">
        <v>292</v>
      </c>
      <c r="E204" s="155" t="s">
        <v>1</v>
      </c>
      <c r="F204" s="156" t="s">
        <v>148</v>
      </c>
      <c r="H204" s="157">
        <v>3</v>
      </c>
      <c r="I204" s="158"/>
      <c r="L204" s="154"/>
      <c r="M204" s="159"/>
      <c r="T204" s="160"/>
      <c r="AT204" s="155" t="s">
        <v>292</v>
      </c>
      <c r="AU204" s="155" t="s">
        <v>91</v>
      </c>
      <c r="AV204" s="12" t="s">
        <v>91</v>
      </c>
      <c r="AW204" s="12" t="s">
        <v>36</v>
      </c>
      <c r="AX204" s="12" t="s">
        <v>85</v>
      </c>
      <c r="AY204" s="155" t="s">
        <v>209</v>
      </c>
    </row>
    <row r="205" spans="2:65" s="1" customFormat="1" ht="33" customHeight="1" x14ac:dyDescent="0.2">
      <c r="B205" s="30"/>
      <c r="C205" s="171" t="s">
        <v>474</v>
      </c>
      <c r="D205" s="171" t="s">
        <v>449</v>
      </c>
      <c r="E205" s="172" t="s">
        <v>3606</v>
      </c>
      <c r="F205" s="173" t="s">
        <v>3607</v>
      </c>
      <c r="G205" s="174" t="s">
        <v>456</v>
      </c>
      <c r="H205" s="175">
        <v>2</v>
      </c>
      <c r="I205" s="176"/>
      <c r="J205" s="177">
        <f>ROUND(I205*H205,2)</f>
        <v>0</v>
      </c>
      <c r="K205" s="178"/>
      <c r="L205" s="179"/>
      <c r="M205" s="180" t="s">
        <v>1</v>
      </c>
      <c r="N205" s="181" t="s">
        <v>43</v>
      </c>
      <c r="P205" s="146">
        <f>O205*H205</f>
        <v>0</v>
      </c>
      <c r="Q205" s="146">
        <v>2.4000000000000001E-4</v>
      </c>
      <c r="R205" s="146">
        <f>Q205*H205</f>
        <v>4.8000000000000001E-4</v>
      </c>
      <c r="S205" s="146">
        <v>0</v>
      </c>
      <c r="T205" s="147">
        <f>S205*H205</f>
        <v>0</v>
      </c>
      <c r="AR205" s="148" t="s">
        <v>91</v>
      </c>
      <c r="AT205" s="148" t="s">
        <v>449</v>
      </c>
      <c r="AU205" s="148" t="s">
        <v>91</v>
      </c>
      <c r="AY205" s="15" t="s">
        <v>209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5" t="s">
        <v>85</v>
      </c>
      <c r="BK205" s="149">
        <f>ROUND(I205*H205,2)</f>
        <v>0</v>
      </c>
      <c r="BL205" s="15" t="s">
        <v>85</v>
      </c>
      <c r="BM205" s="148" t="s">
        <v>3608</v>
      </c>
    </row>
    <row r="206" spans="2:65" s="1" customFormat="1" ht="19.5" x14ac:dyDescent="0.2">
      <c r="B206" s="30"/>
      <c r="D206" s="150" t="s">
        <v>216</v>
      </c>
      <c r="F206" s="151" t="s">
        <v>3607</v>
      </c>
      <c r="I206" s="152"/>
      <c r="L206" s="30"/>
      <c r="M206" s="153"/>
      <c r="T206" s="54"/>
      <c r="AT206" s="15" t="s">
        <v>216</v>
      </c>
      <c r="AU206" s="15" t="s">
        <v>91</v>
      </c>
    </row>
    <row r="207" spans="2:65" s="12" customFormat="1" x14ac:dyDescent="0.2">
      <c r="B207" s="154"/>
      <c r="D207" s="150" t="s">
        <v>292</v>
      </c>
      <c r="E207" s="155" t="s">
        <v>1</v>
      </c>
      <c r="F207" s="156" t="s">
        <v>91</v>
      </c>
      <c r="H207" s="157">
        <v>2</v>
      </c>
      <c r="I207" s="158"/>
      <c r="L207" s="154"/>
      <c r="M207" s="159"/>
      <c r="T207" s="160"/>
      <c r="AT207" s="155" t="s">
        <v>292</v>
      </c>
      <c r="AU207" s="155" t="s">
        <v>91</v>
      </c>
      <c r="AV207" s="12" t="s">
        <v>91</v>
      </c>
      <c r="AW207" s="12" t="s">
        <v>36</v>
      </c>
      <c r="AX207" s="12" t="s">
        <v>85</v>
      </c>
      <c r="AY207" s="155" t="s">
        <v>209</v>
      </c>
    </row>
    <row r="208" spans="2:65" s="1" customFormat="1" ht="24.2" customHeight="1" x14ac:dyDescent="0.2">
      <c r="B208" s="30"/>
      <c r="C208" s="171" t="s">
        <v>480</v>
      </c>
      <c r="D208" s="171" t="s">
        <v>449</v>
      </c>
      <c r="E208" s="172" t="s">
        <v>3609</v>
      </c>
      <c r="F208" s="173" t="s">
        <v>3610</v>
      </c>
      <c r="G208" s="174" t="s">
        <v>456</v>
      </c>
      <c r="H208" s="175">
        <v>1</v>
      </c>
      <c r="I208" s="176"/>
      <c r="J208" s="177">
        <f>ROUND(I208*H208,2)</f>
        <v>0</v>
      </c>
      <c r="K208" s="178"/>
      <c r="L208" s="179"/>
      <c r="M208" s="180" t="s">
        <v>1</v>
      </c>
      <c r="N208" s="181" t="s">
        <v>43</v>
      </c>
      <c r="P208" s="146">
        <f>O208*H208</f>
        <v>0</v>
      </c>
      <c r="Q208" s="146">
        <v>1.8E-3</v>
      </c>
      <c r="R208" s="146">
        <f>Q208*H208</f>
        <v>1.8E-3</v>
      </c>
      <c r="S208" s="146">
        <v>0</v>
      </c>
      <c r="T208" s="147">
        <f>S208*H208</f>
        <v>0</v>
      </c>
      <c r="AR208" s="148" t="s">
        <v>91</v>
      </c>
      <c r="AT208" s="148" t="s">
        <v>449</v>
      </c>
      <c r="AU208" s="148" t="s">
        <v>91</v>
      </c>
      <c r="AY208" s="15" t="s">
        <v>209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5" t="s">
        <v>85</v>
      </c>
      <c r="BK208" s="149">
        <f>ROUND(I208*H208,2)</f>
        <v>0</v>
      </c>
      <c r="BL208" s="15" t="s">
        <v>85</v>
      </c>
      <c r="BM208" s="148" t="s">
        <v>3611</v>
      </c>
    </row>
    <row r="209" spans="2:65" s="1" customFormat="1" ht="19.5" x14ac:dyDescent="0.2">
      <c r="B209" s="30"/>
      <c r="D209" s="150" t="s">
        <v>216</v>
      </c>
      <c r="F209" s="151" t="s">
        <v>3610</v>
      </c>
      <c r="I209" s="152"/>
      <c r="L209" s="30"/>
      <c r="M209" s="153"/>
      <c r="T209" s="54"/>
      <c r="AT209" s="15" t="s">
        <v>216</v>
      </c>
      <c r="AU209" s="15" t="s">
        <v>91</v>
      </c>
    </row>
    <row r="210" spans="2:65" s="1" customFormat="1" ht="33" customHeight="1" x14ac:dyDescent="0.2">
      <c r="B210" s="30"/>
      <c r="C210" s="171" t="s">
        <v>485</v>
      </c>
      <c r="D210" s="171" t="s">
        <v>449</v>
      </c>
      <c r="E210" s="172" t="s">
        <v>3612</v>
      </c>
      <c r="F210" s="173" t="s">
        <v>3613</v>
      </c>
      <c r="G210" s="174" t="s">
        <v>456</v>
      </c>
      <c r="H210" s="175">
        <v>1</v>
      </c>
      <c r="I210" s="176"/>
      <c r="J210" s="177">
        <f>ROUND(I210*H210,2)</f>
        <v>0</v>
      </c>
      <c r="K210" s="178"/>
      <c r="L210" s="179"/>
      <c r="M210" s="180" t="s">
        <v>1</v>
      </c>
      <c r="N210" s="181" t="s">
        <v>43</v>
      </c>
      <c r="P210" s="146">
        <f>O210*H210</f>
        <v>0</v>
      </c>
      <c r="Q210" s="146">
        <v>8.3000000000000001E-3</v>
      </c>
      <c r="R210" s="146">
        <f>Q210*H210</f>
        <v>8.3000000000000001E-3</v>
      </c>
      <c r="S210" s="146">
        <v>0</v>
      </c>
      <c r="T210" s="147">
        <f>S210*H210</f>
        <v>0</v>
      </c>
      <c r="AR210" s="148" t="s">
        <v>91</v>
      </c>
      <c r="AT210" s="148" t="s">
        <v>449</v>
      </c>
      <c r="AU210" s="148" t="s">
        <v>91</v>
      </c>
      <c r="AY210" s="15" t="s">
        <v>209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5" t="s">
        <v>85</v>
      </c>
      <c r="BK210" s="149">
        <f>ROUND(I210*H210,2)</f>
        <v>0</v>
      </c>
      <c r="BL210" s="15" t="s">
        <v>85</v>
      </c>
      <c r="BM210" s="148" t="s">
        <v>3614</v>
      </c>
    </row>
    <row r="211" spans="2:65" s="1" customFormat="1" ht="19.5" x14ac:dyDescent="0.2">
      <c r="B211" s="30"/>
      <c r="D211" s="150" t="s">
        <v>216</v>
      </c>
      <c r="F211" s="151" t="s">
        <v>3613</v>
      </c>
      <c r="I211" s="152"/>
      <c r="L211" s="30"/>
      <c r="M211" s="153"/>
      <c r="T211" s="54"/>
      <c r="AT211" s="15" t="s">
        <v>216</v>
      </c>
      <c r="AU211" s="15" t="s">
        <v>91</v>
      </c>
    </row>
    <row r="212" spans="2:65" s="12" customFormat="1" x14ac:dyDescent="0.2">
      <c r="B212" s="154"/>
      <c r="D212" s="150" t="s">
        <v>292</v>
      </c>
      <c r="E212" s="155" t="s">
        <v>1</v>
      </c>
      <c r="F212" s="156" t="s">
        <v>85</v>
      </c>
      <c r="H212" s="157">
        <v>1</v>
      </c>
      <c r="I212" s="158"/>
      <c r="L212" s="154"/>
      <c r="M212" s="159"/>
      <c r="T212" s="160"/>
      <c r="AT212" s="155" t="s">
        <v>292</v>
      </c>
      <c r="AU212" s="155" t="s">
        <v>91</v>
      </c>
      <c r="AV212" s="12" t="s">
        <v>91</v>
      </c>
      <c r="AW212" s="12" t="s">
        <v>36</v>
      </c>
      <c r="AX212" s="12" t="s">
        <v>85</v>
      </c>
      <c r="AY212" s="155" t="s">
        <v>209</v>
      </c>
    </row>
    <row r="213" spans="2:65" s="1" customFormat="1" ht="33" customHeight="1" x14ac:dyDescent="0.2">
      <c r="B213" s="30"/>
      <c r="C213" s="171" t="s">
        <v>491</v>
      </c>
      <c r="D213" s="171" t="s">
        <v>449</v>
      </c>
      <c r="E213" s="172" t="s">
        <v>3615</v>
      </c>
      <c r="F213" s="173" t="s">
        <v>3616</v>
      </c>
      <c r="G213" s="174" t="s">
        <v>456</v>
      </c>
      <c r="H213" s="175">
        <v>1</v>
      </c>
      <c r="I213" s="176"/>
      <c r="J213" s="177">
        <f>ROUND(I213*H213,2)</f>
        <v>0</v>
      </c>
      <c r="K213" s="178"/>
      <c r="L213" s="179"/>
      <c r="M213" s="180" t="s">
        <v>1</v>
      </c>
      <c r="N213" s="181" t="s">
        <v>43</v>
      </c>
      <c r="P213" s="146">
        <f>O213*H213</f>
        <v>0</v>
      </c>
      <c r="Q213" s="146">
        <v>8.3000000000000001E-3</v>
      </c>
      <c r="R213" s="146">
        <f>Q213*H213</f>
        <v>8.3000000000000001E-3</v>
      </c>
      <c r="S213" s="146">
        <v>0</v>
      </c>
      <c r="T213" s="147">
        <f>S213*H213</f>
        <v>0</v>
      </c>
      <c r="AR213" s="148" t="s">
        <v>91</v>
      </c>
      <c r="AT213" s="148" t="s">
        <v>449</v>
      </c>
      <c r="AU213" s="148" t="s">
        <v>91</v>
      </c>
      <c r="AY213" s="15" t="s">
        <v>209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5" t="s">
        <v>85</v>
      </c>
      <c r="BK213" s="149">
        <f>ROUND(I213*H213,2)</f>
        <v>0</v>
      </c>
      <c r="BL213" s="15" t="s">
        <v>85</v>
      </c>
      <c r="BM213" s="148" t="s">
        <v>3617</v>
      </c>
    </row>
    <row r="214" spans="2:65" s="1" customFormat="1" ht="19.5" x14ac:dyDescent="0.2">
      <c r="B214" s="30"/>
      <c r="D214" s="150" t="s">
        <v>216</v>
      </c>
      <c r="F214" s="151" t="s">
        <v>3616</v>
      </c>
      <c r="I214" s="152"/>
      <c r="L214" s="30"/>
      <c r="M214" s="153"/>
      <c r="T214" s="54"/>
      <c r="AT214" s="15" t="s">
        <v>216</v>
      </c>
      <c r="AU214" s="15" t="s">
        <v>91</v>
      </c>
    </row>
    <row r="215" spans="2:65" s="12" customFormat="1" x14ac:dyDescent="0.2">
      <c r="B215" s="154"/>
      <c r="D215" s="150" t="s">
        <v>292</v>
      </c>
      <c r="E215" s="155" t="s">
        <v>1</v>
      </c>
      <c r="F215" s="156" t="s">
        <v>85</v>
      </c>
      <c r="H215" s="157">
        <v>1</v>
      </c>
      <c r="I215" s="158"/>
      <c r="L215" s="154"/>
      <c r="M215" s="159"/>
      <c r="T215" s="160"/>
      <c r="AT215" s="155" t="s">
        <v>292</v>
      </c>
      <c r="AU215" s="155" t="s">
        <v>91</v>
      </c>
      <c r="AV215" s="12" t="s">
        <v>91</v>
      </c>
      <c r="AW215" s="12" t="s">
        <v>36</v>
      </c>
      <c r="AX215" s="12" t="s">
        <v>85</v>
      </c>
      <c r="AY215" s="155" t="s">
        <v>209</v>
      </c>
    </row>
    <row r="216" spans="2:65" s="1" customFormat="1" ht="24.2" customHeight="1" x14ac:dyDescent="0.2">
      <c r="B216" s="30"/>
      <c r="C216" s="171" t="s">
        <v>374</v>
      </c>
      <c r="D216" s="171" t="s">
        <v>449</v>
      </c>
      <c r="E216" s="172" t="s">
        <v>3618</v>
      </c>
      <c r="F216" s="173" t="s">
        <v>3619</v>
      </c>
      <c r="G216" s="174" t="s">
        <v>456</v>
      </c>
      <c r="H216" s="175">
        <v>1</v>
      </c>
      <c r="I216" s="176"/>
      <c r="J216" s="177">
        <f>ROUND(I216*H216,2)</f>
        <v>0</v>
      </c>
      <c r="K216" s="178"/>
      <c r="L216" s="179"/>
      <c r="M216" s="180" t="s">
        <v>1</v>
      </c>
      <c r="N216" s="181" t="s">
        <v>43</v>
      </c>
      <c r="P216" s="146">
        <f>O216*H216</f>
        <v>0</v>
      </c>
      <c r="Q216" s="146">
        <v>2.4000000000000001E-4</v>
      </c>
      <c r="R216" s="146">
        <f>Q216*H216</f>
        <v>2.4000000000000001E-4</v>
      </c>
      <c r="S216" s="146">
        <v>0</v>
      </c>
      <c r="T216" s="147">
        <f>S216*H216</f>
        <v>0</v>
      </c>
      <c r="AR216" s="148" t="s">
        <v>91</v>
      </c>
      <c r="AT216" s="148" t="s">
        <v>449</v>
      </c>
      <c r="AU216" s="148" t="s">
        <v>91</v>
      </c>
      <c r="AY216" s="15" t="s">
        <v>209</v>
      </c>
      <c r="BE216" s="149">
        <f>IF(N216="základní",J216,0)</f>
        <v>0</v>
      </c>
      <c r="BF216" s="149">
        <f>IF(N216="snížená",J216,0)</f>
        <v>0</v>
      </c>
      <c r="BG216" s="149">
        <f>IF(N216="zákl. přenesená",J216,0)</f>
        <v>0</v>
      </c>
      <c r="BH216" s="149">
        <f>IF(N216="sníž. přenesená",J216,0)</f>
        <v>0</v>
      </c>
      <c r="BI216" s="149">
        <f>IF(N216="nulová",J216,0)</f>
        <v>0</v>
      </c>
      <c r="BJ216" s="15" t="s">
        <v>85</v>
      </c>
      <c r="BK216" s="149">
        <f>ROUND(I216*H216,2)</f>
        <v>0</v>
      </c>
      <c r="BL216" s="15" t="s">
        <v>85</v>
      </c>
      <c r="BM216" s="148" t="s">
        <v>3620</v>
      </c>
    </row>
    <row r="217" spans="2:65" s="1" customFormat="1" x14ac:dyDescent="0.2">
      <c r="B217" s="30"/>
      <c r="D217" s="150" t="s">
        <v>216</v>
      </c>
      <c r="F217" s="151" t="s">
        <v>3621</v>
      </c>
      <c r="I217" s="152"/>
      <c r="L217" s="30"/>
      <c r="M217" s="153"/>
      <c r="T217" s="54"/>
      <c r="AT217" s="15" t="s">
        <v>216</v>
      </c>
      <c r="AU217" s="15" t="s">
        <v>91</v>
      </c>
    </row>
    <row r="218" spans="2:65" s="12" customFormat="1" x14ac:dyDescent="0.2">
      <c r="B218" s="154"/>
      <c r="D218" s="150" t="s">
        <v>292</v>
      </c>
      <c r="E218" s="155" t="s">
        <v>1</v>
      </c>
      <c r="F218" s="156" t="s">
        <v>85</v>
      </c>
      <c r="H218" s="157">
        <v>1</v>
      </c>
      <c r="I218" s="158"/>
      <c r="L218" s="154"/>
      <c r="M218" s="159"/>
      <c r="T218" s="160"/>
      <c r="AT218" s="155" t="s">
        <v>292</v>
      </c>
      <c r="AU218" s="155" t="s">
        <v>91</v>
      </c>
      <c r="AV218" s="12" t="s">
        <v>91</v>
      </c>
      <c r="AW218" s="12" t="s">
        <v>36</v>
      </c>
      <c r="AX218" s="12" t="s">
        <v>85</v>
      </c>
      <c r="AY218" s="155" t="s">
        <v>209</v>
      </c>
    </row>
    <row r="219" spans="2:65" s="1" customFormat="1" ht="24.2" customHeight="1" x14ac:dyDescent="0.2">
      <c r="B219" s="30"/>
      <c r="C219" s="171" t="s">
        <v>501</v>
      </c>
      <c r="D219" s="171" t="s">
        <v>449</v>
      </c>
      <c r="E219" s="172" t="s">
        <v>3622</v>
      </c>
      <c r="F219" s="173" t="s">
        <v>3623</v>
      </c>
      <c r="G219" s="174" t="s">
        <v>960</v>
      </c>
      <c r="H219" s="175">
        <v>1</v>
      </c>
      <c r="I219" s="176"/>
      <c r="J219" s="177">
        <f>ROUND(I219*H219,2)</f>
        <v>0</v>
      </c>
      <c r="K219" s="178"/>
      <c r="L219" s="179"/>
      <c r="M219" s="180" t="s">
        <v>1</v>
      </c>
      <c r="N219" s="181" t="s">
        <v>43</v>
      </c>
      <c r="P219" s="146">
        <f>O219*H219</f>
        <v>0</v>
      </c>
      <c r="Q219" s="146">
        <v>4.0000000000000003E-5</v>
      </c>
      <c r="R219" s="146">
        <f>Q219*H219</f>
        <v>4.0000000000000003E-5</v>
      </c>
      <c r="S219" s="146">
        <v>0</v>
      </c>
      <c r="T219" s="147">
        <f>S219*H219</f>
        <v>0</v>
      </c>
      <c r="AR219" s="148" t="s">
        <v>91</v>
      </c>
      <c r="AT219" s="148" t="s">
        <v>449</v>
      </c>
      <c r="AU219" s="148" t="s">
        <v>91</v>
      </c>
      <c r="AY219" s="15" t="s">
        <v>209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5" t="s">
        <v>85</v>
      </c>
      <c r="BK219" s="149">
        <f>ROUND(I219*H219,2)</f>
        <v>0</v>
      </c>
      <c r="BL219" s="15" t="s">
        <v>85</v>
      </c>
      <c r="BM219" s="148" t="s">
        <v>3624</v>
      </c>
    </row>
    <row r="220" spans="2:65" s="1" customFormat="1" ht="19.5" x14ac:dyDescent="0.2">
      <c r="B220" s="30"/>
      <c r="D220" s="150" t="s">
        <v>216</v>
      </c>
      <c r="F220" s="151" t="s">
        <v>3623</v>
      </c>
      <c r="I220" s="152"/>
      <c r="L220" s="30"/>
      <c r="M220" s="153"/>
      <c r="T220" s="54"/>
      <c r="AT220" s="15" t="s">
        <v>216</v>
      </c>
      <c r="AU220" s="15" t="s">
        <v>91</v>
      </c>
    </row>
    <row r="221" spans="2:65" s="12" customFormat="1" x14ac:dyDescent="0.2">
      <c r="B221" s="154"/>
      <c r="D221" s="150" t="s">
        <v>292</v>
      </c>
      <c r="E221" s="155" t="s">
        <v>1</v>
      </c>
      <c r="F221" s="156" t="s">
        <v>85</v>
      </c>
      <c r="H221" s="157">
        <v>1</v>
      </c>
      <c r="I221" s="158"/>
      <c r="L221" s="154"/>
      <c r="M221" s="159"/>
      <c r="T221" s="160"/>
      <c r="AT221" s="155" t="s">
        <v>292</v>
      </c>
      <c r="AU221" s="155" t="s">
        <v>91</v>
      </c>
      <c r="AV221" s="12" t="s">
        <v>91</v>
      </c>
      <c r="AW221" s="12" t="s">
        <v>36</v>
      </c>
      <c r="AX221" s="12" t="s">
        <v>85</v>
      </c>
      <c r="AY221" s="155" t="s">
        <v>209</v>
      </c>
    </row>
    <row r="222" spans="2:65" s="1" customFormat="1" ht="37.9" customHeight="1" x14ac:dyDescent="0.2">
      <c r="B222" s="30"/>
      <c r="C222" s="171" t="s">
        <v>509</v>
      </c>
      <c r="D222" s="171" t="s">
        <v>449</v>
      </c>
      <c r="E222" s="172" t="s">
        <v>3625</v>
      </c>
      <c r="F222" s="173" t="s">
        <v>3626</v>
      </c>
      <c r="G222" s="174" t="s">
        <v>960</v>
      </c>
      <c r="H222" s="175">
        <v>1</v>
      </c>
      <c r="I222" s="176"/>
      <c r="J222" s="177">
        <f>ROUND(I222*H222,2)</f>
        <v>0</v>
      </c>
      <c r="K222" s="178"/>
      <c r="L222" s="179"/>
      <c r="M222" s="180" t="s">
        <v>1</v>
      </c>
      <c r="N222" s="181" t="s">
        <v>43</v>
      </c>
      <c r="P222" s="146">
        <f>O222*H222</f>
        <v>0</v>
      </c>
      <c r="Q222" s="146">
        <v>4.0000000000000003E-5</v>
      </c>
      <c r="R222" s="146">
        <f>Q222*H222</f>
        <v>4.0000000000000003E-5</v>
      </c>
      <c r="S222" s="146">
        <v>0</v>
      </c>
      <c r="T222" s="147">
        <f>S222*H222</f>
        <v>0</v>
      </c>
      <c r="AR222" s="148" t="s">
        <v>91</v>
      </c>
      <c r="AT222" s="148" t="s">
        <v>449</v>
      </c>
      <c r="AU222" s="148" t="s">
        <v>91</v>
      </c>
      <c r="AY222" s="15" t="s">
        <v>209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5" t="s">
        <v>85</v>
      </c>
      <c r="BK222" s="149">
        <f>ROUND(I222*H222,2)</f>
        <v>0</v>
      </c>
      <c r="BL222" s="15" t="s">
        <v>85</v>
      </c>
      <c r="BM222" s="148" t="s">
        <v>3627</v>
      </c>
    </row>
    <row r="223" spans="2:65" s="1" customFormat="1" ht="19.5" x14ac:dyDescent="0.2">
      <c r="B223" s="30"/>
      <c r="D223" s="150" t="s">
        <v>216</v>
      </c>
      <c r="F223" s="151" t="s">
        <v>3628</v>
      </c>
      <c r="I223" s="152"/>
      <c r="L223" s="30"/>
      <c r="M223" s="153"/>
      <c r="T223" s="54"/>
      <c r="AT223" s="15" t="s">
        <v>216</v>
      </c>
      <c r="AU223" s="15" t="s">
        <v>91</v>
      </c>
    </row>
    <row r="224" spans="2:65" s="12" customFormat="1" x14ac:dyDescent="0.2">
      <c r="B224" s="154"/>
      <c r="D224" s="150" t="s">
        <v>292</v>
      </c>
      <c r="E224" s="155" t="s">
        <v>1</v>
      </c>
      <c r="F224" s="156" t="s">
        <v>85</v>
      </c>
      <c r="H224" s="157">
        <v>1</v>
      </c>
      <c r="I224" s="158"/>
      <c r="L224" s="154"/>
      <c r="M224" s="159"/>
      <c r="T224" s="160"/>
      <c r="AT224" s="155" t="s">
        <v>292</v>
      </c>
      <c r="AU224" s="155" t="s">
        <v>91</v>
      </c>
      <c r="AV224" s="12" t="s">
        <v>91</v>
      </c>
      <c r="AW224" s="12" t="s">
        <v>36</v>
      </c>
      <c r="AX224" s="12" t="s">
        <v>85</v>
      </c>
      <c r="AY224" s="155" t="s">
        <v>209</v>
      </c>
    </row>
    <row r="225" spans="2:65" s="1" customFormat="1" ht="24.2" customHeight="1" x14ac:dyDescent="0.2">
      <c r="B225" s="30"/>
      <c r="C225" s="171" t="s">
        <v>517</v>
      </c>
      <c r="D225" s="171" t="s">
        <v>449</v>
      </c>
      <c r="E225" s="172" t="s">
        <v>3629</v>
      </c>
      <c r="F225" s="173" t="s">
        <v>3630</v>
      </c>
      <c r="G225" s="174" t="s">
        <v>960</v>
      </c>
      <c r="H225" s="175">
        <v>1</v>
      </c>
      <c r="I225" s="176"/>
      <c r="J225" s="177">
        <f>ROUND(I225*H225,2)</f>
        <v>0</v>
      </c>
      <c r="K225" s="178"/>
      <c r="L225" s="179"/>
      <c r="M225" s="180" t="s">
        <v>1</v>
      </c>
      <c r="N225" s="181" t="s">
        <v>43</v>
      </c>
      <c r="P225" s="146">
        <f>O225*H225</f>
        <v>0</v>
      </c>
      <c r="Q225" s="146">
        <v>4.0000000000000003E-5</v>
      </c>
      <c r="R225" s="146">
        <f>Q225*H225</f>
        <v>4.0000000000000003E-5</v>
      </c>
      <c r="S225" s="146">
        <v>0</v>
      </c>
      <c r="T225" s="147">
        <f>S225*H225</f>
        <v>0</v>
      </c>
      <c r="AR225" s="148" t="s">
        <v>91</v>
      </c>
      <c r="AT225" s="148" t="s">
        <v>449</v>
      </c>
      <c r="AU225" s="148" t="s">
        <v>91</v>
      </c>
      <c r="AY225" s="15" t="s">
        <v>209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5" t="s">
        <v>85</v>
      </c>
      <c r="BK225" s="149">
        <f>ROUND(I225*H225,2)</f>
        <v>0</v>
      </c>
      <c r="BL225" s="15" t="s">
        <v>85</v>
      </c>
      <c r="BM225" s="148" t="s">
        <v>3631</v>
      </c>
    </row>
    <row r="226" spans="2:65" s="1" customFormat="1" ht="19.5" x14ac:dyDescent="0.2">
      <c r="B226" s="30"/>
      <c r="D226" s="150" t="s">
        <v>216</v>
      </c>
      <c r="F226" s="151" t="s">
        <v>3630</v>
      </c>
      <c r="I226" s="152"/>
      <c r="L226" s="30"/>
      <c r="M226" s="153"/>
      <c r="T226" s="54"/>
      <c r="AT226" s="15" t="s">
        <v>216</v>
      </c>
      <c r="AU226" s="15" t="s">
        <v>91</v>
      </c>
    </row>
    <row r="227" spans="2:65" s="12" customFormat="1" x14ac:dyDescent="0.2">
      <c r="B227" s="154"/>
      <c r="D227" s="150" t="s">
        <v>292</v>
      </c>
      <c r="E227" s="155" t="s">
        <v>1</v>
      </c>
      <c r="F227" s="156" t="s">
        <v>85</v>
      </c>
      <c r="H227" s="157">
        <v>1</v>
      </c>
      <c r="I227" s="158"/>
      <c r="L227" s="154"/>
      <c r="M227" s="159"/>
      <c r="T227" s="160"/>
      <c r="AT227" s="155" t="s">
        <v>292</v>
      </c>
      <c r="AU227" s="155" t="s">
        <v>91</v>
      </c>
      <c r="AV227" s="12" t="s">
        <v>91</v>
      </c>
      <c r="AW227" s="12" t="s">
        <v>36</v>
      </c>
      <c r="AX227" s="12" t="s">
        <v>85</v>
      </c>
      <c r="AY227" s="155" t="s">
        <v>209</v>
      </c>
    </row>
    <row r="228" spans="2:65" s="1" customFormat="1" ht="33" customHeight="1" x14ac:dyDescent="0.2">
      <c r="B228" s="30"/>
      <c r="C228" s="136" t="s">
        <v>522</v>
      </c>
      <c r="D228" s="136" t="s">
        <v>210</v>
      </c>
      <c r="E228" s="137" t="s">
        <v>3632</v>
      </c>
      <c r="F228" s="138" t="s">
        <v>3633</v>
      </c>
      <c r="G228" s="139" t="s">
        <v>960</v>
      </c>
      <c r="H228" s="140">
        <v>3</v>
      </c>
      <c r="I228" s="141"/>
      <c r="J228" s="142">
        <f>ROUND(I228*H228,2)</f>
        <v>0</v>
      </c>
      <c r="K228" s="143"/>
      <c r="L228" s="30"/>
      <c r="M228" s="144" t="s">
        <v>1</v>
      </c>
      <c r="N228" s="145" t="s">
        <v>43</v>
      </c>
      <c r="P228" s="146">
        <f>O228*H228</f>
        <v>0</v>
      </c>
      <c r="Q228" s="146">
        <v>0</v>
      </c>
      <c r="R228" s="146">
        <f>Q228*H228</f>
        <v>0</v>
      </c>
      <c r="S228" s="146">
        <v>0</v>
      </c>
      <c r="T228" s="147">
        <f>S228*H228</f>
        <v>0</v>
      </c>
      <c r="AR228" s="148" t="s">
        <v>85</v>
      </c>
      <c r="AT228" s="148" t="s">
        <v>210</v>
      </c>
      <c r="AU228" s="148" t="s">
        <v>91</v>
      </c>
      <c r="AY228" s="15" t="s">
        <v>209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5" t="s">
        <v>85</v>
      </c>
      <c r="BK228" s="149">
        <f>ROUND(I228*H228,2)</f>
        <v>0</v>
      </c>
      <c r="BL228" s="15" t="s">
        <v>85</v>
      </c>
      <c r="BM228" s="148" t="s">
        <v>3634</v>
      </c>
    </row>
    <row r="229" spans="2:65" s="1" customFormat="1" ht="19.5" x14ac:dyDescent="0.2">
      <c r="B229" s="30"/>
      <c r="D229" s="150" t="s">
        <v>216</v>
      </c>
      <c r="F229" s="151" t="s">
        <v>3633</v>
      </c>
      <c r="I229" s="152"/>
      <c r="L229" s="30"/>
      <c r="M229" s="153"/>
      <c r="T229" s="54"/>
      <c r="AT229" s="15" t="s">
        <v>216</v>
      </c>
      <c r="AU229" s="15" t="s">
        <v>91</v>
      </c>
    </row>
    <row r="230" spans="2:65" s="12" customFormat="1" x14ac:dyDescent="0.2">
      <c r="B230" s="154"/>
      <c r="D230" s="150" t="s">
        <v>292</v>
      </c>
      <c r="E230" s="155" t="s">
        <v>1</v>
      </c>
      <c r="F230" s="156" t="s">
        <v>148</v>
      </c>
      <c r="H230" s="157">
        <v>3</v>
      </c>
      <c r="I230" s="158"/>
      <c r="L230" s="154"/>
      <c r="M230" s="159"/>
      <c r="T230" s="160"/>
      <c r="AT230" s="155" t="s">
        <v>292</v>
      </c>
      <c r="AU230" s="155" t="s">
        <v>91</v>
      </c>
      <c r="AV230" s="12" t="s">
        <v>91</v>
      </c>
      <c r="AW230" s="12" t="s">
        <v>36</v>
      </c>
      <c r="AX230" s="12" t="s">
        <v>85</v>
      </c>
      <c r="AY230" s="155" t="s">
        <v>209</v>
      </c>
    </row>
    <row r="231" spans="2:65" s="1" customFormat="1" ht="24.2" customHeight="1" x14ac:dyDescent="0.2">
      <c r="B231" s="30"/>
      <c r="C231" s="136" t="s">
        <v>527</v>
      </c>
      <c r="D231" s="136" t="s">
        <v>210</v>
      </c>
      <c r="E231" s="137" t="s">
        <v>3635</v>
      </c>
      <c r="F231" s="138" t="s">
        <v>3636</v>
      </c>
      <c r="G231" s="139" t="s">
        <v>213</v>
      </c>
      <c r="H231" s="140">
        <v>6</v>
      </c>
      <c r="I231" s="141"/>
      <c r="J231" s="142">
        <f>ROUND(I231*H231,2)</f>
        <v>0</v>
      </c>
      <c r="K231" s="143"/>
      <c r="L231" s="30"/>
      <c r="M231" s="144" t="s">
        <v>1</v>
      </c>
      <c r="N231" s="145" t="s">
        <v>43</v>
      </c>
      <c r="P231" s="146">
        <f>O231*H231</f>
        <v>0</v>
      </c>
      <c r="Q231" s="146">
        <v>0</v>
      </c>
      <c r="R231" s="146">
        <f>Q231*H231</f>
        <v>0</v>
      </c>
      <c r="S231" s="146">
        <v>0</v>
      </c>
      <c r="T231" s="147">
        <f>S231*H231</f>
        <v>0</v>
      </c>
      <c r="AR231" s="148" t="s">
        <v>85</v>
      </c>
      <c r="AT231" s="148" t="s">
        <v>210</v>
      </c>
      <c r="AU231" s="148" t="s">
        <v>91</v>
      </c>
      <c r="AY231" s="15" t="s">
        <v>209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5" t="s">
        <v>85</v>
      </c>
      <c r="BK231" s="149">
        <f>ROUND(I231*H231,2)</f>
        <v>0</v>
      </c>
      <c r="BL231" s="15" t="s">
        <v>85</v>
      </c>
      <c r="BM231" s="148" t="s">
        <v>3637</v>
      </c>
    </row>
    <row r="232" spans="2:65" s="1" customFormat="1" x14ac:dyDescent="0.2">
      <c r="B232" s="30"/>
      <c r="D232" s="150" t="s">
        <v>216</v>
      </c>
      <c r="F232" s="151" t="s">
        <v>3636</v>
      </c>
      <c r="I232" s="152"/>
      <c r="L232" s="30"/>
      <c r="M232" s="153"/>
      <c r="T232" s="54"/>
      <c r="AT232" s="15" t="s">
        <v>216</v>
      </c>
      <c r="AU232" s="15" t="s">
        <v>91</v>
      </c>
    </row>
    <row r="233" spans="2:65" s="12" customFormat="1" x14ac:dyDescent="0.2">
      <c r="B233" s="154"/>
      <c r="D233" s="150" t="s">
        <v>292</v>
      </c>
      <c r="E233" s="155" t="s">
        <v>1</v>
      </c>
      <c r="F233" s="156" t="s">
        <v>234</v>
      </c>
      <c r="H233" s="157">
        <v>6</v>
      </c>
      <c r="I233" s="158"/>
      <c r="L233" s="154"/>
      <c r="M233" s="159"/>
      <c r="T233" s="160"/>
      <c r="AT233" s="155" t="s">
        <v>292</v>
      </c>
      <c r="AU233" s="155" t="s">
        <v>91</v>
      </c>
      <c r="AV233" s="12" t="s">
        <v>91</v>
      </c>
      <c r="AW233" s="12" t="s">
        <v>36</v>
      </c>
      <c r="AX233" s="12" t="s">
        <v>85</v>
      </c>
      <c r="AY233" s="155" t="s">
        <v>209</v>
      </c>
    </row>
    <row r="234" spans="2:65" s="1" customFormat="1" ht="37.9" customHeight="1" x14ac:dyDescent="0.2">
      <c r="B234" s="30"/>
      <c r="C234" s="136" t="s">
        <v>533</v>
      </c>
      <c r="D234" s="136" t="s">
        <v>210</v>
      </c>
      <c r="E234" s="137" t="s">
        <v>3638</v>
      </c>
      <c r="F234" s="138" t="s">
        <v>3639</v>
      </c>
      <c r="G234" s="139" t="s">
        <v>3640</v>
      </c>
      <c r="H234" s="140">
        <v>1</v>
      </c>
      <c r="I234" s="141"/>
      <c r="J234" s="142">
        <f>ROUND(I234*H234,2)</f>
        <v>0</v>
      </c>
      <c r="K234" s="143"/>
      <c r="L234" s="30"/>
      <c r="M234" s="144" t="s">
        <v>1</v>
      </c>
      <c r="N234" s="145" t="s">
        <v>43</v>
      </c>
      <c r="P234" s="146">
        <f>O234*H234</f>
        <v>0</v>
      </c>
      <c r="Q234" s="146">
        <v>9.7000000000000005E-4</v>
      </c>
      <c r="R234" s="146">
        <f>Q234*H234</f>
        <v>9.7000000000000005E-4</v>
      </c>
      <c r="S234" s="146">
        <v>0</v>
      </c>
      <c r="T234" s="147">
        <f>S234*H234</f>
        <v>0</v>
      </c>
      <c r="AR234" s="148" t="s">
        <v>85</v>
      </c>
      <c r="AT234" s="148" t="s">
        <v>210</v>
      </c>
      <c r="AU234" s="148" t="s">
        <v>91</v>
      </c>
      <c r="AY234" s="15" t="s">
        <v>209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5" t="s">
        <v>85</v>
      </c>
      <c r="BK234" s="149">
        <f>ROUND(I234*H234,2)</f>
        <v>0</v>
      </c>
      <c r="BL234" s="15" t="s">
        <v>85</v>
      </c>
      <c r="BM234" s="148" t="s">
        <v>3641</v>
      </c>
    </row>
    <row r="235" spans="2:65" s="1" customFormat="1" ht="68.25" x14ac:dyDescent="0.2">
      <c r="B235" s="30"/>
      <c r="D235" s="150" t="s">
        <v>216</v>
      </c>
      <c r="F235" s="151" t="s">
        <v>3642</v>
      </c>
      <c r="I235" s="152"/>
      <c r="L235" s="30"/>
      <c r="M235" s="153"/>
      <c r="T235" s="54"/>
      <c r="AT235" s="15" t="s">
        <v>216</v>
      </c>
      <c r="AU235" s="15" t="s">
        <v>91</v>
      </c>
    </row>
    <row r="236" spans="2:65" s="12" customFormat="1" x14ac:dyDescent="0.2">
      <c r="B236" s="154"/>
      <c r="D236" s="150" t="s">
        <v>292</v>
      </c>
      <c r="E236" s="155" t="s">
        <v>1</v>
      </c>
      <c r="F236" s="156" t="s">
        <v>85</v>
      </c>
      <c r="H236" s="157">
        <v>1</v>
      </c>
      <c r="I236" s="158"/>
      <c r="L236" s="154"/>
      <c r="M236" s="159"/>
      <c r="T236" s="160"/>
      <c r="AT236" s="155" t="s">
        <v>292</v>
      </c>
      <c r="AU236" s="155" t="s">
        <v>91</v>
      </c>
      <c r="AV236" s="12" t="s">
        <v>91</v>
      </c>
      <c r="AW236" s="12" t="s">
        <v>36</v>
      </c>
      <c r="AX236" s="12" t="s">
        <v>85</v>
      </c>
      <c r="AY236" s="155" t="s">
        <v>209</v>
      </c>
    </row>
    <row r="237" spans="2:65" s="1" customFormat="1" ht="37.9" customHeight="1" x14ac:dyDescent="0.2">
      <c r="B237" s="30"/>
      <c r="C237" s="136" t="s">
        <v>538</v>
      </c>
      <c r="D237" s="136" t="s">
        <v>210</v>
      </c>
      <c r="E237" s="137" t="s">
        <v>3643</v>
      </c>
      <c r="F237" s="138" t="s">
        <v>3644</v>
      </c>
      <c r="G237" s="139" t="s">
        <v>247</v>
      </c>
      <c r="H237" s="140">
        <v>1</v>
      </c>
      <c r="I237" s="141"/>
      <c r="J237" s="142">
        <f>ROUND(I237*H237,2)</f>
        <v>0</v>
      </c>
      <c r="K237" s="143"/>
      <c r="L237" s="30"/>
      <c r="M237" s="144" t="s">
        <v>1</v>
      </c>
      <c r="N237" s="145" t="s">
        <v>43</v>
      </c>
      <c r="P237" s="146">
        <f>O237*H237</f>
        <v>0</v>
      </c>
      <c r="Q237" s="146">
        <v>0</v>
      </c>
      <c r="R237" s="146">
        <f>Q237*H237</f>
        <v>0</v>
      </c>
      <c r="S237" s="146">
        <v>0</v>
      </c>
      <c r="T237" s="147">
        <f>S237*H237</f>
        <v>0</v>
      </c>
      <c r="AR237" s="148" t="s">
        <v>287</v>
      </c>
      <c r="AT237" s="148" t="s">
        <v>210</v>
      </c>
      <c r="AU237" s="148" t="s">
        <v>91</v>
      </c>
      <c r="AY237" s="15" t="s">
        <v>209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5" t="s">
        <v>85</v>
      </c>
      <c r="BK237" s="149">
        <f>ROUND(I237*H237,2)</f>
        <v>0</v>
      </c>
      <c r="BL237" s="15" t="s">
        <v>287</v>
      </c>
      <c r="BM237" s="148" t="s">
        <v>3645</v>
      </c>
    </row>
    <row r="238" spans="2:65" s="1" customFormat="1" ht="39" x14ac:dyDescent="0.2">
      <c r="B238" s="30"/>
      <c r="D238" s="150" t="s">
        <v>216</v>
      </c>
      <c r="F238" s="151" t="s">
        <v>3646</v>
      </c>
      <c r="I238" s="152"/>
      <c r="L238" s="30"/>
      <c r="M238" s="153"/>
      <c r="T238" s="54"/>
      <c r="AT238" s="15" t="s">
        <v>216</v>
      </c>
      <c r="AU238" s="15" t="s">
        <v>91</v>
      </c>
    </row>
    <row r="239" spans="2:65" s="12" customFormat="1" x14ac:dyDescent="0.2">
      <c r="B239" s="154"/>
      <c r="D239" s="150" t="s">
        <v>292</v>
      </c>
      <c r="E239" s="155" t="s">
        <v>1</v>
      </c>
      <c r="F239" s="156" t="s">
        <v>85</v>
      </c>
      <c r="H239" s="157">
        <v>1</v>
      </c>
      <c r="I239" s="158"/>
      <c r="L239" s="154"/>
      <c r="M239" s="159"/>
      <c r="T239" s="160"/>
      <c r="AT239" s="155" t="s">
        <v>292</v>
      </c>
      <c r="AU239" s="155" t="s">
        <v>91</v>
      </c>
      <c r="AV239" s="12" t="s">
        <v>91</v>
      </c>
      <c r="AW239" s="12" t="s">
        <v>36</v>
      </c>
      <c r="AX239" s="12" t="s">
        <v>85</v>
      </c>
      <c r="AY239" s="155" t="s">
        <v>209</v>
      </c>
    </row>
    <row r="240" spans="2:65" s="1" customFormat="1" ht="33" customHeight="1" x14ac:dyDescent="0.2">
      <c r="B240" s="30"/>
      <c r="C240" s="171" t="s">
        <v>544</v>
      </c>
      <c r="D240" s="171" t="s">
        <v>449</v>
      </c>
      <c r="E240" s="172" t="s">
        <v>3647</v>
      </c>
      <c r="F240" s="173" t="s">
        <v>3648</v>
      </c>
      <c r="G240" s="174" t="s">
        <v>3649</v>
      </c>
      <c r="H240" s="175">
        <v>1</v>
      </c>
      <c r="I240" s="176"/>
      <c r="J240" s="177">
        <f>ROUND(I240*H240,2)</f>
        <v>0</v>
      </c>
      <c r="K240" s="178"/>
      <c r="L240" s="179"/>
      <c r="M240" s="180" t="s">
        <v>1</v>
      </c>
      <c r="N240" s="181" t="s">
        <v>43</v>
      </c>
      <c r="P240" s="146">
        <f>O240*H240</f>
        <v>0</v>
      </c>
      <c r="Q240" s="146">
        <v>1E-3</v>
      </c>
      <c r="R240" s="146">
        <f>Q240*H240</f>
        <v>1E-3</v>
      </c>
      <c r="S240" s="146">
        <v>0</v>
      </c>
      <c r="T240" s="147">
        <f>S240*H240</f>
        <v>0</v>
      </c>
      <c r="AR240" s="148" t="s">
        <v>509</v>
      </c>
      <c r="AT240" s="148" t="s">
        <v>449</v>
      </c>
      <c r="AU240" s="148" t="s">
        <v>91</v>
      </c>
      <c r="AY240" s="15" t="s">
        <v>209</v>
      </c>
      <c r="BE240" s="149">
        <f>IF(N240="základní",J240,0)</f>
        <v>0</v>
      </c>
      <c r="BF240" s="149">
        <f>IF(N240="snížená",J240,0)</f>
        <v>0</v>
      </c>
      <c r="BG240" s="149">
        <f>IF(N240="zákl. přenesená",J240,0)</f>
        <v>0</v>
      </c>
      <c r="BH240" s="149">
        <f>IF(N240="sníž. přenesená",J240,0)</f>
        <v>0</v>
      </c>
      <c r="BI240" s="149">
        <f>IF(N240="nulová",J240,0)</f>
        <v>0</v>
      </c>
      <c r="BJ240" s="15" t="s">
        <v>85</v>
      </c>
      <c r="BK240" s="149">
        <f>ROUND(I240*H240,2)</f>
        <v>0</v>
      </c>
      <c r="BL240" s="15" t="s">
        <v>287</v>
      </c>
      <c r="BM240" s="148" t="s">
        <v>3650</v>
      </c>
    </row>
    <row r="241" spans="2:65" s="1" customFormat="1" ht="39" x14ac:dyDescent="0.2">
      <c r="B241" s="30"/>
      <c r="D241" s="150" t="s">
        <v>216</v>
      </c>
      <c r="F241" s="151" t="s">
        <v>3651</v>
      </c>
      <c r="I241" s="152"/>
      <c r="L241" s="30"/>
      <c r="M241" s="153"/>
      <c r="T241" s="54"/>
      <c r="AT241" s="15" t="s">
        <v>216</v>
      </c>
      <c r="AU241" s="15" t="s">
        <v>91</v>
      </c>
    </row>
    <row r="242" spans="2:65" s="12" customFormat="1" x14ac:dyDescent="0.2">
      <c r="B242" s="154"/>
      <c r="D242" s="150" t="s">
        <v>292</v>
      </c>
      <c r="E242" s="155" t="s">
        <v>1</v>
      </c>
      <c r="F242" s="156" t="s">
        <v>85</v>
      </c>
      <c r="H242" s="157">
        <v>1</v>
      </c>
      <c r="I242" s="158"/>
      <c r="L242" s="154"/>
      <c r="M242" s="159"/>
      <c r="T242" s="160"/>
      <c r="AT242" s="155" t="s">
        <v>292</v>
      </c>
      <c r="AU242" s="155" t="s">
        <v>91</v>
      </c>
      <c r="AV242" s="12" t="s">
        <v>91</v>
      </c>
      <c r="AW242" s="12" t="s">
        <v>36</v>
      </c>
      <c r="AX242" s="12" t="s">
        <v>85</v>
      </c>
      <c r="AY242" s="155" t="s">
        <v>209</v>
      </c>
    </row>
    <row r="243" spans="2:65" s="1" customFormat="1" ht="24.2" customHeight="1" x14ac:dyDescent="0.2">
      <c r="B243" s="30"/>
      <c r="C243" s="171" t="s">
        <v>551</v>
      </c>
      <c r="D243" s="171" t="s">
        <v>449</v>
      </c>
      <c r="E243" s="172" t="s">
        <v>3652</v>
      </c>
      <c r="F243" s="173" t="s">
        <v>3653</v>
      </c>
      <c r="G243" s="174" t="s">
        <v>3654</v>
      </c>
      <c r="H243" s="175">
        <v>1</v>
      </c>
      <c r="I243" s="176"/>
      <c r="J243" s="177">
        <f>ROUND(I243*H243,2)</f>
        <v>0</v>
      </c>
      <c r="K243" s="178"/>
      <c r="L243" s="179"/>
      <c r="M243" s="180" t="s">
        <v>1</v>
      </c>
      <c r="N243" s="181" t="s">
        <v>43</v>
      </c>
      <c r="P243" s="146">
        <f>O243*H243</f>
        <v>0</v>
      </c>
      <c r="Q243" s="146">
        <v>4.0000000000000002E-4</v>
      </c>
      <c r="R243" s="146">
        <f>Q243*H243</f>
        <v>4.0000000000000002E-4</v>
      </c>
      <c r="S243" s="146">
        <v>0</v>
      </c>
      <c r="T243" s="147">
        <f>S243*H243</f>
        <v>0</v>
      </c>
      <c r="AR243" s="148" t="s">
        <v>509</v>
      </c>
      <c r="AT243" s="148" t="s">
        <v>449</v>
      </c>
      <c r="AU243" s="148" t="s">
        <v>91</v>
      </c>
      <c r="AY243" s="15" t="s">
        <v>209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5" t="s">
        <v>85</v>
      </c>
      <c r="BK243" s="149">
        <f>ROUND(I243*H243,2)</f>
        <v>0</v>
      </c>
      <c r="BL243" s="15" t="s">
        <v>287</v>
      </c>
      <c r="BM243" s="148" t="s">
        <v>3655</v>
      </c>
    </row>
    <row r="244" spans="2:65" s="1" customFormat="1" ht="48.75" x14ac:dyDescent="0.2">
      <c r="B244" s="30"/>
      <c r="D244" s="150" t="s">
        <v>216</v>
      </c>
      <c r="F244" s="151" t="s">
        <v>3656</v>
      </c>
      <c r="I244" s="152"/>
      <c r="L244" s="30"/>
      <c r="M244" s="153"/>
      <c r="T244" s="54"/>
      <c r="AT244" s="15" t="s">
        <v>216</v>
      </c>
      <c r="AU244" s="15" t="s">
        <v>91</v>
      </c>
    </row>
    <row r="245" spans="2:65" s="12" customFormat="1" x14ac:dyDescent="0.2">
      <c r="B245" s="154"/>
      <c r="D245" s="150" t="s">
        <v>292</v>
      </c>
      <c r="E245" s="155" t="s">
        <v>1</v>
      </c>
      <c r="F245" s="156" t="s">
        <v>85</v>
      </c>
      <c r="H245" s="157">
        <v>1</v>
      </c>
      <c r="I245" s="158"/>
      <c r="L245" s="154"/>
      <c r="M245" s="159"/>
      <c r="T245" s="160"/>
      <c r="AT245" s="155" t="s">
        <v>292</v>
      </c>
      <c r="AU245" s="155" t="s">
        <v>91</v>
      </c>
      <c r="AV245" s="12" t="s">
        <v>91</v>
      </c>
      <c r="AW245" s="12" t="s">
        <v>36</v>
      </c>
      <c r="AX245" s="12" t="s">
        <v>85</v>
      </c>
      <c r="AY245" s="155" t="s">
        <v>209</v>
      </c>
    </row>
    <row r="246" spans="2:65" s="11" customFormat="1" ht="25.9" customHeight="1" x14ac:dyDescent="0.2">
      <c r="B246" s="124"/>
      <c r="D246" s="125" t="s">
        <v>77</v>
      </c>
      <c r="E246" s="126" t="s">
        <v>946</v>
      </c>
      <c r="F246" s="126" t="s">
        <v>947</v>
      </c>
      <c r="I246" s="127"/>
      <c r="J246" s="128">
        <f>BK246</f>
        <v>0</v>
      </c>
      <c r="L246" s="124"/>
      <c r="M246" s="129"/>
      <c r="P246" s="130">
        <f>P247</f>
        <v>0</v>
      </c>
      <c r="R246" s="130">
        <f>R247</f>
        <v>1.2000000000000001E-3</v>
      </c>
      <c r="T246" s="131">
        <f>T247</f>
        <v>0</v>
      </c>
      <c r="AR246" s="125" t="s">
        <v>91</v>
      </c>
      <c r="AT246" s="132" t="s">
        <v>77</v>
      </c>
      <c r="AU246" s="132" t="s">
        <v>78</v>
      </c>
      <c r="AY246" s="125" t="s">
        <v>209</v>
      </c>
      <c r="BK246" s="133">
        <f>BK247</f>
        <v>0</v>
      </c>
    </row>
    <row r="247" spans="2:65" s="11" customFormat="1" ht="22.9" customHeight="1" x14ac:dyDescent="0.2">
      <c r="B247" s="124"/>
      <c r="D247" s="125" t="s">
        <v>77</v>
      </c>
      <c r="E247" s="134" t="s">
        <v>3657</v>
      </c>
      <c r="F247" s="134" t="s">
        <v>3658</v>
      </c>
      <c r="I247" s="127"/>
      <c r="J247" s="135">
        <f>BK247</f>
        <v>0</v>
      </c>
      <c r="L247" s="124"/>
      <c r="M247" s="129"/>
      <c r="P247" s="130">
        <f>SUM(P248:P263)</f>
        <v>0</v>
      </c>
      <c r="R247" s="130">
        <f>SUM(R248:R263)</f>
        <v>1.2000000000000001E-3</v>
      </c>
      <c r="T247" s="131">
        <f>SUM(T248:T263)</f>
        <v>0</v>
      </c>
      <c r="AR247" s="125" t="s">
        <v>91</v>
      </c>
      <c r="AT247" s="132" t="s">
        <v>77</v>
      </c>
      <c r="AU247" s="132" t="s">
        <v>85</v>
      </c>
      <c r="AY247" s="125" t="s">
        <v>209</v>
      </c>
      <c r="BK247" s="133">
        <f>SUM(BK248:BK263)</f>
        <v>0</v>
      </c>
    </row>
    <row r="248" spans="2:65" s="1" customFormat="1" ht="21.75" customHeight="1" x14ac:dyDescent="0.2">
      <c r="B248" s="30"/>
      <c r="C248" s="136" t="s">
        <v>558</v>
      </c>
      <c r="D248" s="136" t="s">
        <v>210</v>
      </c>
      <c r="E248" s="137" t="s">
        <v>3659</v>
      </c>
      <c r="F248" s="138" t="s">
        <v>3660</v>
      </c>
      <c r="G248" s="139" t="s">
        <v>3661</v>
      </c>
      <c r="H248" s="140">
        <v>1</v>
      </c>
      <c r="I248" s="141"/>
      <c r="J248" s="142">
        <f>ROUND(I248*H248,2)</f>
        <v>0</v>
      </c>
      <c r="K248" s="143"/>
      <c r="L248" s="30"/>
      <c r="M248" s="144" t="s">
        <v>1</v>
      </c>
      <c r="N248" s="145" t="s">
        <v>43</v>
      </c>
      <c r="P248" s="146">
        <f>O248*H248</f>
        <v>0</v>
      </c>
      <c r="Q248" s="146">
        <v>0</v>
      </c>
      <c r="R248" s="146">
        <f>Q248*H248</f>
        <v>0</v>
      </c>
      <c r="S248" s="146">
        <v>0</v>
      </c>
      <c r="T248" s="147">
        <f>S248*H248</f>
        <v>0</v>
      </c>
      <c r="AR248" s="148" t="s">
        <v>85</v>
      </c>
      <c r="AT248" s="148" t="s">
        <v>210</v>
      </c>
      <c r="AU248" s="148" t="s">
        <v>91</v>
      </c>
      <c r="AY248" s="15" t="s">
        <v>209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5" t="s">
        <v>85</v>
      </c>
      <c r="BK248" s="149">
        <f>ROUND(I248*H248,2)</f>
        <v>0</v>
      </c>
      <c r="BL248" s="15" t="s">
        <v>85</v>
      </c>
      <c r="BM248" s="148" t="s">
        <v>3662</v>
      </c>
    </row>
    <row r="249" spans="2:65" s="1" customFormat="1" x14ac:dyDescent="0.2">
      <c r="B249" s="30"/>
      <c r="D249" s="150" t="s">
        <v>216</v>
      </c>
      <c r="F249" s="151" t="s">
        <v>3663</v>
      </c>
      <c r="I249" s="152"/>
      <c r="L249" s="30"/>
      <c r="M249" s="153"/>
      <c r="T249" s="54"/>
      <c r="AT249" s="15" t="s">
        <v>216</v>
      </c>
      <c r="AU249" s="15" t="s">
        <v>91</v>
      </c>
    </row>
    <row r="250" spans="2:65" s="1" customFormat="1" ht="44.25" customHeight="1" x14ac:dyDescent="0.2">
      <c r="B250" s="30"/>
      <c r="C250" s="136" t="s">
        <v>568</v>
      </c>
      <c r="D250" s="136" t="s">
        <v>210</v>
      </c>
      <c r="E250" s="137" t="s">
        <v>3525</v>
      </c>
      <c r="F250" s="138" t="s">
        <v>3664</v>
      </c>
      <c r="G250" s="139" t="s">
        <v>456</v>
      </c>
      <c r="H250" s="140">
        <v>1</v>
      </c>
      <c r="I250" s="141"/>
      <c r="J250" s="142">
        <f>ROUND(I250*H250,2)</f>
        <v>0</v>
      </c>
      <c r="K250" s="143"/>
      <c r="L250" s="30"/>
      <c r="M250" s="144" t="s">
        <v>1</v>
      </c>
      <c r="N250" s="145" t="s">
        <v>43</v>
      </c>
      <c r="P250" s="146">
        <f>O250*H250</f>
        <v>0</v>
      </c>
      <c r="Q250" s="146">
        <v>0</v>
      </c>
      <c r="R250" s="146">
        <f>Q250*H250</f>
        <v>0</v>
      </c>
      <c r="S250" s="146">
        <v>0</v>
      </c>
      <c r="T250" s="147">
        <f>S250*H250</f>
        <v>0</v>
      </c>
      <c r="AR250" s="148" t="s">
        <v>85</v>
      </c>
      <c r="AT250" s="148" t="s">
        <v>210</v>
      </c>
      <c r="AU250" s="148" t="s">
        <v>91</v>
      </c>
      <c r="AY250" s="15" t="s">
        <v>209</v>
      </c>
      <c r="BE250" s="149">
        <f>IF(N250="základní",J250,0)</f>
        <v>0</v>
      </c>
      <c r="BF250" s="149">
        <f>IF(N250="snížená",J250,0)</f>
        <v>0</v>
      </c>
      <c r="BG250" s="149">
        <f>IF(N250="zákl. přenesená",J250,0)</f>
        <v>0</v>
      </c>
      <c r="BH250" s="149">
        <f>IF(N250="sníž. přenesená",J250,0)</f>
        <v>0</v>
      </c>
      <c r="BI250" s="149">
        <f>IF(N250="nulová",J250,0)</f>
        <v>0</v>
      </c>
      <c r="BJ250" s="15" t="s">
        <v>85</v>
      </c>
      <c r="BK250" s="149">
        <f>ROUND(I250*H250,2)</f>
        <v>0</v>
      </c>
      <c r="BL250" s="15" t="s">
        <v>85</v>
      </c>
      <c r="BM250" s="148" t="s">
        <v>3665</v>
      </c>
    </row>
    <row r="251" spans="2:65" s="1" customFormat="1" ht="48.75" x14ac:dyDescent="0.2">
      <c r="B251" s="30"/>
      <c r="D251" s="150" t="s">
        <v>216</v>
      </c>
      <c r="F251" s="151" t="s">
        <v>3666</v>
      </c>
      <c r="I251" s="152"/>
      <c r="L251" s="30"/>
      <c r="M251" s="153"/>
      <c r="T251" s="54"/>
      <c r="AT251" s="15" t="s">
        <v>216</v>
      </c>
      <c r="AU251" s="15" t="s">
        <v>91</v>
      </c>
    </row>
    <row r="252" spans="2:65" s="1" customFormat="1" ht="33" customHeight="1" x14ac:dyDescent="0.2">
      <c r="B252" s="30"/>
      <c r="C252" s="171" t="s">
        <v>576</v>
      </c>
      <c r="D252" s="171" t="s">
        <v>449</v>
      </c>
      <c r="E252" s="172" t="s">
        <v>3667</v>
      </c>
      <c r="F252" s="173" t="s">
        <v>3668</v>
      </c>
      <c r="G252" s="174" t="s">
        <v>3654</v>
      </c>
      <c r="H252" s="175">
        <v>1</v>
      </c>
      <c r="I252" s="176"/>
      <c r="J252" s="177">
        <f>ROUND(I252*H252,2)</f>
        <v>0</v>
      </c>
      <c r="K252" s="178"/>
      <c r="L252" s="179"/>
      <c r="M252" s="180" t="s">
        <v>1</v>
      </c>
      <c r="N252" s="181" t="s">
        <v>43</v>
      </c>
      <c r="P252" s="146">
        <f>O252*H252</f>
        <v>0</v>
      </c>
      <c r="Q252" s="146">
        <v>4.0000000000000002E-4</v>
      </c>
      <c r="R252" s="146">
        <f>Q252*H252</f>
        <v>4.0000000000000002E-4</v>
      </c>
      <c r="S252" s="146">
        <v>0</v>
      </c>
      <c r="T252" s="147">
        <f>S252*H252</f>
        <v>0</v>
      </c>
      <c r="AR252" s="148" t="s">
        <v>509</v>
      </c>
      <c r="AT252" s="148" t="s">
        <v>449</v>
      </c>
      <c r="AU252" s="148" t="s">
        <v>91</v>
      </c>
      <c r="AY252" s="15" t="s">
        <v>209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5" t="s">
        <v>85</v>
      </c>
      <c r="BK252" s="149">
        <f>ROUND(I252*H252,2)</f>
        <v>0</v>
      </c>
      <c r="BL252" s="15" t="s">
        <v>287</v>
      </c>
      <c r="BM252" s="148" t="s">
        <v>3669</v>
      </c>
    </row>
    <row r="253" spans="2:65" s="1" customFormat="1" ht="19.5" x14ac:dyDescent="0.2">
      <c r="B253" s="30"/>
      <c r="D253" s="150" t="s">
        <v>216</v>
      </c>
      <c r="F253" s="151" t="s">
        <v>3670</v>
      </c>
      <c r="I253" s="152"/>
      <c r="L253" s="30"/>
      <c r="M253" s="153"/>
      <c r="T253" s="54"/>
      <c r="AT253" s="15" t="s">
        <v>216</v>
      </c>
      <c r="AU253" s="15" t="s">
        <v>91</v>
      </c>
    </row>
    <row r="254" spans="2:65" s="12" customFormat="1" x14ac:dyDescent="0.2">
      <c r="B254" s="154"/>
      <c r="D254" s="150" t="s">
        <v>292</v>
      </c>
      <c r="E254" s="155" t="s">
        <v>1</v>
      </c>
      <c r="F254" s="156" t="s">
        <v>85</v>
      </c>
      <c r="H254" s="157">
        <v>1</v>
      </c>
      <c r="I254" s="158"/>
      <c r="L254" s="154"/>
      <c r="M254" s="159"/>
      <c r="T254" s="160"/>
      <c r="AT254" s="155" t="s">
        <v>292</v>
      </c>
      <c r="AU254" s="155" t="s">
        <v>91</v>
      </c>
      <c r="AV254" s="12" t="s">
        <v>91</v>
      </c>
      <c r="AW254" s="12" t="s">
        <v>36</v>
      </c>
      <c r="AX254" s="12" t="s">
        <v>85</v>
      </c>
      <c r="AY254" s="155" t="s">
        <v>209</v>
      </c>
    </row>
    <row r="255" spans="2:65" s="1" customFormat="1" ht="24.2" customHeight="1" x14ac:dyDescent="0.2">
      <c r="B255" s="30"/>
      <c r="C255" s="171" t="s">
        <v>583</v>
      </c>
      <c r="D255" s="171" t="s">
        <v>449</v>
      </c>
      <c r="E255" s="172" t="s">
        <v>3671</v>
      </c>
      <c r="F255" s="173" t="s">
        <v>3672</v>
      </c>
      <c r="G255" s="174" t="s">
        <v>3654</v>
      </c>
      <c r="H255" s="175">
        <v>1</v>
      </c>
      <c r="I255" s="176"/>
      <c r="J255" s="177">
        <f>ROUND(I255*H255,2)</f>
        <v>0</v>
      </c>
      <c r="K255" s="178"/>
      <c r="L255" s="179"/>
      <c r="M255" s="180" t="s">
        <v>1</v>
      </c>
      <c r="N255" s="181" t="s">
        <v>43</v>
      </c>
      <c r="P255" s="146">
        <f>O255*H255</f>
        <v>0</v>
      </c>
      <c r="Q255" s="146">
        <v>4.0000000000000002E-4</v>
      </c>
      <c r="R255" s="146">
        <f>Q255*H255</f>
        <v>4.0000000000000002E-4</v>
      </c>
      <c r="S255" s="146">
        <v>0</v>
      </c>
      <c r="T255" s="147">
        <f>S255*H255</f>
        <v>0</v>
      </c>
      <c r="AR255" s="148" t="s">
        <v>509</v>
      </c>
      <c r="AT255" s="148" t="s">
        <v>449</v>
      </c>
      <c r="AU255" s="148" t="s">
        <v>91</v>
      </c>
      <c r="AY255" s="15" t="s">
        <v>209</v>
      </c>
      <c r="BE255" s="149">
        <f>IF(N255="základní",J255,0)</f>
        <v>0</v>
      </c>
      <c r="BF255" s="149">
        <f>IF(N255="snížená",J255,0)</f>
        <v>0</v>
      </c>
      <c r="BG255" s="149">
        <f>IF(N255="zákl. přenesená",J255,0)</f>
        <v>0</v>
      </c>
      <c r="BH255" s="149">
        <f>IF(N255="sníž. přenesená",J255,0)</f>
        <v>0</v>
      </c>
      <c r="BI255" s="149">
        <f>IF(N255="nulová",J255,0)</f>
        <v>0</v>
      </c>
      <c r="BJ255" s="15" t="s">
        <v>85</v>
      </c>
      <c r="BK255" s="149">
        <f>ROUND(I255*H255,2)</f>
        <v>0</v>
      </c>
      <c r="BL255" s="15" t="s">
        <v>287</v>
      </c>
      <c r="BM255" s="148" t="s">
        <v>3673</v>
      </c>
    </row>
    <row r="256" spans="2:65" s="1" customFormat="1" x14ac:dyDescent="0.2">
      <c r="B256" s="30"/>
      <c r="D256" s="150" t="s">
        <v>216</v>
      </c>
      <c r="F256" s="151" t="s">
        <v>3672</v>
      </c>
      <c r="I256" s="152"/>
      <c r="L256" s="30"/>
      <c r="M256" s="153"/>
      <c r="T256" s="54"/>
      <c r="AT256" s="15" t="s">
        <v>216</v>
      </c>
      <c r="AU256" s="15" t="s">
        <v>91</v>
      </c>
    </row>
    <row r="257" spans="2:65" s="12" customFormat="1" x14ac:dyDescent="0.2">
      <c r="B257" s="154"/>
      <c r="D257" s="150" t="s">
        <v>292</v>
      </c>
      <c r="E257" s="155" t="s">
        <v>1</v>
      </c>
      <c r="F257" s="156" t="s">
        <v>85</v>
      </c>
      <c r="H257" s="157">
        <v>1</v>
      </c>
      <c r="I257" s="158"/>
      <c r="L257" s="154"/>
      <c r="M257" s="159"/>
      <c r="T257" s="160"/>
      <c r="AT257" s="155" t="s">
        <v>292</v>
      </c>
      <c r="AU257" s="155" t="s">
        <v>91</v>
      </c>
      <c r="AV257" s="12" t="s">
        <v>91</v>
      </c>
      <c r="AW257" s="12" t="s">
        <v>36</v>
      </c>
      <c r="AX257" s="12" t="s">
        <v>85</v>
      </c>
      <c r="AY257" s="155" t="s">
        <v>209</v>
      </c>
    </row>
    <row r="258" spans="2:65" s="1" customFormat="1" ht="24.2" customHeight="1" x14ac:dyDescent="0.2">
      <c r="B258" s="30"/>
      <c r="C258" s="171" t="s">
        <v>589</v>
      </c>
      <c r="D258" s="171" t="s">
        <v>449</v>
      </c>
      <c r="E258" s="172" t="s">
        <v>3674</v>
      </c>
      <c r="F258" s="173" t="s">
        <v>3675</v>
      </c>
      <c r="G258" s="174" t="s">
        <v>3654</v>
      </c>
      <c r="H258" s="175">
        <v>1</v>
      </c>
      <c r="I258" s="176"/>
      <c r="J258" s="177">
        <f>ROUND(I258*H258,2)</f>
        <v>0</v>
      </c>
      <c r="K258" s="178"/>
      <c r="L258" s="179"/>
      <c r="M258" s="180" t="s">
        <v>1</v>
      </c>
      <c r="N258" s="181" t="s">
        <v>43</v>
      </c>
      <c r="P258" s="146">
        <f>O258*H258</f>
        <v>0</v>
      </c>
      <c r="Q258" s="146">
        <v>4.0000000000000002E-4</v>
      </c>
      <c r="R258" s="146">
        <f>Q258*H258</f>
        <v>4.0000000000000002E-4</v>
      </c>
      <c r="S258" s="146">
        <v>0</v>
      </c>
      <c r="T258" s="147">
        <f>S258*H258</f>
        <v>0</v>
      </c>
      <c r="AR258" s="148" t="s">
        <v>509</v>
      </c>
      <c r="AT258" s="148" t="s">
        <v>449</v>
      </c>
      <c r="AU258" s="148" t="s">
        <v>91</v>
      </c>
      <c r="AY258" s="15" t="s">
        <v>209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5" t="s">
        <v>85</v>
      </c>
      <c r="BK258" s="149">
        <f>ROUND(I258*H258,2)</f>
        <v>0</v>
      </c>
      <c r="BL258" s="15" t="s">
        <v>287</v>
      </c>
      <c r="BM258" s="148" t="s">
        <v>3676</v>
      </c>
    </row>
    <row r="259" spans="2:65" s="1" customFormat="1" ht="19.5" x14ac:dyDescent="0.2">
      <c r="B259" s="30"/>
      <c r="D259" s="150" t="s">
        <v>216</v>
      </c>
      <c r="F259" s="151" t="s">
        <v>3675</v>
      </c>
      <c r="I259" s="152"/>
      <c r="L259" s="30"/>
      <c r="M259" s="153"/>
      <c r="T259" s="54"/>
      <c r="AT259" s="15" t="s">
        <v>216</v>
      </c>
      <c r="AU259" s="15" t="s">
        <v>91</v>
      </c>
    </row>
    <row r="260" spans="2:65" s="12" customFormat="1" x14ac:dyDescent="0.2">
      <c r="B260" s="154"/>
      <c r="D260" s="150" t="s">
        <v>292</v>
      </c>
      <c r="E260" s="155" t="s">
        <v>1</v>
      </c>
      <c r="F260" s="156" t="s">
        <v>85</v>
      </c>
      <c r="H260" s="157">
        <v>1</v>
      </c>
      <c r="I260" s="158"/>
      <c r="L260" s="154"/>
      <c r="M260" s="159"/>
      <c r="T260" s="160"/>
      <c r="AT260" s="155" t="s">
        <v>292</v>
      </c>
      <c r="AU260" s="155" t="s">
        <v>91</v>
      </c>
      <c r="AV260" s="12" t="s">
        <v>91</v>
      </c>
      <c r="AW260" s="12" t="s">
        <v>36</v>
      </c>
      <c r="AX260" s="12" t="s">
        <v>85</v>
      </c>
      <c r="AY260" s="155" t="s">
        <v>209</v>
      </c>
    </row>
    <row r="261" spans="2:65" s="1" customFormat="1" ht="44.25" customHeight="1" x14ac:dyDescent="0.2">
      <c r="B261" s="30"/>
      <c r="C261" s="136" t="s">
        <v>596</v>
      </c>
      <c r="D261" s="136" t="s">
        <v>210</v>
      </c>
      <c r="E261" s="137" t="s">
        <v>3677</v>
      </c>
      <c r="F261" s="138" t="s">
        <v>3678</v>
      </c>
      <c r="G261" s="139" t="s">
        <v>247</v>
      </c>
      <c r="H261" s="140">
        <v>1</v>
      </c>
      <c r="I261" s="141"/>
      <c r="J261" s="142">
        <f>ROUND(I261*H261,2)</f>
        <v>0</v>
      </c>
      <c r="K261" s="143"/>
      <c r="L261" s="30"/>
      <c r="M261" s="144" t="s">
        <v>1</v>
      </c>
      <c r="N261" s="145" t="s">
        <v>43</v>
      </c>
      <c r="P261" s="146">
        <f>O261*H261</f>
        <v>0</v>
      </c>
      <c r="Q261" s="146">
        <v>0</v>
      </c>
      <c r="R261" s="146">
        <f>Q261*H261</f>
        <v>0</v>
      </c>
      <c r="S261" s="146">
        <v>0</v>
      </c>
      <c r="T261" s="147">
        <f>S261*H261</f>
        <v>0</v>
      </c>
      <c r="AR261" s="148" t="s">
        <v>287</v>
      </c>
      <c r="AT261" s="148" t="s">
        <v>210</v>
      </c>
      <c r="AU261" s="148" t="s">
        <v>91</v>
      </c>
      <c r="AY261" s="15" t="s">
        <v>209</v>
      </c>
      <c r="BE261" s="149">
        <f>IF(N261="základní",J261,0)</f>
        <v>0</v>
      </c>
      <c r="BF261" s="149">
        <f>IF(N261="snížená",J261,0)</f>
        <v>0</v>
      </c>
      <c r="BG261" s="149">
        <f>IF(N261="zákl. přenesená",J261,0)</f>
        <v>0</v>
      </c>
      <c r="BH261" s="149">
        <f>IF(N261="sníž. přenesená",J261,0)</f>
        <v>0</v>
      </c>
      <c r="BI261" s="149">
        <f>IF(N261="nulová",J261,0)</f>
        <v>0</v>
      </c>
      <c r="BJ261" s="15" t="s">
        <v>85</v>
      </c>
      <c r="BK261" s="149">
        <f>ROUND(I261*H261,2)</f>
        <v>0</v>
      </c>
      <c r="BL261" s="15" t="s">
        <v>287</v>
      </c>
      <c r="BM261" s="148" t="s">
        <v>3679</v>
      </c>
    </row>
    <row r="262" spans="2:65" s="1" customFormat="1" ht="29.25" x14ac:dyDescent="0.2">
      <c r="B262" s="30"/>
      <c r="D262" s="150" t="s">
        <v>216</v>
      </c>
      <c r="F262" s="151" t="s">
        <v>3678</v>
      </c>
      <c r="I262" s="152"/>
      <c r="L262" s="30"/>
      <c r="M262" s="153"/>
      <c r="T262" s="54"/>
      <c r="AT262" s="15" t="s">
        <v>216</v>
      </c>
      <c r="AU262" s="15" t="s">
        <v>91</v>
      </c>
    </row>
    <row r="263" spans="2:65" s="12" customFormat="1" x14ac:dyDescent="0.2">
      <c r="B263" s="154"/>
      <c r="D263" s="150" t="s">
        <v>292</v>
      </c>
      <c r="E263" s="155" t="s">
        <v>1</v>
      </c>
      <c r="F263" s="156" t="s">
        <v>85</v>
      </c>
      <c r="H263" s="157">
        <v>1</v>
      </c>
      <c r="I263" s="158"/>
      <c r="L263" s="154"/>
      <c r="M263" s="182"/>
      <c r="N263" s="183"/>
      <c r="O263" s="183"/>
      <c r="P263" s="183"/>
      <c r="Q263" s="183"/>
      <c r="R263" s="183"/>
      <c r="S263" s="183"/>
      <c r="T263" s="184"/>
      <c r="AT263" s="155" t="s">
        <v>292</v>
      </c>
      <c r="AU263" s="155" t="s">
        <v>91</v>
      </c>
      <c r="AV263" s="12" t="s">
        <v>91</v>
      </c>
      <c r="AW263" s="12" t="s">
        <v>36</v>
      </c>
      <c r="AX263" s="12" t="s">
        <v>85</v>
      </c>
      <c r="AY263" s="155" t="s">
        <v>209</v>
      </c>
    </row>
    <row r="264" spans="2:65" s="1" customFormat="1" ht="6.95" customHeight="1" x14ac:dyDescent="0.2">
      <c r="B264" s="42"/>
      <c r="C264" s="43"/>
      <c r="D264" s="43"/>
      <c r="E264" s="43"/>
      <c r="F264" s="43"/>
      <c r="G264" s="43"/>
      <c r="H264" s="43"/>
      <c r="I264" s="43"/>
      <c r="J264" s="43"/>
      <c r="K264" s="43"/>
      <c r="L264" s="30"/>
    </row>
  </sheetData>
  <sheetProtection algorithmName="SHA-512" hashValue="Ns3vYgg/KBPO9peizDdrGtQQix7ZQLkIxjD6tUx3s8/XdmmcZiVKJ9S74/WAxHbf6Umq1GsnhVwFSBO6eSaQRQ==" saltValue="+J02y7KcqnOqOF5N1YTMMrGmibPWeW9QcQowljYuKoTuz6Nh7h32mepouguy5RAqZiEf790MHVG93GW88yKF+g==" spinCount="100000" sheet="1" objects="1" scenarios="1" formatColumns="0" formatRows="0" autoFilter="0"/>
  <autoFilter ref="C126:K263" xr:uid="{00000000-0009-0000-0000-000014000000}"/>
  <mergeCells count="15">
    <mergeCell ref="E113:H113"/>
    <mergeCell ref="E117:H117"/>
    <mergeCell ref="E115:H115"/>
    <mergeCell ref="E119:H119"/>
    <mergeCell ref="L2:V2"/>
    <mergeCell ref="E31:H31"/>
    <mergeCell ref="E84:H84"/>
    <mergeCell ref="E88:H88"/>
    <mergeCell ref="E86:H86"/>
    <mergeCell ref="E90:H90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347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5" t="s">
        <v>163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.75" x14ac:dyDescent="0.2">
      <c r="B8" s="18"/>
      <c r="D8" s="25" t="s">
        <v>168</v>
      </c>
      <c r="L8" s="18"/>
    </row>
    <row r="9" spans="2:46" ht="16.5" customHeight="1" x14ac:dyDescent="0.2">
      <c r="B9" s="18"/>
      <c r="E9" s="241" t="s">
        <v>169</v>
      </c>
      <c r="F9" s="228"/>
      <c r="G9" s="228"/>
      <c r="H9" s="228"/>
      <c r="L9" s="18"/>
    </row>
    <row r="10" spans="2:46" ht="12" customHeight="1" x14ac:dyDescent="0.2">
      <c r="B10" s="18"/>
      <c r="D10" s="25" t="s">
        <v>170</v>
      </c>
      <c r="L10" s="18"/>
    </row>
    <row r="11" spans="2:46" s="1" customFormat="1" ht="16.5" customHeight="1" x14ac:dyDescent="0.2">
      <c r="B11" s="30"/>
      <c r="E11" s="218" t="s">
        <v>3370</v>
      </c>
      <c r="F11" s="240"/>
      <c r="G11" s="240"/>
      <c r="H11" s="240"/>
      <c r="L11" s="30"/>
    </row>
    <row r="12" spans="2:46" s="1" customFormat="1" ht="12" customHeight="1" x14ac:dyDescent="0.2">
      <c r="B12" s="30"/>
      <c r="D12" s="25" t="s">
        <v>3447</v>
      </c>
      <c r="L12" s="30"/>
    </row>
    <row r="13" spans="2:46" s="1" customFormat="1" ht="16.5" customHeight="1" x14ac:dyDescent="0.2">
      <c r="B13" s="30"/>
      <c r="E13" s="207" t="s">
        <v>3680</v>
      </c>
      <c r="F13" s="240"/>
      <c r="G13" s="240"/>
      <c r="H13" s="240"/>
      <c r="L13" s="30"/>
    </row>
    <row r="14" spans="2:46" s="1" customFormat="1" x14ac:dyDescent="0.2">
      <c r="B14" s="30"/>
      <c r="L14" s="30"/>
    </row>
    <row r="15" spans="2:46" s="1" customFormat="1" ht="12" customHeight="1" x14ac:dyDescent="0.2">
      <c r="B15" s="30"/>
      <c r="D15" s="25" t="s">
        <v>18</v>
      </c>
      <c r="F15" s="23" t="s">
        <v>150</v>
      </c>
      <c r="I15" s="25" t="s">
        <v>19</v>
      </c>
      <c r="J15" s="23" t="s">
        <v>3449</v>
      </c>
      <c r="L15" s="30"/>
    </row>
    <row r="16" spans="2:46" s="1" customFormat="1" ht="12" customHeight="1" x14ac:dyDescent="0.2">
      <c r="B16" s="30"/>
      <c r="D16" s="25" t="s">
        <v>20</v>
      </c>
      <c r="F16" s="23" t="s">
        <v>173</v>
      </c>
      <c r="I16" s="25" t="s">
        <v>22</v>
      </c>
      <c r="J16" s="50" t="str">
        <f>'Rekapitulace stavby'!AN8</f>
        <v>2. 4. 2025</v>
      </c>
      <c r="L16" s="30"/>
    </row>
    <row r="17" spans="2:12" s="1" customFormat="1" ht="21.75" customHeight="1" x14ac:dyDescent="0.2">
      <c r="B17" s="30"/>
      <c r="D17" s="22" t="s">
        <v>174</v>
      </c>
      <c r="F17" s="92" t="s">
        <v>3450</v>
      </c>
      <c r="I17" s="22" t="s">
        <v>176</v>
      </c>
      <c r="J17" s="92" t="s">
        <v>3451</v>
      </c>
      <c r="L17" s="30"/>
    </row>
    <row r="18" spans="2:12" s="1" customFormat="1" ht="12" customHeight="1" x14ac:dyDescent="0.2">
      <c r="B18" s="30"/>
      <c r="D18" s="25" t="s">
        <v>24</v>
      </c>
      <c r="I18" s="25" t="s">
        <v>25</v>
      </c>
      <c r="J18" s="23" t="s">
        <v>1</v>
      </c>
      <c r="L18" s="30"/>
    </row>
    <row r="19" spans="2:12" s="1" customFormat="1" ht="18" customHeight="1" x14ac:dyDescent="0.2">
      <c r="B19" s="30"/>
      <c r="E19" s="23" t="s">
        <v>27</v>
      </c>
      <c r="I19" s="25" t="s">
        <v>28</v>
      </c>
      <c r="J19" s="23" t="s">
        <v>1</v>
      </c>
      <c r="L19" s="30"/>
    </row>
    <row r="20" spans="2:12" s="1" customFormat="1" ht="6.95" customHeight="1" x14ac:dyDescent="0.2">
      <c r="B20" s="30"/>
      <c r="L20" s="30"/>
    </row>
    <row r="21" spans="2:12" s="1" customFormat="1" ht="12" customHeight="1" x14ac:dyDescent="0.2">
      <c r="B21" s="30"/>
      <c r="D21" s="25" t="s">
        <v>29</v>
      </c>
      <c r="I21" s="25" t="s">
        <v>25</v>
      </c>
      <c r="J21" s="26" t="str">
        <f>'Rekapitulace stavby'!AN13</f>
        <v>Vyplň údaj</v>
      </c>
      <c r="L21" s="30"/>
    </row>
    <row r="22" spans="2:12" s="1" customFormat="1" ht="18" customHeight="1" x14ac:dyDescent="0.2">
      <c r="B22" s="30"/>
      <c r="E22" s="243" t="str">
        <f>'Rekapitulace stavby'!E14</f>
        <v>Vyplň údaj</v>
      </c>
      <c r="F22" s="232"/>
      <c r="G22" s="232"/>
      <c r="H22" s="232"/>
      <c r="I22" s="25" t="s">
        <v>28</v>
      </c>
      <c r="J22" s="26" t="str">
        <f>'Rekapitulace stavby'!AN14</f>
        <v>Vyplň údaj</v>
      </c>
      <c r="L22" s="30"/>
    </row>
    <row r="23" spans="2:12" s="1" customFormat="1" ht="6.95" customHeight="1" x14ac:dyDescent="0.2">
      <c r="B23" s="30"/>
      <c r="L23" s="30"/>
    </row>
    <row r="24" spans="2:12" s="1" customFormat="1" ht="12" customHeight="1" x14ac:dyDescent="0.2">
      <c r="B24" s="30"/>
      <c r="D24" s="25" t="s">
        <v>31</v>
      </c>
      <c r="I24" s="25" t="s">
        <v>25</v>
      </c>
      <c r="J24" s="23" t="s">
        <v>1</v>
      </c>
      <c r="L24" s="30"/>
    </row>
    <row r="25" spans="2:12" s="1" customFormat="1" ht="18" customHeight="1" x14ac:dyDescent="0.2">
      <c r="B25" s="30"/>
      <c r="E25" s="23" t="s">
        <v>320</v>
      </c>
      <c r="I25" s="25" t="s">
        <v>28</v>
      </c>
      <c r="J25" s="23" t="s">
        <v>1</v>
      </c>
      <c r="L25" s="30"/>
    </row>
    <row r="26" spans="2:12" s="1" customFormat="1" ht="6.95" customHeight="1" x14ac:dyDescent="0.2">
      <c r="B26" s="30"/>
      <c r="L26" s="30"/>
    </row>
    <row r="27" spans="2:12" s="1" customFormat="1" ht="12" customHeight="1" x14ac:dyDescent="0.2">
      <c r="B27" s="30"/>
      <c r="D27" s="25" t="s">
        <v>34</v>
      </c>
      <c r="I27" s="25" t="s">
        <v>25</v>
      </c>
      <c r="J27" s="23" t="s">
        <v>1</v>
      </c>
      <c r="L27" s="30"/>
    </row>
    <row r="28" spans="2:12" s="1" customFormat="1" ht="18" customHeight="1" x14ac:dyDescent="0.2">
      <c r="B28" s="30"/>
      <c r="E28" s="23" t="s">
        <v>181</v>
      </c>
      <c r="I28" s="25" t="s">
        <v>28</v>
      </c>
      <c r="J28" s="23" t="s">
        <v>1</v>
      </c>
      <c r="L28" s="30"/>
    </row>
    <row r="29" spans="2:12" s="1" customFormat="1" ht="6.95" customHeight="1" x14ac:dyDescent="0.2">
      <c r="B29" s="30"/>
      <c r="L29" s="30"/>
    </row>
    <row r="30" spans="2:12" s="1" customFormat="1" ht="12" customHeight="1" x14ac:dyDescent="0.2">
      <c r="B30" s="30"/>
      <c r="D30" s="25" t="s">
        <v>37</v>
      </c>
      <c r="L30" s="30"/>
    </row>
    <row r="31" spans="2:12" s="7" customFormat="1" ht="16.5" customHeight="1" x14ac:dyDescent="0.2">
      <c r="B31" s="93"/>
      <c r="E31" s="236" t="s">
        <v>1</v>
      </c>
      <c r="F31" s="236"/>
      <c r="G31" s="236"/>
      <c r="H31" s="236"/>
      <c r="L31" s="93"/>
    </row>
    <row r="32" spans="2:12" s="1" customFormat="1" ht="6.95" customHeight="1" x14ac:dyDescent="0.2">
      <c r="B32" s="30"/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25.35" customHeight="1" x14ac:dyDescent="0.2">
      <c r="B34" s="30"/>
      <c r="D34" s="94" t="s">
        <v>38</v>
      </c>
      <c r="J34" s="64">
        <f>ROUND(J125, 2)</f>
        <v>0</v>
      </c>
      <c r="L34" s="30"/>
    </row>
    <row r="35" spans="2:12" s="1" customFormat="1" ht="6.95" customHeight="1" x14ac:dyDescent="0.2">
      <c r="B35" s="30"/>
      <c r="D35" s="51"/>
      <c r="E35" s="51"/>
      <c r="F35" s="51"/>
      <c r="G35" s="51"/>
      <c r="H35" s="51"/>
      <c r="I35" s="51"/>
      <c r="J35" s="51"/>
      <c r="K35" s="51"/>
      <c r="L35" s="30"/>
    </row>
    <row r="36" spans="2:12" s="1" customFormat="1" ht="14.45" customHeight="1" x14ac:dyDescent="0.2">
      <c r="B36" s="30"/>
      <c r="F36" s="33" t="s">
        <v>40</v>
      </c>
      <c r="I36" s="33" t="s">
        <v>39</v>
      </c>
      <c r="J36" s="33" t="s">
        <v>41</v>
      </c>
      <c r="L36" s="30"/>
    </row>
    <row r="37" spans="2:12" s="1" customFormat="1" ht="14.45" customHeight="1" x14ac:dyDescent="0.2">
      <c r="B37" s="30"/>
      <c r="D37" s="53" t="s">
        <v>42</v>
      </c>
      <c r="E37" s="25" t="s">
        <v>43</v>
      </c>
      <c r="F37" s="84">
        <f>ROUND((SUM(BE125:BE346)),  2)</f>
        <v>0</v>
      </c>
      <c r="I37" s="95">
        <v>0.21</v>
      </c>
      <c r="J37" s="84">
        <f>ROUND(((SUM(BE125:BE346))*I37),  2)</f>
        <v>0</v>
      </c>
      <c r="L37" s="30"/>
    </row>
    <row r="38" spans="2:12" s="1" customFormat="1" ht="14.45" customHeight="1" x14ac:dyDescent="0.2">
      <c r="B38" s="30"/>
      <c r="E38" s="25" t="s">
        <v>44</v>
      </c>
      <c r="F38" s="84">
        <f>ROUND((SUM(BF125:BF346)),  2)</f>
        <v>0</v>
      </c>
      <c r="I38" s="95">
        <v>0.12</v>
      </c>
      <c r="J38" s="84">
        <f>ROUND(((SUM(BF125:BF346))*I38),  2)</f>
        <v>0</v>
      </c>
      <c r="L38" s="30"/>
    </row>
    <row r="39" spans="2:12" s="1" customFormat="1" ht="14.45" hidden="1" customHeight="1" x14ac:dyDescent="0.2">
      <c r="B39" s="30"/>
      <c r="E39" s="25" t="s">
        <v>45</v>
      </c>
      <c r="F39" s="84">
        <f>ROUND((SUM(BG125:BG346)),  2)</f>
        <v>0</v>
      </c>
      <c r="I39" s="95">
        <v>0.21</v>
      </c>
      <c r="J39" s="84">
        <f>0</f>
        <v>0</v>
      </c>
      <c r="L39" s="30"/>
    </row>
    <row r="40" spans="2:12" s="1" customFormat="1" ht="14.45" hidden="1" customHeight="1" x14ac:dyDescent="0.2">
      <c r="B40" s="30"/>
      <c r="E40" s="25" t="s">
        <v>46</v>
      </c>
      <c r="F40" s="84">
        <f>ROUND((SUM(BH125:BH346)),  2)</f>
        <v>0</v>
      </c>
      <c r="I40" s="95">
        <v>0.12</v>
      </c>
      <c r="J40" s="84">
        <f>0</f>
        <v>0</v>
      </c>
      <c r="L40" s="30"/>
    </row>
    <row r="41" spans="2:12" s="1" customFormat="1" ht="14.45" hidden="1" customHeight="1" x14ac:dyDescent="0.2">
      <c r="B41" s="30"/>
      <c r="E41" s="25" t="s">
        <v>47</v>
      </c>
      <c r="F41" s="84">
        <f>ROUND((SUM(BI125:BI346)),  2)</f>
        <v>0</v>
      </c>
      <c r="I41" s="95">
        <v>0</v>
      </c>
      <c r="J41" s="84">
        <f>0</f>
        <v>0</v>
      </c>
      <c r="L41" s="30"/>
    </row>
    <row r="42" spans="2:12" s="1" customFormat="1" ht="6.95" customHeight="1" x14ac:dyDescent="0.2">
      <c r="B42" s="30"/>
      <c r="L42" s="30"/>
    </row>
    <row r="43" spans="2:12" s="1" customFormat="1" ht="25.35" customHeight="1" x14ac:dyDescent="0.2">
      <c r="B43" s="30"/>
      <c r="C43" s="96"/>
      <c r="D43" s="97" t="s">
        <v>48</v>
      </c>
      <c r="E43" s="55"/>
      <c r="F43" s="55"/>
      <c r="G43" s="98" t="s">
        <v>49</v>
      </c>
      <c r="H43" s="99" t="s">
        <v>50</v>
      </c>
      <c r="I43" s="55"/>
      <c r="J43" s="100">
        <f>SUM(J34:J41)</f>
        <v>0</v>
      </c>
      <c r="K43" s="101"/>
      <c r="L43" s="30"/>
    </row>
    <row r="44" spans="2:12" s="1" customFormat="1" ht="14.45" customHeight="1" x14ac:dyDescent="0.2">
      <c r="B44" s="30"/>
      <c r="L44" s="30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ht="16.5" customHeight="1" x14ac:dyDescent="0.2">
      <c r="B86" s="18"/>
      <c r="E86" s="241" t="s">
        <v>169</v>
      </c>
      <c r="F86" s="228"/>
      <c r="G86" s="228"/>
      <c r="H86" s="228"/>
      <c r="L86" s="18"/>
    </row>
    <row r="87" spans="2:12" ht="12" customHeight="1" x14ac:dyDescent="0.2">
      <c r="B87" s="18"/>
      <c r="C87" s="25" t="s">
        <v>170</v>
      </c>
      <c r="L87" s="18"/>
    </row>
    <row r="88" spans="2:12" s="1" customFormat="1" ht="16.5" customHeight="1" x14ac:dyDescent="0.2">
      <c r="B88" s="30"/>
      <c r="E88" s="218" t="s">
        <v>3370</v>
      </c>
      <c r="F88" s="240"/>
      <c r="G88" s="240"/>
      <c r="H88" s="240"/>
      <c r="L88" s="30"/>
    </row>
    <row r="89" spans="2:12" s="1" customFormat="1" ht="12" customHeight="1" x14ac:dyDescent="0.2">
      <c r="B89" s="30"/>
      <c r="C89" s="25" t="s">
        <v>3447</v>
      </c>
      <c r="L89" s="30"/>
    </row>
    <row r="90" spans="2:12" s="1" customFormat="1" ht="16.5" customHeight="1" x14ac:dyDescent="0.2">
      <c r="B90" s="30"/>
      <c r="E90" s="207" t="str">
        <f>E13</f>
        <v>2022_4.17.2.3. - Rozvaděč R1</v>
      </c>
      <c r="F90" s="240"/>
      <c r="G90" s="240"/>
      <c r="H90" s="240"/>
      <c r="L90" s="30"/>
    </row>
    <row r="91" spans="2:12" s="1" customFormat="1" ht="6.95" customHeight="1" x14ac:dyDescent="0.2">
      <c r="B91" s="30"/>
      <c r="L91" s="30"/>
    </row>
    <row r="92" spans="2:12" s="1" customFormat="1" ht="12" customHeight="1" x14ac:dyDescent="0.2">
      <c r="B92" s="30"/>
      <c r="C92" s="25" t="s">
        <v>20</v>
      </c>
      <c r="F92" s="23" t="str">
        <f>F16</f>
        <v>Česká Lípa</v>
      </c>
      <c r="I92" s="25" t="s">
        <v>22</v>
      </c>
      <c r="J92" s="50" t="str">
        <f>IF(J16="","",J16)</f>
        <v>2. 4. 2025</v>
      </c>
      <c r="L92" s="30"/>
    </row>
    <row r="93" spans="2:12" s="1" customFormat="1" ht="6.95" customHeight="1" x14ac:dyDescent="0.2">
      <c r="B93" s="30"/>
      <c r="L93" s="30"/>
    </row>
    <row r="94" spans="2:12" s="1" customFormat="1" ht="25.7" customHeight="1" x14ac:dyDescent="0.2">
      <c r="B94" s="30"/>
      <c r="C94" s="25" t="s">
        <v>24</v>
      </c>
      <c r="F94" s="23" t="str">
        <f>E19</f>
        <v>Město Česká Lípa</v>
      </c>
      <c r="I94" s="25" t="s">
        <v>31</v>
      </c>
      <c r="J94" s="28" t="str">
        <f>E25</f>
        <v>Vodohospodářský rozvoj a výstavba a.s.</v>
      </c>
      <c r="L94" s="30"/>
    </row>
    <row r="95" spans="2:12" s="1" customFormat="1" ht="15.2" customHeight="1" x14ac:dyDescent="0.2">
      <c r="B95" s="30"/>
      <c r="C95" s="25" t="s">
        <v>29</v>
      </c>
      <c r="F95" s="23" t="str">
        <f>IF(E22="","",E22)</f>
        <v>Vyplň údaj</v>
      </c>
      <c r="I95" s="25" t="s">
        <v>34</v>
      </c>
      <c r="J95" s="28" t="str">
        <f>E28</f>
        <v>Dvořák</v>
      </c>
      <c r="L95" s="30"/>
    </row>
    <row r="96" spans="2:12" s="1" customFormat="1" ht="10.35" customHeight="1" x14ac:dyDescent="0.2">
      <c r="B96" s="30"/>
      <c r="L96" s="30"/>
    </row>
    <row r="97" spans="2:47" s="1" customFormat="1" ht="29.25" customHeight="1" x14ac:dyDescent="0.2">
      <c r="B97" s="30"/>
      <c r="C97" s="104" t="s">
        <v>183</v>
      </c>
      <c r="D97" s="96"/>
      <c r="E97" s="96"/>
      <c r="F97" s="96"/>
      <c r="G97" s="96"/>
      <c r="H97" s="96"/>
      <c r="I97" s="96"/>
      <c r="J97" s="105" t="s">
        <v>184</v>
      </c>
      <c r="K97" s="96"/>
      <c r="L97" s="30"/>
    </row>
    <row r="98" spans="2:47" s="1" customFormat="1" ht="10.35" customHeight="1" x14ac:dyDescent="0.2">
      <c r="B98" s="30"/>
      <c r="L98" s="30"/>
    </row>
    <row r="99" spans="2:47" s="1" customFormat="1" ht="22.9" customHeight="1" x14ac:dyDescent="0.2">
      <c r="B99" s="30"/>
      <c r="C99" s="106" t="s">
        <v>185</v>
      </c>
      <c r="J99" s="64">
        <f>J125</f>
        <v>0</v>
      </c>
      <c r="L99" s="30"/>
      <c r="AU99" s="15" t="s">
        <v>186</v>
      </c>
    </row>
    <row r="100" spans="2:47" s="8" customFormat="1" ht="24.95" customHeight="1" x14ac:dyDescent="0.2">
      <c r="B100" s="107"/>
      <c r="D100" s="108" t="s">
        <v>321</v>
      </c>
      <c r="E100" s="109"/>
      <c r="F100" s="109"/>
      <c r="G100" s="109"/>
      <c r="H100" s="109"/>
      <c r="I100" s="109"/>
      <c r="J100" s="110">
        <f>J126</f>
        <v>0</v>
      </c>
      <c r="L100" s="107"/>
    </row>
    <row r="101" spans="2:47" s="9" customFormat="1" ht="19.899999999999999" customHeight="1" x14ac:dyDescent="0.2">
      <c r="B101" s="111"/>
      <c r="D101" s="112" t="s">
        <v>325</v>
      </c>
      <c r="E101" s="113"/>
      <c r="F101" s="113"/>
      <c r="G101" s="113"/>
      <c r="H101" s="113"/>
      <c r="I101" s="113"/>
      <c r="J101" s="114">
        <f>J127</f>
        <v>0</v>
      </c>
      <c r="L101" s="111"/>
    </row>
    <row r="102" spans="2:47" s="1" customFormat="1" ht="21.75" customHeight="1" x14ac:dyDescent="0.2">
      <c r="B102" s="30"/>
      <c r="L102" s="30"/>
    </row>
    <row r="103" spans="2:47" s="1" customFormat="1" ht="6.95" customHeight="1" x14ac:dyDescent="0.2"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30"/>
    </row>
    <row r="107" spans="2:47" s="1" customFormat="1" ht="6.95" customHeight="1" x14ac:dyDescent="0.2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0"/>
    </row>
    <row r="108" spans="2:47" s="1" customFormat="1" ht="24.95" customHeight="1" x14ac:dyDescent="0.2">
      <c r="B108" s="30"/>
      <c r="C108" s="19" t="s">
        <v>193</v>
      </c>
      <c r="L108" s="30"/>
    </row>
    <row r="109" spans="2:47" s="1" customFormat="1" ht="6.95" customHeight="1" x14ac:dyDescent="0.2">
      <c r="B109" s="30"/>
      <c r="L109" s="30"/>
    </row>
    <row r="110" spans="2:47" s="1" customFormat="1" ht="12" customHeight="1" x14ac:dyDescent="0.2">
      <c r="B110" s="30"/>
      <c r="C110" s="25" t="s">
        <v>16</v>
      </c>
      <c r="L110" s="30"/>
    </row>
    <row r="111" spans="2:47" s="1" customFormat="1" ht="16.5" customHeight="1" x14ac:dyDescent="0.2">
      <c r="B111" s="30"/>
      <c r="E111" s="241" t="str">
        <f>E7</f>
        <v>Splašková kanalizace Lada</v>
      </c>
      <c r="F111" s="242"/>
      <c r="G111" s="242"/>
      <c r="H111" s="242"/>
      <c r="L111" s="30"/>
    </row>
    <row r="112" spans="2:47" ht="12" customHeight="1" x14ac:dyDescent="0.2">
      <c r="B112" s="18"/>
      <c r="C112" s="25" t="s">
        <v>168</v>
      </c>
      <c r="L112" s="18"/>
    </row>
    <row r="113" spans="2:65" ht="16.5" customHeight="1" x14ac:dyDescent="0.2">
      <c r="B113" s="18"/>
      <c r="E113" s="241" t="s">
        <v>169</v>
      </c>
      <c r="F113" s="228"/>
      <c r="G113" s="228"/>
      <c r="H113" s="228"/>
      <c r="L113" s="18"/>
    </row>
    <row r="114" spans="2:65" ht="12" customHeight="1" x14ac:dyDescent="0.2">
      <c r="B114" s="18"/>
      <c r="C114" s="25" t="s">
        <v>170</v>
      </c>
      <c r="L114" s="18"/>
    </row>
    <row r="115" spans="2:65" s="1" customFormat="1" ht="16.5" customHeight="1" x14ac:dyDescent="0.2">
      <c r="B115" s="30"/>
      <c r="E115" s="218" t="s">
        <v>3370</v>
      </c>
      <c r="F115" s="240"/>
      <c r="G115" s="240"/>
      <c r="H115" s="240"/>
      <c r="L115" s="30"/>
    </row>
    <row r="116" spans="2:65" s="1" customFormat="1" ht="12" customHeight="1" x14ac:dyDescent="0.2">
      <c r="B116" s="30"/>
      <c r="C116" s="25" t="s">
        <v>3447</v>
      </c>
      <c r="L116" s="30"/>
    </row>
    <row r="117" spans="2:65" s="1" customFormat="1" ht="16.5" customHeight="1" x14ac:dyDescent="0.2">
      <c r="B117" s="30"/>
      <c r="E117" s="207" t="str">
        <f>E13</f>
        <v>2022_4.17.2.3. - Rozvaděč R1</v>
      </c>
      <c r="F117" s="240"/>
      <c r="G117" s="240"/>
      <c r="H117" s="240"/>
      <c r="L117" s="30"/>
    </row>
    <row r="118" spans="2:65" s="1" customFormat="1" ht="6.95" customHeight="1" x14ac:dyDescent="0.2">
      <c r="B118" s="30"/>
      <c r="L118" s="30"/>
    </row>
    <row r="119" spans="2:65" s="1" customFormat="1" ht="12" customHeight="1" x14ac:dyDescent="0.2">
      <c r="B119" s="30"/>
      <c r="C119" s="25" t="s">
        <v>20</v>
      </c>
      <c r="F119" s="23" t="str">
        <f>F16</f>
        <v>Česká Lípa</v>
      </c>
      <c r="I119" s="25" t="s">
        <v>22</v>
      </c>
      <c r="J119" s="50" t="str">
        <f>IF(J16="","",J16)</f>
        <v>2. 4. 2025</v>
      </c>
      <c r="L119" s="30"/>
    </row>
    <row r="120" spans="2:65" s="1" customFormat="1" ht="6.95" customHeight="1" x14ac:dyDescent="0.2">
      <c r="B120" s="30"/>
      <c r="L120" s="30"/>
    </row>
    <row r="121" spans="2:65" s="1" customFormat="1" ht="25.7" customHeight="1" x14ac:dyDescent="0.2">
      <c r="B121" s="30"/>
      <c r="C121" s="25" t="s">
        <v>24</v>
      </c>
      <c r="F121" s="23" t="str">
        <f>E19</f>
        <v>Město Česká Lípa</v>
      </c>
      <c r="I121" s="25" t="s">
        <v>31</v>
      </c>
      <c r="J121" s="28" t="str">
        <f>E25</f>
        <v>Vodohospodářský rozvoj a výstavba a.s.</v>
      </c>
      <c r="L121" s="30"/>
    </row>
    <row r="122" spans="2:65" s="1" customFormat="1" ht="15.2" customHeight="1" x14ac:dyDescent="0.2">
      <c r="B122" s="30"/>
      <c r="C122" s="25" t="s">
        <v>29</v>
      </c>
      <c r="F122" s="23" t="str">
        <f>IF(E22="","",E22)</f>
        <v>Vyplň údaj</v>
      </c>
      <c r="I122" s="25" t="s">
        <v>34</v>
      </c>
      <c r="J122" s="28" t="str">
        <f>E28</f>
        <v>Dvořák</v>
      </c>
      <c r="L122" s="30"/>
    </row>
    <row r="123" spans="2:65" s="1" customFormat="1" ht="10.35" customHeight="1" x14ac:dyDescent="0.2">
      <c r="B123" s="30"/>
      <c r="L123" s="30"/>
    </row>
    <row r="124" spans="2:65" s="10" customFormat="1" ht="29.25" customHeight="1" x14ac:dyDescent="0.2">
      <c r="B124" s="115"/>
      <c r="C124" s="116" t="s">
        <v>194</v>
      </c>
      <c r="D124" s="117" t="s">
        <v>63</v>
      </c>
      <c r="E124" s="117" t="s">
        <v>59</v>
      </c>
      <c r="F124" s="117" t="s">
        <v>60</v>
      </c>
      <c r="G124" s="117" t="s">
        <v>195</v>
      </c>
      <c r="H124" s="117" t="s">
        <v>196</v>
      </c>
      <c r="I124" s="117" t="s">
        <v>197</v>
      </c>
      <c r="J124" s="118" t="s">
        <v>184</v>
      </c>
      <c r="K124" s="119" t="s">
        <v>198</v>
      </c>
      <c r="L124" s="115"/>
      <c r="M124" s="57" t="s">
        <v>1</v>
      </c>
      <c r="N124" s="58" t="s">
        <v>42</v>
      </c>
      <c r="O124" s="58" t="s">
        <v>199</v>
      </c>
      <c r="P124" s="58" t="s">
        <v>200</v>
      </c>
      <c r="Q124" s="58" t="s">
        <v>201</v>
      </c>
      <c r="R124" s="58" t="s">
        <v>202</v>
      </c>
      <c r="S124" s="58" t="s">
        <v>203</v>
      </c>
      <c r="T124" s="59" t="s">
        <v>204</v>
      </c>
    </row>
    <row r="125" spans="2:65" s="1" customFormat="1" ht="22.9" customHeight="1" x14ac:dyDescent="0.25">
      <c r="B125" s="30"/>
      <c r="C125" s="62" t="s">
        <v>205</v>
      </c>
      <c r="J125" s="120">
        <f>BK125</f>
        <v>0</v>
      </c>
      <c r="L125" s="30"/>
      <c r="M125" s="60"/>
      <c r="N125" s="51"/>
      <c r="O125" s="51"/>
      <c r="P125" s="121">
        <f>P126</f>
        <v>0</v>
      </c>
      <c r="Q125" s="51"/>
      <c r="R125" s="121">
        <f>R126</f>
        <v>9.1199999999999976E-2</v>
      </c>
      <c r="S125" s="51"/>
      <c r="T125" s="122">
        <f>T126</f>
        <v>0</v>
      </c>
      <c r="AT125" s="15" t="s">
        <v>77</v>
      </c>
      <c r="AU125" s="15" t="s">
        <v>186</v>
      </c>
      <c r="BK125" s="123">
        <f>BK126</f>
        <v>0</v>
      </c>
    </row>
    <row r="126" spans="2:65" s="11" customFormat="1" ht="25.9" customHeight="1" x14ac:dyDescent="0.2">
      <c r="B126" s="124"/>
      <c r="D126" s="125" t="s">
        <v>77</v>
      </c>
      <c r="E126" s="126" t="s">
        <v>337</v>
      </c>
      <c r="F126" s="126" t="s">
        <v>338</v>
      </c>
      <c r="I126" s="127"/>
      <c r="J126" s="128">
        <f>BK126</f>
        <v>0</v>
      </c>
      <c r="L126" s="124"/>
      <c r="M126" s="129"/>
      <c r="P126" s="130">
        <f>P127</f>
        <v>0</v>
      </c>
      <c r="R126" s="130">
        <f>R127</f>
        <v>9.1199999999999976E-2</v>
      </c>
      <c r="T126" s="131">
        <f>T127</f>
        <v>0</v>
      </c>
      <c r="AR126" s="125" t="s">
        <v>85</v>
      </c>
      <c r="AT126" s="132" t="s">
        <v>77</v>
      </c>
      <c r="AU126" s="132" t="s">
        <v>78</v>
      </c>
      <c r="AY126" s="125" t="s">
        <v>209</v>
      </c>
      <c r="BK126" s="133">
        <f>BK127</f>
        <v>0</v>
      </c>
    </row>
    <row r="127" spans="2:65" s="11" customFormat="1" ht="22.9" customHeight="1" x14ac:dyDescent="0.2">
      <c r="B127" s="124"/>
      <c r="D127" s="125" t="s">
        <v>77</v>
      </c>
      <c r="E127" s="134" t="s">
        <v>156</v>
      </c>
      <c r="F127" s="134" t="s">
        <v>602</v>
      </c>
      <c r="I127" s="127"/>
      <c r="J127" s="135">
        <f>BK127</f>
        <v>0</v>
      </c>
      <c r="L127" s="124"/>
      <c r="M127" s="129"/>
      <c r="P127" s="130">
        <f>SUM(P128:P346)</f>
        <v>0</v>
      </c>
      <c r="R127" s="130">
        <f>SUM(R128:R346)</f>
        <v>9.1199999999999976E-2</v>
      </c>
      <c r="T127" s="131">
        <f>SUM(T128:T346)</f>
        <v>0</v>
      </c>
      <c r="AR127" s="125" t="s">
        <v>85</v>
      </c>
      <c r="AT127" s="132" t="s">
        <v>77</v>
      </c>
      <c r="AU127" s="132" t="s">
        <v>85</v>
      </c>
      <c r="AY127" s="125" t="s">
        <v>209</v>
      </c>
      <c r="BK127" s="133">
        <f>SUM(BK128:BK346)</f>
        <v>0</v>
      </c>
    </row>
    <row r="128" spans="2:65" s="1" customFormat="1" ht="24.2" customHeight="1" x14ac:dyDescent="0.2">
      <c r="B128" s="30"/>
      <c r="C128" s="171" t="s">
        <v>85</v>
      </c>
      <c r="D128" s="171" t="s">
        <v>449</v>
      </c>
      <c r="E128" s="172" t="s">
        <v>3681</v>
      </c>
      <c r="F128" s="173" t="s">
        <v>3682</v>
      </c>
      <c r="G128" s="174" t="s">
        <v>456</v>
      </c>
      <c r="H128" s="175">
        <v>1</v>
      </c>
      <c r="I128" s="176"/>
      <c r="J128" s="177">
        <f>ROUND(I128*H128,2)</f>
        <v>0</v>
      </c>
      <c r="K128" s="178"/>
      <c r="L128" s="179"/>
      <c r="M128" s="180" t="s">
        <v>1</v>
      </c>
      <c r="N128" s="181" t="s">
        <v>43</v>
      </c>
      <c r="P128" s="146">
        <f>O128*H128</f>
        <v>0</v>
      </c>
      <c r="Q128" s="146">
        <v>4.0000000000000002E-4</v>
      </c>
      <c r="R128" s="146">
        <f>Q128*H128</f>
        <v>4.0000000000000002E-4</v>
      </c>
      <c r="S128" s="146">
        <v>0</v>
      </c>
      <c r="T128" s="147">
        <f>S128*H128</f>
        <v>0</v>
      </c>
      <c r="AR128" s="148" t="s">
        <v>509</v>
      </c>
      <c r="AT128" s="148" t="s">
        <v>449</v>
      </c>
      <c r="AU128" s="148" t="s">
        <v>91</v>
      </c>
      <c r="AY128" s="15" t="s">
        <v>209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5" t="s">
        <v>85</v>
      </c>
      <c r="BK128" s="149">
        <f>ROUND(I128*H128,2)</f>
        <v>0</v>
      </c>
      <c r="BL128" s="15" t="s">
        <v>287</v>
      </c>
      <c r="BM128" s="148" t="s">
        <v>3683</v>
      </c>
    </row>
    <row r="129" spans="2:65" s="1" customFormat="1" x14ac:dyDescent="0.2">
      <c r="B129" s="30"/>
      <c r="D129" s="150" t="s">
        <v>216</v>
      </c>
      <c r="F129" s="151" t="s">
        <v>3682</v>
      </c>
      <c r="I129" s="152"/>
      <c r="L129" s="30"/>
      <c r="M129" s="153"/>
      <c r="T129" s="54"/>
      <c r="AT129" s="15" t="s">
        <v>216</v>
      </c>
      <c r="AU129" s="15" t="s">
        <v>91</v>
      </c>
    </row>
    <row r="130" spans="2:65" s="12" customFormat="1" x14ac:dyDescent="0.2">
      <c r="B130" s="154"/>
      <c r="D130" s="150" t="s">
        <v>292</v>
      </c>
      <c r="E130" s="155" t="s">
        <v>1</v>
      </c>
      <c r="F130" s="156" t="s">
        <v>85</v>
      </c>
      <c r="H130" s="157">
        <v>1</v>
      </c>
      <c r="I130" s="158"/>
      <c r="L130" s="154"/>
      <c r="M130" s="159"/>
      <c r="T130" s="160"/>
      <c r="AT130" s="155" t="s">
        <v>292</v>
      </c>
      <c r="AU130" s="155" t="s">
        <v>91</v>
      </c>
      <c r="AV130" s="12" t="s">
        <v>91</v>
      </c>
      <c r="AW130" s="12" t="s">
        <v>36</v>
      </c>
      <c r="AX130" s="12" t="s">
        <v>85</v>
      </c>
      <c r="AY130" s="155" t="s">
        <v>209</v>
      </c>
    </row>
    <row r="131" spans="2:65" s="1" customFormat="1" ht="16.5" customHeight="1" x14ac:dyDescent="0.2">
      <c r="B131" s="30"/>
      <c r="C131" s="171" t="s">
        <v>91</v>
      </c>
      <c r="D131" s="171" t="s">
        <v>449</v>
      </c>
      <c r="E131" s="172" t="s">
        <v>3684</v>
      </c>
      <c r="F131" s="173" t="s">
        <v>3685</v>
      </c>
      <c r="G131" s="174" t="s">
        <v>456</v>
      </c>
      <c r="H131" s="175">
        <v>1</v>
      </c>
      <c r="I131" s="176"/>
      <c r="J131" s="177">
        <f>ROUND(I131*H131,2)</f>
        <v>0</v>
      </c>
      <c r="K131" s="178"/>
      <c r="L131" s="179"/>
      <c r="M131" s="180" t="s">
        <v>1</v>
      </c>
      <c r="N131" s="181" t="s">
        <v>43</v>
      </c>
      <c r="P131" s="146">
        <f>O131*H131</f>
        <v>0</v>
      </c>
      <c r="Q131" s="146">
        <v>4.0000000000000002E-4</v>
      </c>
      <c r="R131" s="146">
        <f>Q131*H131</f>
        <v>4.0000000000000002E-4</v>
      </c>
      <c r="S131" s="146">
        <v>0</v>
      </c>
      <c r="T131" s="147">
        <f>S131*H131</f>
        <v>0</v>
      </c>
      <c r="AR131" s="148" t="s">
        <v>509</v>
      </c>
      <c r="AT131" s="148" t="s">
        <v>449</v>
      </c>
      <c r="AU131" s="148" t="s">
        <v>91</v>
      </c>
      <c r="AY131" s="15" t="s">
        <v>209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5" t="s">
        <v>85</v>
      </c>
      <c r="BK131" s="149">
        <f>ROUND(I131*H131,2)</f>
        <v>0</v>
      </c>
      <c r="BL131" s="15" t="s">
        <v>287</v>
      </c>
      <c r="BM131" s="148" t="s">
        <v>3686</v>
      </c>
    </row>
    <row r="132" spans="2:65" s="1" customFormat="1" x14ac:dyDescent="0.2">
      <c r="B132" s="30"/>
      <c r="D132" s="150" t="s">
        <v>216</v>
      </c>
      <c r="F132" s="151" t="s">
        <v>3685</v>
      </c>
      <c r="I132" s="152"/>
      <c r="L132" s="30"/>
      <c r="M132" s="153"/>
      <c r="T132" s="54"/>
      <c r="AT132" s="15" t="s">
        <v>216</v>
      </c>
      <c r="AU132" s="15" t="s">
        <v>91</v>
      </c>
    </row>
    <row r="133" spans="2:65" s="12" customFormat="1" x14ac:dyDescent="0.2">
      <c r="B133" s="154"/>
      <c r="D133" s="150" t="s">
        <v>292</v>
      </c>
      <c r="E133" s="155" t="s">
        <v>1</v>
      </c>
      <c r="F133" s="156" t="s">
        <v>85</v>
      </c>
      <c r="H133" s="157">
        <v>1</v>
      </c>
      <c r="I133" s="158"/>
      <c r="L133" s="154"/>
      <c r="M133" s="159"/>
      <c r="T133" s="160"/>
      <c r="AT133" s="155" t="s">
        <v>292</v>
      </c>
      <c r="AU133" s="155" t="s">
        <v>91</v>
      </c>
      <c r="AV133" s="12" t="s">
        <v>91</v>
      </c>
      <c r="AW133" s="12" t="s">
        <v>36</v>
      </c>
      <c r="AX133" s="12" t="s">
        <v>85</v>
      </c>
      <c r="AY133" s="155" t="s">
        <v>209</v>
      </c>
    </row>
    <row r="134" spans="2:65" s="1" customFormat="1" ht="16.5" customHeight="1" x14ac:dyDescent="0.2">
      <c r="B134" s="30"/>
      <c r="C134" s="171" t="s">
        <v>148</v>
      </c>
      <c r="D134" s="171" t="s">
        <v>449</v>
      </c>
      <c r="E134" s="172" t="s">
        <v>3687</v>
      </c>
      <c r="F134" s="173" t="s">
        <v>3688</v>
      </c>
      <c r="G134" s="174" t="s">
        <v>3649</v>
      </c>
      <c r="H134" s="175">
        <v>1</v>
      </c>
      <c r="I134" s="176"/>
      <c r="J134" s="177">
        <f>ROUND(I134*H134,2)</f>
        <v>0</v>
      </c>
      <c r="K134" s="178"/>
      <c r="L134" s="179"/>
      <c r="M134" s="180" t="s">
        <v>1</v>
      </c>
      <c r="N134" s="181" t="s">
        <v>43</v>
      </c>
      <c r="P134" s="146">
        <f>O134*H134</f>
        <v>0</v>
      </c>
      <c r="Q134" s="146">
        <v>4.0000000000000002E-4</v>
      </c>
      <c r="R134" s="146">
        <f>Q134*H134</f>
        <v>4.0000000000000002E-4</v>
      </c>
      <c r="S134" s="146">
        <v>0</v>
      </c>
      <c r="T134" s="147">
        <f>S134*H134</f>
        <v>0</v>
      </c>
      <c r="AR134" s="148" t="s">
        <v>509</v>
      </c>
      <c r="AT134" s="148" t="s">
        <v>449</v>
      </c>
      <c r="AU134" s="148" t="s">
        <v>91</v>
      </c>
      <c r="AY134" s="15" t="s">
        <v>209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5" t="s">
        <v>85</v>
      </c>
      <c r="BK134" s="149">
        <f>ROUND(I134*H134,2)</f>
        <v>0</v>
      </c>
      <c r="BL134" s="15" t="s">
        <v>287</v>
      </c>
      <c r="BM134" s="148" t="s">
        <v>3689</v>
      </c>
    </row>
    <row r="135" spans="2:65" s="1" customFormat="1" x14ac:dyDescent="0.2">
      <c r="B135" s="30"/>
      <c r="D135" s="150" t="s">
        <v>216</v>
      </c>
      <c r="F135" s="151" t="s">
        <v>3688</v>
      </c>
      <c r="I135" s="152"/>
      <c r="L135" s="30"/>
      <c r="M135" s="153"/>
      <c r="T135" s="54"/>
      <c r="AT135" s="15" t="s">
        <v>216</v>
      </c>
      <c r="AU135" s="15" t="s">
        <v>91</v>
      </c>
    </row>
    <row r="136" spans="2:65" s="12" customFormat="1" x14ac:dyDescent="0.2">
      <c r="B136" s="154"/>
      <c r="D136" s="150" t="s">
        <v>292</v>
      </c>
      <c r="E136" s="155" t="s">
        <v>1</v>
      </c>
      <c r="F136" s="156" t="s">
        <v>85</v>
      </c>
      <c r="H136" s="157">
        <v>1</v>
      </c>
      <c r="I136" s="158"/>
      <c r="L136" s="154"/>
      <c r="M136" s="159"/>
      <c r="T136" s="160"/>
      <c r="AT136" s="155" t="s">
        <v>292</v>
      </c>
      <c r="AU136" s="155" t="s">
        <v>91</v>
      </c>
      <c r="AV136" s="12" t="s">
        <v>91</v>
      </c>
      <c r="AW136" s="12" t="s">
        <v>36</v>
      </c>
      <c r="AX136" s="12" t="s">
        <v>85</v>
      </c>
      <c r="AY136" s="155" t="s">
        <v>209</v>
      </c>
    </row>
    <row r="137" spans="2:65" s="1" customFormat="1" ht="16.5" customHeight="1" x14ac:dyDescent="0.2">
      <c r="B137" s="30"/>
      <c r="C137" s="171" t="s">
        <v>156</v>
      </c>
      <c r="D137" s="171" t="s">
        <v>449</v>
      </c>
      <c r="E137" s="172" t="s">
        <v>3690</v>
      </c>
      <c r="F137" s="173" t="s">
        <v>3691</v>
      </c>
      <c r="G137" s="174" t="s">
        <v>456</v>
      </c>
      <c r="H137" s="175">
        <v>1</v>
      </c>
      <c r="I137" s="176"/>
      <c r="J137" s="177">
        <f>ROUND(I137*H137,2)</f>
        <v>0</v>
      </c>
      <c r="K137" s="178"/>
      <c r="L137" s="179"/>
      <c r="M137" s="180" t="s">
        <v>1</v>
      </c>
      <c r="N137" s="181" t="s">
        <v>43</v>
      </c>
      <c r="P137" s="146">
        <f>O137*H137</f>
        <v>0</v>
      </c>
      <c r="Q137" s="146">
        <v>4.0000000000000002E-4</v>
      </c>
      <c r="R137" s="146">
        <f>Q137*H137</f>
        <v>4.0000000000000002E-4</v>
      </c>
      <c r="S137" s="146">
        <v>0</v>
      </c>
      <c r="T137" s="147">
        <f>S137*H137</f>
        <v>0</v>
      </c>
      <c r="AR137" s="148" t="s">
        <v>509</v>
      </c>
      <c r="AT137" s="148" t="s">
        <v>449</v>
      </c>
      <c r="AU137" s="148" t="s">
        <v>91</v>
      </c>
      <c r="AY137" s="15" t="s">
        <v>209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5" t="s">
        <v>85</v>
      </c>
      <c r="BK137" s="149">
        <f>ROUND(I137*H137,2)</f>
        <v>0</v>
      </c>
      <c r="BL137" s="15" t="s">
        <v>287</v>
      </c>
      <c r="BM137" s="148" t="s">
        <v>3692</v>
      </c>
    </row>
    <row r="138" spans="2:65" s="1" customFormat="1" x14ac:dyDescent="0.2">
      <c r="B138" s="30"/>
      <c r="D138" s="150" t="s">
        <v>216</v>
      </c>
      <c r="F138" s="151" t="s">
        <v>3691</v>
      </c>
      <c r="I138" s="152"/>
      <c r="L138" s="30"/>
      <c r="M138" s="153"/>
      <c r="T138" s="54"/>
      <c r="AT138" s="15" t="s">
        <v>216</v>
      </c>
      <c r="AU138" s="15" t="s">
        <v>91</v>
      </c>
    </row>
    <row r="139" spans="2:65" s="12" customFormat="1" x14ac:dyDescent="0.2">
      <c r="B139" s="154"/>
      <c r="D139" s="150" t="s">
        <v>292</v>
      </c>
      <c r="E139" s="155" t="s">
        <v>1</v>
      </c>
      <c r="F139" s="156" t="s">
        <v>85</v>
      </c>
      <c r="H139" s="157">
        <v>1</v>
      </c>
      <c r="I139" s="158"/>
      <c r="L139" s="154"/>
      <c r="M139" s="159"/>
      <c r="T139" s="160"/>
      <c r="AT139" s="155" t="s">
        <v>292</v>
      </c>
      <c r="AU139" s="155" t="s">
        <v>91</v>
      </c>
      <c r="AV139" s="12" t="s">
        <v>91</v>
      </c>
      <c r="AW139" s="12" t="s">
        <v>36</v>
      </c>
      <c r="AX139" s="12" t="s">
        <v>85</v>
      </c>
      <c r="AY139" s="155" t="s">
        <v>209</v>
      </c>
    </row>
    <row r="140" spans="2:65" s="1" customFormat="1" ht="24.2" customHeight="1" x14ac:dyDescent="0.2">
      <c r="B140" s="30"/>
      <c r="C140" s="171" t="s">
        <v>208</v>
      </c>
      <c r="D140" s="171" t="s">
        <v>449</v>
      </c>
      <c r="E140" s="172" t="s">
        <v>3693</v>
      </c>
      <c r="F140" s="173" t="s">
        <v>3694</v>
      </c>
      <c r="G140" s="174" t="s">
        <v>456</v>
      </c>
      <c r="H140" s="175">
        <v>1</v>
      </c>
      <c r="I140" s="176"/>
      <c r="J140" s="177">
        <f>ROUND(I140*H140,2)</f>
        <v>0</v>
      </c>
      <c r="K140" s="178"/>
      <c r="L140" s="179"/>
      <c r="M140" s="180" t="s">
        <v>1</v>
      </c>
      <c r="N140" s="181" t="s">
        <v>43</v>
      </c>
      <c r="P140" s="146">
        <f>O140*H140</f>
        <v>0</v>
      </c>
      <c r="Q140" s="146">
        <v>4.0000000000000002E-4</v>
      </c>
      <c r="R140" s="146">
        <f>Q140*H140</f>
        <v>4.0000000000000002E-4</v>
      </c>
      <c r="S140" s="146">
        <v>0</v>
      </c>
      <c r="T140" s="147">
        <f>S140*H140</f>
        <v>0</v>
      </c>
      <c r="AR140" s="148" t="s">
        <v>509</v>
      </c>
      <c r="AT140" s="148" t="s">
        <v>449</v>
      </c>
      <c r="AU140" s="148" t="s">
        <v>91</v>
      </c>
      <c r="AY140" s="15" t="s">
        <v>209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5" t="s">
        <v>85</v>
      </c>
      <c r="BK140" s="149">
        <f>ROUND(I140*H140,2)</f>
        <v>0</v>
      </c>
      <c r="BL140" s="15" t="s">
        <v>287</v>
      </c>
      <c r="BM140" s="148" t="s">
        <v>3695</v>
      </c>
    </row>
    <row r="141" spans="2:65" s="1" customFormat="1" ht="19.5" x14ac:dyDescent="0.2">
      <c r="B141" s="30"/>
      <c r="D141" s="150" t="s">
        <v>216</v>
      </c>
      <c r="F141" s="151" t="s">
        <v>3694</v>
      </c>
      <c r="I141" s="152"/>
      <c r="L141" s="30"/>
      <c r="M141" s="153"/>
      <c r="T141" s="54"/>
      <c r="AT141" s="15" t="s">
        <v>216</v>
      </c>
      <c r="AU141" s="15" t="s">
        <v>91</v>
      </c>
    </row>
    <row r="142" spans="2:65" s="12" customFormat="1" x14ac:dyDescent="0.2">
      <c r="B142" s="154"/>
      <c r="D142" s="150" t="s">
        <v>292</v>
      </c>
      <c r="E142" s="155" t="s">
        <v>1</v>
      </c>
      <c r="F142" s="156" t="s">
        <v>85</v>
      </c>
      <c r="H142" s="157">
        <v>1</v>
      </c>
      <c r="I142" s="158"/>
      <c r="L142" s="154"/>
      <c r="M142" s="159"/>
      <c r="T142" s="160"/>
      <c r="AT142" s="155" t="s">
        <v>292</v>
      </c>
      <c r="AU142" s="155" t="s">
        <v>91</v>
      </c>
      <c r="AV142" s="12" t="s">
        <v>91</v>
      </c>
      <c r="AW142" s="12" t="s">
        <v>36</v>
      </c>
      <c r="AX142" s="12" t="s">
        <v>85</v>
      </c>
      <c r="AY142" s="155" t="s">
        <v>209</v>
      </c>
    </row>
    <row r="143" spans="2:65" s="1" customFormat="1" ht="16.5" customHeight="1" x14ac:dyDescent="0.2">
      <c r="B143" s="30"/>
      <c r="C143" s="171" t="s">
        <v>234</v>
      </c>
      <c r="D143" s="171" t="s">
        <v>449</v>
      </c>
      <c r="E143" s="172" t="s">
        <v>3696</v>
      </c>
      <c r="F143" s="173" t="s">
        <v>3697</v>
      </c>
      <c r="G143" s="174" t="s">
        <v>456</v>
      </c>
      <c r="H143" s="175">
        <v>1</v>
      </c>
      <c r="I143" s="176"/>
      <c r="J143" s="177">
        <f>ROUND(I143*H143,2)</f>
        <v>0</v>
      </c>
      <c r="K143" s="178"/>
      <c r="L143" s="179"/>
      <c r="M143" s="180" t="s">
        <v>1</v>
      </c>
      <c r="N143" s="181" t="s">
        <v>43</v>
      </c>
      <c r="P143" s="146">
        <f>O143*H143</f>
        <v>0</v>
      </c>
      <c r="Q143" s="146">
        <v>4.0000000000000002E-4</v>
      </c>
      <c r="R143" s="146">
        <f>Q143*H143</f>
        <v>4.0000000000000002E-4</v>
      </c>
      <c r="S143" s="146">
        <v>0</v>
      </c>
      <c r="T143" s="147">
        <f>S143*H143</f>
        <v>0</v>
      </c>
      <c r="AR143" s="148" t="s">
        <v>509</v>
      </c>
      <c r="AT143" s="148" t="s">
        <v>449</v>
      </c>
      <c r="AU143" s="148" t="s">
        <v>91</v>
      </c>
      <c r="AY143" s="15" t="s">
        <v>209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5" t="s">
        <v>85</v>
      </c>
      <c r="BK143" s="149">
        <f>ROUND(I143*H143,2)</f>
        <v>0</v>
      </c>
      <c r="BL143" s="15" t="s">
        <v>287</v>
      </c>
      <c r="BM143" s="148" t="s">
        <v>3698</v>
      </c>
    </row>
    <row r="144" spans="2:65" s="1" customFormat="1" x14ac:dyDescent="0.2">
      <c r="B144" s="30"/>
      <c r="D144" s="150" t="s">
        <v>216</v>
      </c>
      <c r="F144" s="151" t="s">
        <v>3697</v>
      </c>
      <c r="I144" s="152"/>
      <c r="L144" s="30"/>
      <c r="M144" s="153"/>
      <c r="T144" s="54"/>
      <c r="AT144" s="15" t="s">
        <v>216</v>
      </c>
      <c r="AU144" s="15" t="s">
        <v>91</v>
      </c>
    </row>
    <row r="145" spans="2:65" s="12" customFormat="1" x14ac:dyDescent="0.2">
      <c r="B145" s="154"/>
      <c r="D145" s="150" t="s">
        <v>292</v>
      </c>
      <c r="E145" s="155" t="s">
        <v>1</v>
      </c>
      <c r="F145" s="156" t="s">
        <v>85</v>
      </c>
      <c r="H145" s="157">
        <v>1</v>
      </c>
      <c r="I145" s="158"/>
      <c r="L145" s="154"/>
      <c r="M145" s="159"/>
      <c r="T145" s="160"/>
      <c r="AT145" s="155" t="s">
        <v>292</v>
      </c>
      <c r="AU145" s="155" t="s">
        <v>91</v>
      </c>
      <c r="AV145" s="12" t="s">
        <v>91</v>
      </c>
      <c r="AW145" s="12" t="s">
        <v>36</v>
      </c>
      <c r="AX145" s="12" t="s">
        <v>85</v>
      </c>
      <c r="AY145" s="155" t="s">
        <v>209</v>
      </c>
    </row>
    <row r="146" spans="2:65" s="1" customFormat="1" ht="16.5" customHeight="1" x14ac:dyDescent="0.2">
      <c r="B146" s="30"/>
      <c r="C146" s="171" t="s">
        <v>239</v>
      </c>
      <c r="D146" s="171" t="s">
        <v>449</v>
      </c>
      <c r="E146" s="172" t="s">
        <v>3699</v>
      </c>
      <c r="F146" s="173" t="s">
        <v>3700</v>
      </c>
      <c r="G146" s="174" t="s">
        <v>456</v>
      </c>
      <c r="H146" s="175">
        <v>1</v>
      </c>
      <c r="I146" s="176"/>
      <c r="J146" s="177">
        <f>ROUND(I146*H146,2)</f>
        <v>0</v>
      </c>
      <c r="K146" s="178"/>
      <c r="L146" s="179"/>
      <c r="M146" s="180" t="s">
        <v>1</v>
      </c>
      <c r="N146" s="181" t="s">
        <v>43</v>
      </c>
      <c r="P146" s="146">
        <f>O146*H146</f>
        <v>0</v>
      </c>
      <c r="Q146" s="146">
        <v>4.0000000000000002E-4</v>
      </c>
      <c r="R146" s="146">
        <f>Q146*H146</f>
        <v>4.0000000000000002E-4</v>
      </c>
      <c r="S146" s="146">
        <v>0</v>
      </c>
      <c r="T146" s="147">
        <f>S146*H146</f>
        <v>0</v>
      </c>
      <c r="AR146" s="148" t="s">
        <v>509</v>
      </c>
      <c r="AT146" s="148" t="s">
        <v>449</v>
      </c>
      <c r="AU146" s="148" t="s">
        <v>91</v>
      </c>
      <c r="AY146" s="15" t="s">
        <v>209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5" t="s">
        <v>85</v>
      </c>
      <c r="BK146" s="149">
        <f>ROUND(I146*H146,2)</f>
        <v>0</v>
      </c>
      <c r="BL146" s="15" t="s">
        <v>287</v>
      </c>
      <c r="BM146" s="148" t="s">
        <v>3701</v>
      </c>
    </row>
    <row r="147" spans="2:65" s="1" customFormat="1" x14ac:dyDescent="0.2">
      <c r="B147" s="30"/>
      <c r="D147" s="150" t="s">
        <v>216</v>
      </c>
      <c r="F147" s="151" t="s">
        <v>3700</v>
      </c>
      <c r="I147" s="152"/>
      <c r="L147" s="30"/>
      <c r="M147" s="153"/>
      <c r="T147" s="54"/>
      <c r="AT147" s="15" t="s">
        <v>216</v>
      </c>
      <c r="AU147" s="15" t="s">
        <v>91</v>
      </c>
    </row>
    <row r="148" spans="2:65" s="12" customFormat="1" x14ac:dyDescent="0.2">
      <c r="B148" s="154"/>
      <c r="D148" s="150" t="s">
        <v>292</v>
      </c>
      <c r="E148" s="155" t="s">
        <v>1</v>
      </c>
      <c r="F148" s="156" t="s">
        <v>85</v>
      </c>
      <c r="H148" s="157">
        <v>1</v>
      </c>
      <c r="I148" s="158"/>
      <c r="L148" s="154"/>
      <c r="M148" s="159"/>
      <c r="T148" s="160"/>
      <c r="AT148" s="155" t="s">
        <v>292</v>
      </c>
      <c r="AU148" s="155" t="s">
        <v>91</v>
      </c>
      <c r="AV148" s="12" t="s">
        <v>91</v>
      </c>
      <c r="AW148" s="12" t="s">
        <v>36</v>
      </c>
      <c r="AX148" s="12" t="s">
        <v>85</v>
      </c>
      <c r="AY148" s="155" t="s">
        <v>209</v>
      </c>
    </row>
    <row r="149" spans="2:65" s="1" customFormat="1" ht="16.5" customHeight="1" x14ac:dyDescent="0.2">
      <c r="B149" s="30"/>
      <c r="C149" s="171" t="s">
        <v>244</v>
      </c>
      <c r="D149" s="171" t="s">
        <v>449</v>
      </c>
      <c r="E149" s="172" t="s">
        <v>3702</v>
      </c>
      <c r="F149" s="173" t="s">
        <v>3703</v>
      </c>
      <c r="G149" s="174" t="s">
        <v>456</v>
      </c>
      <c r="H149" s="175">
        <v>3</v>
      </c>
      <c r="I149" s="176"/>
      <c r="J149" s="177">
        <f>ROUND(I149*H149,2)</f>
        <v>0</v>
      </c>
      <c r="K149" s="178"/>
      <c r="L149" s="179"/>
      <c r="M149" s="180" t="s">
        <v>1</v>
      </c>
      <c r="N149" s="181" t="s">
        <v>43</v>
      </c>
      <c r="P149" s="146">
        <f>O149*H149</f>
        <v>0</v>
      </c>
      <c r="Q149" s="146">
        <v>4.0000000000000002E-4</v>
      </c>
      <c r="R149" s="146">
        <f>Q149*H149</f>
        <v>1.2000000000000001E-3</v>
      </c>
      <c r="S149" s="146">
        <v>0</v>
      </c>
      <c r="T149" s="147">
        <f>S149*H149</f>
        <v>0</v>
      </c>
      <c r="AR149" s="148" t="s">
        <v>509</v>
      </c>
      <c r="AT149" s="148" t="s">
        <v>449</v>
      </c>
      <c r="AU149" s="148" t="s">
        <v>91</v>
      </c>
      <c r="AY149" s="15" t="s">
        <v>209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5" t="s">
        <v>85</v>
      </c>
      <c r="BK149" s="149">
        <f>ROUND(I149*H149,2)</f>
        <v>0</v>
      </c>
      <c r="BL149" s="15" t="s">
        <v>287</v>
      </c>
      <c r="BM149" s="148" t="s">
        <v>3704</v>
      </c>
    </row>
    <row r="150" spans="2:65" s="1" customFormat="1" x14ac:dyDescent="0.2">
      <c r="B150" s="30"/>
      <c r="D150" s="150" t="s">
        <v>216</v>
      </c>
      <c r="F150" s="151" t="s">
        <v>3703</v>
      </c>
      <c r="I150" s="152"/>
      <c r="L150" s="30"/>
      <c r="M150" s="153"/>
      <c r="T150" s="54"/>
      <c r="AT150" s="15" t="s">
        <v>216</v>
      </c>
      <c r="AU150" s="15" t="s">
        <v>91</v>
      </c>
    </row>
    <row r="151" spans="2:65" s="12" customFormat="1" x14ac:dyDescent="0.2">
      <c r="B151" s="154"/>
      <c r="D151" s="150" t="s">
        <v>292</v>
      </c>
      <c r="E151" s="155" t="s">
        <v>1</v>
      </c>
      <c r="F151" s="156" t="s">
        <v>148</v>
      </c>
      <c r="H151" s="157">
        <v>3</v>
      </c>
      <c r="I151" s="158"/>
      <c r="L151" s="154"/>
      <c r="M151" s="159"/>
      <c r="T151" s="160"/>
      <c r="AT151" s="155" t="s">
        <v>292</v>
      </c>
      <c r="AU151" s="155" t="s">
        <v>91</v>
      </c>
      <c r="AV151" s="12" t="s">
        <v>91</v>
      </c>
      <c r="AW151" s="12" t="s">
        <v>36</v>
      </c>
      <c r="AX151" s="12" t="s">
        <v>85</v>
      </c>
      <c r="AY151" s="155" t="s">
        <v>209</v>
      </c>
    </row>
    <row r="152" spans="2:65" s="1" customFormat="1" ht="16.5" customHeight="1" x14ac:dyDescent="0.2">
      <c r="B152" s="30"/>
      <c r="C152" s="171" t="s">
        <v>249</v>
      </c>
      <c r="D152" s="171" t="s">
        <v>449</v>
      </c>
      <c r="E152" s="172" t="s">
        <v>3705</v>
      </c>
      <c r="F152" s="173" t="s">
        <v>3706</v>
      </c>
      <c r="G152" s="174" t="s">
        <v>456</v>
      </c>
      <c r="H152" s="175">
        <v>3</v>
      </c>
      <c r="I152" s="176"/>
      <c r="J152" s="177">
        <f>ROUND(I152*H152,2)</f>
        <v>0</v>
      </c>
      <c r="K152" s="178"/>
      <c r="L152" s="179"/>
      <c r="M152" s="180" t="s">
        <v>1</v>
      </c>
      <c r="N152" s="181" t="s">
        <v>43</v>
      </c>
      <c r="P152" s="146">
        <f>O152*H152</f>
        <v>0</v>
      </c>
      <c r="Q152" s="146">
        <v>4.0000000000000002E-4</v>
      </c>
      <c r="R152" s="146">
        <f>Q152*H152</f>
        <v>1.2000000000000001E-3</v>
      </c>
      <c r="S152" s="146">
        <v>0</v>
      </c>
      <c r="T152" s="147">
        <f>S152*H152</f>
        <v>0</v>
      </c>
      <c r="AR152" s="148" t="s">
        <v>509</v>
      </c>
      <c r="AT152" s="148" t="s">
        <v>449</v>
      </c>
      <c r="AU152" s="148" t="s">
        <v>91</v>
      </c>
      <c r="AY152" s="15" t="s">
        <v>209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5" t="s">
        <v>85</v>
      </c>
      <c r="BK152" s="149">
        <f>ROUND(I152*H152,2)</f>
        <v>0</v>
      </c>
      <c r="BL152" s="15" t="s">
        <v>287</v>
      </c>
      <c r="BM152" s="148" t="s">
        <v>3707</v>
      </c>
    </row>
    <row r="153" spans="2:65" s="1" customFormat="1" x14ac:dyDescent="0.2">
      <c r="B153" s="30"/>
      <c r="D153" s="150" t="s">
        <v>216</v>
      </c>
      <c r="F153" s="151" t="s">
        <v>3706</v>
      </c>
      <c r="I153" s="152"/>
      <c r="L153" s="30"/>
      <c r="M153" s="153"/>
      <c r="T153" s="54"/>
      <c r="AT153" s="15" t="s">
        <v>216</v>
      </c>
      <c r="AU153" s="15" t="s">
        <v>91</v>
      </c>
    </row>
    <row r="154" spans="2:65" s="12" customFormat="1" x14ac:dyDescent="0.2">
      <c r="B154" s="154"/>
      <c r="D154" s="150" t="s">
        <v>292</v>
      </c>
      <c r="E154" s="155" t="s">
        <v>1</v>
      </c>
      <c r="F154" s="156" t="s">
        <v>148</v>
      </c>
      <c r="H154" s="157">
        <v>3</v>
      </c>
      <c r="I154" s="158"/>
      <c r="L154" s="154"/>
      <c r="M154" s="159"/>
      <c r="T154" s="160"/>
      <c r="AT154" s="155" t="s">
        <v>292</v>
      </c>
      <c r="AU154" s="155" t="s">
        <v>91</v>
      </c>
      <c r="AV154" s="12" t="s">
        <v>91</v>
      </c>
      <c r="AW154" s="12" t="s">
        <v>36</v>
      </c>
      <c r="AX154" s="12" t="s">
        <v>85</v>
      </c>
      <c r="AY154" s="155" t="s">
        <v>209</v>
      </c>
    </row>
    <row r="155" spans="2:65" s="1" customFormat="1" ht="16.5" customHeight="1" x14ac:dyDescent="0.2">
      <c r="B155" s="30"/>
      <c r="C155" s="171" t="s">
        <v>254</v>
      </c>
      <c r="D155" s="171" t="s">
        <v>449</v>
      </c>
      <c r="E155" s="172" t="s">
        <v>3708</v>
      </c>
      <c r="F155" s="173" t="s">
        <v>3709</v>
      </c>
      <c r="G155" s="174" t="s">
        <v>456</v>
      </c>
      <c r="H155" s="175">
        <v>1</v>
      </c>
      <c r="I155" s="176"/>
      <c r="J155" s="177">
        <f>ROUND(I155*H155,2)</f>
        <v>0</v>
      </c>
      <c r="K155" s="178"/>
      <c r="L155" s="179"/>
      <c r="M155" s="180" t="s">
        <v>1</v>
      </c>
      <c r="N155" s="181" t="s">
        <v>43</v>
      </c>
      <c r="P155" s="146">
        <f>O155*H155</f>
        <v>0</v>
      </c>
      <c r="Q155" s="146">
        <v>4.0000000000000002E-4</v>
      </c>
      <c r="R155" s="146">
        <f>Q155*H155</f>
        <v>4.0000000000000002E-4</v>
      </c>
      <c r="S155" s="146">
        <v>0</v>
      </c>
      <c r="T155" s="147">
        <f>S155*H155</f>
        <v>0</v>
      </c>
      <c r="AR155" s="148" t="s">
        <v>509</v>
      </c>
      <c r="AT155" s="148" t="s">
        <v>449</v>
      </c>
      <c r="AU155" s="148" t="s">
        <v>91</v>
      </c>
      <c r="AY155" s="15" t="s">
        <v>209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5" t="s">
        <v>85</v>
      </c>
      <c r="BK155" s="149">
        <f>ROUND(I155*H155,2)</f>
        <v>0</v>
      </c>
      <c r="BL155" s="15" t="s">
        <v>287</v>
      </c>
      <c r="BM155" s="148" t="s">
        <v>3710</v>
      </c>
    </row>
    <row r="156" spans="2:65" s="1" customFormat="1" x14ac:dyDescent="0.2">
      <c r="B156" s="30"/>
      <c r="D156" s="150" t="s">
        <v>216</v>
      </c>
      <c r="F156" s="151" t="s">
        <v>3709</v>
      </c>
      <c r="I156" s="152"/>
      <c r="L156" s="30"/>
      <c r="M156" s="153"/>
      <c r="T156" s="54"/>
      <c r="AT156" s="15" t="s">
        <v>216</v>
      </c>
      <c r="AU156" s="15" t="s">
        <v>91</v>
      </c>
    </row>
    <row r="157" spans="2:65" s="12" customFormat="1" x14ac:dyDescent="0.2">
      <c r="B157" s="154"/>
      <c r="D157" s="150" t="s">
        <v>292</v>
      </c>
      <c r="E157" s="155" t="s">
        <v>1</v>
      </c>
      <c r="F157" s="156" t="s">
        <v>85</v>
      </c>
      <c r="H157" s="157">
        <v>1</v>
      </c>
      <c r="I157" s="158"/>
      <c r="L157" s="154"/>
      <c r="M157" s="159"/>
      <c r="T157" s="160"/>
      <c r="AT157" s="155" t="s">
        <v>292</v>
      </c>
      <c r="AU157" s="155" t="s">
        <v>91</v>
      </c>
      <c r="AV157" s="12" t="s">
        <v>91</v>
      </c>
      <c r="AW157" s="12" t="s">
        <v>36</v>
      </c>
      <c r="AX157" s="12" t="s">
        <v>85</v>
      </c>
      <c r="AY157" s="155" t="s">
        <v>209</v>
      </c>
    </row>
    <row r="158" spans="2:65" s="1" customFormat="1" ht="16.5" customHeight="1" x14ac:dyDescent="0.2">
      <c r="B158" s="30"/>
      <c r="C158" s="171" t="s">
        <v>259</v>
      </c>
      <c r="D158" s="171" t="s">
        <v>449</v>
      </c>
      <c r="E158" s="172" t="s">
        <v>3711</v>
      </c>
      <c r="F158" s="173" t="s">
        <v>3712</v>
      </c>
      <c r="G158" s="174" t="s">
        <v>456</v>
      </c>
      <c r="H158" s="175">
        <v>1</v>
      </c>
      <c r="I158" s="176"/>
      <c r="J158" s="177">
        <f>ROUND(I158*H158,2)</f>
        <v>0</v>
      </c>
      <c r="K158" s="178"/>
      <c r="L158" s="179"/>
      <c r="M158" s="180" t="s">
        <v>1</v>
      </c>
      <c r="N158" s="181" t="s">
        <v>43</v>
      </c>
      <c r="P158" s="146">
        <f>O158*H158</f>
        <v>0</v>
      </c>
      <c r="Q158" s="146">
        <v>4.0000000000000002E-4</v>
      </c>
      <c r="R158" s="146">
        <f>Q158*H158</f>
        <v>4.0000000000000002E-4</v>
      </c>
      <c r="S158" s="146">
        <v>0</v>
      </c>
      <c r="T158" s="147">
        <f>S158*H158</f>
        <v>0</v>
      </c>
      <c r="AR158" s="148" t="s">
        <v>509</v>
      </c>
      <c r="AT158" s="148" t="s">
        <v>449</v>
      </c>
      <c r="AU158" s="148" t="s">
        <v>91</v>
      </c>
      <c r="AY158" s="15" t="s">
        <v>209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5" t="s">
        <v>85</v>
      </c>
      <c r="BK158" s="149">
        <f>ROUND(I158*H158,2)</f>
        <v>0</v>
      </c>
      <c r="BL158" s="15" t="s">
        <v>287</v>
      </c>
      <c r="BM158" s="148" t="s">
        <v>3713</v>
      </c>
    </row>
    <row r="159" spans="2:65" s="1" customFormat="1" x14ac:dyDescent="0.2">
      <c r="B159" s="30"/>
      <c r="D159" s="150" t="s">
        <v>216</v>
      </c>
      <c r="F159" s="151" t="s">
        <v>3712</v>
      </c>
      <c r="I159" s="152"/>
      <c r="L159" s="30"/>
      <c r="M159" s="153"/>
      <c r="T159" s="54"/>
      <c r="AT159" s="15" t="s">
        <v>216</v>
      </c>
      <c r="AU159" s="15" t="s">
        <v>91</v>
      </c>
    </row>
    <row r="160" spans="2:65" s="12" customFormat="1" x14ac:dyDescent="0.2">
      <c r="B160" s="154"/>
      <c r="D160" s="150" t="s">
        <v>292</v>
      </c>
      <c r="E160" s="155" t="s">
        <v>1</v>
      </c>
      <c r="F160" s="156" t="s">
        <v>85</v>
      </c>
      <c r="H160" s="157">
        <v>1</v>
      </c>
      <c r="I160" s="158"/>
      <c r="L160" s="154"/>
      <c r="M160" s="159"/>
      <c r="T160" s="160"/>
      <c r="AT160" s="155" t="s">
        <v>292</v>
      </c>
      <c r="AU160" s="155" t="s">
        <v>91</v>
      </c>
      <c r="AV160" s="12" t="s">
        <v>91</v>
      </c>
      <c r="AW160" s="12" t="s">
        <v>36</v>
      </c>
      <c r="AX160" s="12" t="s">
        <v>85</v>
      </c>
      <c r="AY160" s="155" t="s">
        <v>209</v>
      </c>
    </row>
    <row r="161" spans="2:65" s="1" customFormat="1" ht="16.5" customHeight="1" x14ac:dyDescent="0.2">
      <c r="B161" s="30"/>
      <c r="C161" s="171" t="s">
        <v>8</v>
      </c>
      <c r="D161" s="171" t="s">
        <v>449</v>
      </c>
      <c r="E161" s="172" t="s">
        <v>3714</v>
      </c>
      <c r="F161" s="173" t="s">
        <v>3715</v>
      </c>
      <c r="G161" s="174" t="s">
        <v>456</v>
      </c>
      <c r="H161" s="175">
        <v>1</v>
      </c>
      <c r="I161" s="176"/>
      <c r="J161" s="177">
        <f>ROUND(I161*H161,2)</f>
        <v>0</v>
      </c>
      <c r="K161" s="178"/>
      <c r="L161" s="179"/>
      <c r="M161" s="180" t="s">
        <v>1</v>
      </c>
      <c r="N161" s="181" t="s">
        <v>43</v>
      </c>
      <c r="P161" s="146">
        <f>O161*H161</f>
        <v>0</v>
      </c>
      <c r="Q161" s="146">
        <v>4.0000000000000002E-4</v>
      </c>
      <c r="R161" s="146">
        <f>Q161*H161</f>
        <v>4.0000000000000002E-4</v>
      </c>
      <c r="S161" s="146">
        <v>0</v>
      </c>
      <c r="T161" s="147">
        <f>S161*H161</f>
        <v>0</v>
      </c>
      <c r="AR161" s="148" t="s">
        <v>509</v>
      </c>
      <c r="AT161" s="148" t="s">
        <v>449</v>
      </c>
      <c r="AU161" s="148" t="s">
        <v>91</v>
      </c>
      <c r="AY161" s="15" t="s">
        <v>209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5" t="s">
        <v>85</v>
      </c>
      <c r="BK161" s="149">
        <f>ROUND(I161*H161,2)</f>
        <v>0</v>
      </c>
      <c r="BL161" s="15" t="s">
        <v>287</v>
      </c>
      <c r="BM161" s="148" t="s">
        <v>3716</v>
      </c>
    </row>
    <row r="162" spans="2:65" s="1" customFormat="1" x14ac:dyDescent="0.2">
      <c r="B162" s="30"/>
      <c r="D162" s="150" t="s">
        <v>216</v>
      </c>
      <c r="F162" s="151" t="s">
        <v>3715</v>
      </c>
      <c r="I162" s="152"/>
      <c r="L162" s="30"/>
      <c r="M162" s="153"/>
      <c r="T162" s="54"/>
      <c r="AT162" s="15" t="s">
        <v>216</v>
      </c>
      <c r="AU162" s="15" t="s">
        <v>91</v>
      </c>
    </row>
    <row r="163" spans="2:65" s="12" customFormat="1" x14ac:dyDescent="0.2">
      <c r="B163" s="154"/>
      <c r="D163" s="150" t="s">
        <v>292</v>
      </c>
      <c r="E163" s="155" t="s">
        <v>1</v>
      </c>
      <c r="F163" s="156" t="s">
        <v>85</v>
      </c>
      <c r="H163" s="157">
        <v>1</v>
      </c>
      <c r="I163" s="158"/>
      <c r="L163" s="154"/>
      <c r="M163" s="159"/>
      <c r="T163" s="160"/>
      <c r="AT163" s="155" t="s">
        <v>292</v>
      </c>
      <c r="AU163" s="155" t="s">
        <v>91</v>
      </c>
      <c r="AV163" s="12" t="s">
        <v>91</v>
      </c>
      <c r="AW163" s="12" t="s">
        <v>36</v>
      </c>
      <c r="AX163" s="12" t="s">
        <v>85</v>
      </c>
      <c r="AY163" s="155" t="s">
        <v>209</v>
      </c>
    </row>
    <row r="164" spans="2:65" s="1" customFormat="1" ht="16.5" customHeight="1" x14ac:dyDescent="0.2">
      <c r="B164" s="30"/>
      <c r="C164" s="171" t="s">
        <v>268</v>
      </c>
      <c r="D164" s="171" t="s">
        <v>449</v>
      </c>
      <c r="E164" s="172" t="s">
        <v>3717</v>
      </c>
      <c r="F164" s="173" t="s">
        <v>3718</v>
      </c>
      <c r="G164" s="174" t="s">
        <v>456</v>
      </c>
      <c r="H164" s="175">
        <v>2</v>
      </c>
      <c r="I164" s="176"/>
      <c r="J164" s="177">
        <f>ROUND(I164*H164,2)</f>
        <v>0</v>
      </c>
      <c r="K164" s="178"/>
      <c r="L164" s="179"/>
      <c r="M164" s="180" t="s">
        <v>1</v>
      </c>
      <c r="N164" s="181" t="s">
        <v>43</v>
      </c>
      <c r="P164" s="146">
        <f>O164*H164</f>
        <v>0</v>
      </c>
      <c r="Q164" s="146">
        <v>4.0000000000000002E-4</v>
      </c>
      <c r="R164" s="146">
        <f>Q164*H164</f>
        <v>8.0000000000000004E-4</v>
      </c>
      <c r="S164" s="146">
        <v>0</v>
      </c>
      <c r="T164" s="147">
        <f>S164*H164</f>
        <v>0</v>
      </c>
      <c r="AR164" s="148" t="s">
        <v>509</v>
      </c>
      <c r="AT164" s="148" t="s">
        <v>449</v>
      </c>
      <c r="AU164" s="148" t="s">
        <v>91</v>
      </c>
      <c r="AY164" s="15" t="s">
        <v>209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5" t="s">
        <v>85</v>
      </c>
      <c r="BK164" s="149">
        <f>ROUND(I164*H164,2)</f>
        <v>0</v>
      </c>
      <c r="BL164" s="15" t="s">
        <v>287</v>
      </c>
      <c r="BM164" s="148" t="s">
        <v>3719</v>
      </c>
    </row>
    <row r="165" spans="2:65" s="1" customFormat="1" x14ac:dyDescent="0.2">
      <c r="B165" s="30"/>
      <c r="D165" s="150" t="s">
        <v>216</v>
      </c>
      <c r="F165" s="151" t="s">
        <v>3718</v>
      </c>
      <c r="I165" s="152"/>
      <c r="L165" s="30"/>
      <c r="M165" s="153"/>
      <c r="T165" s="54"/>
      <c r="AT165" s="15" t="s">
        <v>216</v>
      </c>
      <c r="AU165" s="15" t="s">
        <v>91</v>
      </c>
    </row>
    <row r="166" spans="2:65" s="12" customFormat="1" x14ac:dyDescent="0.2">
      <c r="B166" s="154"/>
      <c r="D166" s="150" t="s">
        <v>292</v>
      </c>
      <c r="E166" s="155" t="s">
        <v>1</v>
      </c>
      <c r="F166" s="156" t="s">
        <v>91</v>
      </c>
      <c r="H166" s="157">
        <v>2</v>
      </c>
      <c r="I166" s="158"/>
      <c r="L166" s="154"/>
      <c r="M166" s="159"/>
      <c r="T166" s="160"/>
      <c r="AT166" s="155" t="s">
        <v>292</v>
      </c>
      <c r="AU166" s="155" t="s">
        <v>91</v>
      </c>
      <c r="AV166" s="12" t="s">
        <v>91</v>
      </c>
      <c r="AW166" s="12" t="s">
        <v>36</v>
      </c>
      <c r="AX166" s="12" t="s">
        <v>85</v>
      </c>
      <c r="AY166" s="155" t="s">
        <v>209</v>
      </c>
    </row>
    <row r="167" spans="2:65" s="1" customFormat="1" ht="16.5" customHeight="1" x14ac:dyDescent="0.2">
      <c r="B167" s="30"/>
      <c r="C167" s="171" t="s">
        <v>273</v>
      </c>
      <c r="D167" s="171" t="s">
        <v>449</v>
      </c>
      <c r="E167" s="172" t="s">
        <v>3720</v>
      </c>
      <c r="F167" s="173" t="s">
        <v>3721</v>
      </c>
      <c r="G167" s="174" t="s">
        <v>456</v>
      </c>
      <c r="H167" s="175">
        <v>1</v>
      </c>
      <c r="I167" s="176"/>
      <c r="J167" s="177">
        <f>ROUND(I167*H167,2)</f>
        <v>0</v>
      </c>
      <c r="K167" s="178"/>
      <c r="L167" s="179"/>
      <c r="M167" s="180" t="s">
        <v>1</v>
      </c>
      <c r="N167" s="181" t="s">
        <v>43</v>
      </c>
      <c r="P167" s="146">
        <f>O167*H167</f>
        <v>0</v>
      </c>
      <c r="Q167" s="146">
        <v>4.0000000000000002E-4</v>
      </c>
      <c r="R167" s="146">
        <f>Q167*H167</f>
        <v>4.0000000000000002E-4</v>
      </c>
      <c r="S167" s="146">
        <v>0</v>
      </c>
      <c r="T167" s="147">
        <f>S167*H167</f>
        <v>0</v>
      </c>
      <c r="AR167" s="148" t="s">
        <v>509</v>
      </c>
      <c r="AT167" s="148" t="s">
        <v>449</v>
      </c>
      <c r="AU167" s="148" t="s">
        <v>91</v>
      </c>
      <c r="AY167" s="15" t="s">
        <v>209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5" t="s">
        <v>85</v>
      </c>
      <c r="BK167" s="149">
        <f>ROUND(I167*H167,2)</f>
        <v>0</v>
      </c>
      <c r="BL167" s="15" t="s">
        <v>287</v>
      </c>
      <c r="BM167" s="148" t="s">
        <v>3722</v>
      </c>
    </row>
    <row r="168" spans="2:65" s="1" customFormat="1" x14ac:dyDescent="0.2">
      <c r="B168" s="30"/>
      <c r="D168" s="150" t="s">
        <v>216</v>
      </c>
      <c r="F168" s="151" t="s">
        <v>3721</v>
      </c>
      <c r="I168" s="152"/>
      <c r="L168" s="30"/>
      <c r="M168" s="153"/>
      <c r="T168" s="54"/>
      <c r="AT168" s="15" t="s">
        <v>216</v>
      </c>
      <c r="AU168" s="15" t="s">
        <v>91</v>
      </c>
    </row>
    <row r="169" spans="2:65" s="12" customFormat="1" x14ac:dyDescent="0.2">
      <c r="B169" s="154"/>
      <c r="D169" s="150" t="s">
        <v>292</v>
      </c>
      <c r="E169" s="155" t="s">
        <v>1</v>
      </c>
      <c r="F169" s="156" t="s">
        <v>85</v>
      </c>
      <c r="H169" s="157">
        <v>1</v>
      </c>
      <c r="I169" s="158"/>
      <c r="L169" s="154"/>
      <c r="M169" s="159"/>
      <c r="T169" s="160"/>
      <c r="AT169" s="155" t="s">
        <v>292</v>
      </c>
      <c r="AU169" s="155" t="s">
        <v>91</v>
      </c>
      <c r="AV169" s="12" t="s">
        <v>91</v>
      </c>
      <c r="AW169" s="12" t="s">
        <v>36</v>
      </c>
      <c r="AX169" s="12" t="s">
        <v>85</v>
      </c>
      <c r="AY169" s="155" t="s">
        <v>209</v>
      </c>
    </row>
    <row r="170" spans="2:65" s="1" customFormat="1" ht="16.5" customHeight="1" x14ac:dyDescent="0.2">
      <c r="B170" s="30"/>
      <c r="C170" s="171" t="s">
        <v>280</v>
      </c>
      <c r="D170" s="171" t="s">
        <v>449</v>
      </c>
      <c r="E170" s="172" t="s">
        <v>3723</v>
      </c>
      <c r="F170" s="173" t="s">
        <v>3724</v>
      </c>
      <c r="G170" s="174" t="s">
        <v>456</v>
      </c>
      <c r="H170" s="175">
        <v>1</v>
      </c>
      <c r="I170" s="176"/>
      <c r="J170" s="177">
        <f>ROUND(I170*H170,2)</f>
        <v>0</v>
      </c>
      <c r="K170" s="178"/>
      <c r="L170" s="179"/>
      <c r="M170" s="180" t="s">
        <v>1</v>
      </c>
      <c r="N170" s="181" t="s">
        <v>43</v>
      </c>
      <c r="P170" s="146">
        <f>O170*H170</f>
        <v>0</v>
      </c>
      <c r="Q170" s="146">
        <v>4.0000000000000002E-4</v>
      </c>
      <c r="R170" s="146">
        <f>Q170*H170</f>
        <v>4.0000000000000002E-4</v>
      </c>
      <c r="S170" s="146">
        <v>0</v>
      </c>
      <c r="T170" s="147">
        <f>S170*H170</f>
        <v>0</v>
      </c>
      <c r="AR170" s="148" t="s">
        <v>509</v>
      </c>
      <c r="AT170" s="148" t="s">
        <v>449</v>
      </c>
      <c r="AU170" s="148" t="s">
        <v>91</v>
      </c>
      <c r="AY170" s="15" t="s">
        <v>209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5" t="s">
        <v>85</v>
      </c>
      <c r="BK170" s="149">
        <f>ROUND(I170*H170,2)</f>
        <v>0</v>
      </c>
      <c r="BL170" s="15" t="s">
        <v>287</v>
      </c>
      <c r="BM170" s="148" t="s">
        <v>3725</v>
      </c>
    </row>
    <row r="171" spans="2:65" s="1" customFormat="1" x14ac:dyDescent="0.2">
      <c r="B171" s="30"/>
      <c r="D171" s="150" t="s">
        <v>216</v>
      </c>
      <c r="F171" s="151" t="s">
        <v>3724</v>
      </c>
      <c r="I171" s="152"/>
      <c r="L171" s="30"/>
      <c r="M171" s="153"/>
      <c r="T171" s="54"/>
      <c r="AT171" s="15" t="s">
        <v>216</v>
      </c>
      <c r="AU171" s="15" t="s">
        <v>91</v>
      </c>
    </row>
    <row r="172" spans="2:65" s="12" customFormat="1" x14ac:dyDescent="0.2">
      <c r="B172" s="154"/>
      <c r="D172" s="150" t="s">
        <v>292</v>
      </c>
      <c r="E172" s="155" t="s">
        <v>1</v>
      </c>
      <c r="F172" s="156" t="s">
        <v>85</v>
      </c>
      <c r="H172" s="157">
        <v>1</v>
      </c>
      <c r="I172" s="158"/>
      <c r="L172" s="154"/>
      <c r="M172" s="159"/>
      <c r="T172" s="160"/>
      <c r="AT172" s="155" t="s">
        <v>292</v>
      </c>
      <c r="AU172" s="155" t="s">
        <v>91</v>
      </c>
      <c r="AV172" s="12" t="s">
        <v>91</v>
      </c>
      <c r="AW172" s="12" t="s">
        <v>36</v>
      </c>
      <c r="AX172" s="12" t="s">
        <v>85</v>
      </c>
      <c r="AY172" s="155" t="s">
        <v>209</v>
      </c>
    </row>
    <row r="173" spans="2:65" s="1" customFormat="1" ht="16.5" customHeight="1" x14ac:dyDescent="0.2">
      <c r="B173" s="30"/>
      <c r="C173" s="171" t="s">
        <v>287</v>
      </c>
      <c r="D173" s="171" t="s">
        <v>449</v>
      </c>
      <c r="E173" s="172" t="s">
        <v>3726</v>
      </c>
      <c r="F173" s="173" t="s">
        <v>3727</v>
      </c>
      <c r="G173" s="174" t="s">
        <v>456</v>
      </c>
      <c r="H173" s="175">
        <v>2</v>
      </c>
      <c r="I173" s="176"/>
      <c r="J173" s="177">
        <f>ROUND(I173*H173,2)</f>
        <v>0</v>
      </c>
      <c r="K173" s="178"/>
      <c r="L173" s="179"/>
      <c r="M173" s="180" t="s">
        <v>1</v>
      </c>
      <c r="N173" s="181" t="s">
        <v>43</v>
      </c>
      <c r="P173" s="146">
        <f>O173*H173</f>
        <v>0</v>
      </c>
      <c r="Q173" s="146">
        <v>4.0000000000000002E-4</v>
      </c>
      <c r="R173" s="146">
        <f>Q173*H173</f>
        <v>8.0000000000000004E-4</v>
      </c>
      <c r="S173" s="146">
        <v>0</v>
      </c>
      <c r="T173" s="147">
        <f>S173*H173</f>
        <v>0</v>
      </c>
      <c r="AR173" s="148" t="s">
        <v>509</v>
      </c>
      <c r="AT173" s="148" t="s">
        <v>449</v>
      </c>
      <c r="AU173" s="148" t="s">
        <v>91</v>
      </c>
      <c r="AY173" s="15" t="s">
        <v>209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5" t="s">
        <v>85</v>
      </c>
      <c r="BK173" s="149">
        <f>ROUND(I173*H173,2)</f>
        <v>0</v>
      </c>
      <c r="BL173" s="15" t="s">
        <v>287</v>
      </c>
      <c r="BM173" s="148" t="s">
        <v>3728</v>
      </c>
    </row>
    <row r="174" spans="2:65" s="1" customFormat="1" x14ac:dyDescent="0.2">
      <c r="B174" s="30"/>
      <c r="D174" s="150" t="s">
        <v>216</v>
      </c>
      <c r="F174" s="151" t="s">
        <v>3727</v>
      </c>
      <c r="I174" s="152"/>
      <c r="L174" s="30"/>
      <c r="M174" s="153"/>
      <c r="T174" s="54"/>
      <c r="AT174" s="15" t="s">
        <v>216</v>
      </c>
      <c r="AU174" s="15" t="s">
        <v>91</v>
      </c>
    </row>
    <row r="175" spans="2:65" s="12" customFormat="1" x14ac:dyDescent="0.2">
      <c r="B175" s="154"/>
      <c r="D175" s="150" t="s">
        <v>292</v>
      </c>
      <c r="E175" s="155" t="s">
        <v>1</v>
      </c>
      <c r="F175" s="156" t="s">
        <v>91</v>
      </c>
      <c r="H175" s="157">
        <v>2</v>
      </c>
      <c r="I175" s="158"/>
      <c r="L175" s="154"/>
      <c r="M175" s="159"/>
      <c r="T175" s="160"/>
      <c r="AT175" s="155" t="s">
        <v>292</v>
      </c>
      <c r="AU175" s="155" t="s">
        <v>91</v>
      </c>
      <c r="AV175" s="12" t="s">
        <v>91</v>
      </c>
      <c r="AW175" s="12" t="s">
        <v>36</v>
      </c>
      <c r="AX175" s="12" t="s">
        <v>85</v>
      </c>
      <c r="AY175" s="155" t="s">
        <v>209</v>
      </c>
    </row>
    <row r="176" spans="2:65" s="1" customFormat="1" ht="16.5" customHeight="1" x14ac:dyDescent="0.2">
      <c r="B176" s="30"/>
      <c r="C176" s="171" t="s">
        <v>295</v>
      </c>
      <c r="D176" s="171" t="s">
        <v>449</v>
      </c>
      <c r="E176" s="172" t="s">
        <v>3729</v>
      </c>
      <c r="F176" s="173" t="s">
        <v>3730</v>
      </c>
      <c r="G176" s="174" t="s">
        <v>456</v>
      </c>
      <c r="H176" s="175">
        <v>4</v>
      </c>
      <c r="I176" s="176"/>
      <c r="J176" s="177">
        <f>ROUND(I176*H176,2)</f>
        <v>0</v>
      </c>
      <c r="K176" s="178"/>
      <c r="L176" s="179"/>
      <c r="M176" s="180" t="s">
        <v>1</v>
      </c>
      <c r="N176" s="181" t="s">
        <v>43</v>
      </c>
      <c r="P176" s="146">
        <f>O176*H176</f>
        <v>0</v>
      </c>
      <c r="Q176" s="146">
        <v>4.0000000000000002E-4</v>
      </c>
      <c r="R176" s="146">
        <f>Q176*H176</f>
        <v>1.6000000000000001E-3</v>
      </c>
      <c r="S176" s="146">
        <v>0</v>
      </c>
      <c r="T176" s="147">
        <f>S176*H176</f>
        <v>0</v>
      </c>
      <c r="AR176" s="148" t="s">
        <v>509</v>
      </c>
      <c r="AT176" s="148" t="s">
        <v>449</v>
      </c>
      <c r="AU176" s="148" t="s">
        <v>91</v>
      </c>
      <c r="AY176" s="15" t="s">
        <v>209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5" t="s">
        <v>85</v>
      </c>
      <c r="BK176" s="149">
        <f>ROUND(I176*H176,2)</f>
        <v>0</v>
      </c>
      <c r="BL176" s="15" t="s">
        <v>287</v>
      </c>
      <c r="BM176" s="148" t="s">
        <v>3731</v>
      </c>
    </row>
    <row r="177" spans="2:65" s="1" customFormat="1" x14ac:dyDescent="0.2">
      <c r="B177" s="30"/>
      <c r="D177" s="150" t="s">
        <v>216</v>
      </c>
      <c r="F177" s="151" t="s">
        <v>3730</v>
      </c>
      <c r="I177" s="152"/>
      <c r="L177" s="30"/>
      <c r="M177" s="153"/>
      <c r="T177" s="54"/>
      <c r="AT177" s="15" t="s">
        <v>216</v>
      </c>
      <c r="AU177" s="15" t="s">
        <v>91</v>
      </c>
    </row>
    <row r="178" spans="2:65" s="12" customFormat="1" x14ac:dyDescent="0.2">
      <c r="B178" s="154"/>
      <c r="D178" s="150" t="s">
        <v>292</v>
      </c>
      <c r="E178" s="155" t="s">
        <v>1</v>
      </c>
      <c r="F178" s="156" t="s">
        <v>156</v>
      </c>
      <c r="H178" s="157">
        <v>4</v>
      </c>
      <c r="I178" s="158"/>
      <c r="L178" s="154"/>
      <c r="M178" s="159"/>
      <c r="T178" s="160"/>
      <c r="AT178" s="155" t="s">
        <v>292</v>
      </c>
      <c r="AU178" s="155" t="s">
        <v>91</v>
      </c>
      <c r="AV178" s="12" t="s">
        <v>91</v>
      </c>
      <c r="AW178" s="12" t="s">
        <v>36</v>
      </c>
      <c r="AX178" s="12" t="s">
        <v>85</v>
      </c>
      <c r="AY178" s="155" t="s">
        <v>209</v>
      </c>
    </row>
    <row r="179" spans="2:65" s="1" customFormat="1" ht="16.5" customHeight="1" x14ac:dyDescent="0.2">
      <c r="B179" s="30"/>
      <c r="C179" s="171" t="s">
        <v>302</v>
      </c>
      <c r="D179" s="171" t="s">
        <v>449</v>
      </c>
      <c r="E179" s="172" t="s">
        <v>3732</v>
      </c>
      <c r="F179" s="173" t="s">
        <v>3733</v>
      </c>
      <c r="G179" s="174" t="s">
        <v>456</v>
      </c>
      <c r="H179" s="175">
        <v>2</v>
      </c>
      <c r="I179" s="176"/>
      <c r="J179" s="177">
        <f>ROUND(I179*H179,2)</f>
        <v>0</v>
      </c>
      <c r="K179" s="178"/>
      <c r="L179" s="179"/>
      <c r="M179" s="180" t="s">
        <v>1</v>
      </c>
      <c r="N179" s="181" t="s">
        <v>43</v>
      </c>
      <c r="P179" s="146">
        <f>O179*H179</f>
        <v>0</v>
      </c>
      <c r="Q179" s="146">
        <v>4.0000000000000002E-4</v>
      </c>
      <c r="R179" s="146">
        <f>Q179*H179</f>
        <v>8.0000000000000004E-4</v>
      </c>
      <c r="S179" s="146">
        <v>0</v>
      </c>
      <c r="T179" s="147">
        <f>S179*H179</f>
        <v>0</v>
      </c>
      <c r="AR179" s="148" t="s">
        <v>509</v>
      </c>
      <c r="AT179" s="148" t="s">
        <v>449</v>
      </c>
      <c r="AU179" s="148" t="s">
        <v>91</v>
      </c>
      <c r="AY179" s="15" t="s">
        <v>209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5" t="s">
        <v>85</v>
      </c>
      <c r="BK179" s="149">
        <f>ROUND(I179*H179,2)</f>
        <v>0</v>
      </c>
      <c r="BL179" s="15" t="s">
        <v>287</v>
      </c>
      <c r="BM179" s="148" t="s">
        <v>3734</v>
      </c>
    </row>
    <row r="180" spans="2:65" s="1" customFormat="1" x14ac:dyDescent="0.2">
      <c r="B180" s="30"/>
      <c r="D180" s="150" t="s">
        <v>216</v>
      </c>
      <c r="F180" s="151" t="s">
        <v>3733</v>
      </c>
      <c r="I180" s="152"/>
      <c r="L180" s="30"/>
      <c r="M180" s="153"/>
      <c r="T180" s="54"/>
      <c r="AT180" s="15" t="s">
        <v>216</v>
      </c>
      <c r="AU180" s="15" t="s">
        <v>91</v>
      </c>
    </row>
    <row r="181" spans="2:65" s="12" customFormat="1" x14ac:dyDescent="0.2">
      <c r="B181" s="154"/>
      <c r="D181" s="150" t="s">
        <v>292</v>
      </c>
      <c r="E181" s="155" t="s">
        <v>1</v>
      </c>
      <c r="F181" s="156" t="s">
        <v>91</v>
      </c>
      <c r="H181" s="157">
        <v>2</v>
      </c>
      <c r="I181" s="158"/>
      <c r="L181" s="154"/>
      <c r="M181" s="159"/>
      <c r="T181" s="160"/>
      <c r="AT181" s="155" t="s">
        <v>292</v>
      </c>
      <c r="AU181" s="155" t="s">
        <v>91</v>
      </c>
      <c r="AV181" s="12" t="s">
        <v>91</v>
      </c>
      <c r="AW181" s="12" t="s">
        <v>36</v>
      </c>
      <c r="AX181" s="12" t="s">
        <v>85</v>
      </c>
      <c r="AY181" s="155" t="s">
        <v>209</v>
      </c>
    </row>
    <row r="182" spans="2:65" s="1" customFormat="1" ht="21.75" customHeight="1" x14ac:dyDescent="0.2">
      <c r="B182" s="30"/>
      <c r="C182" s="171" t="s">
        <v>307</v>
      </c>
      <c r="D182" s="171" t="s">
        <v>449</v>
      </c>
      <c r="E182" s="172" t="s">
        <v>3735</v>
      </c>
      <c r="F182" s="173" t="s">
        <v>3736</v>
      </c>
      <c r="G182" s="174" t="s">
        <v>456</v>
      </c>
      <c r="H182" s="175">
        <v>2</v>
      </c>
      <c r="I182" s="176"/>
      <c r="J182" s="177">
        <f>ROUND(I182*H182,2)</f>
        <v>0</v>
      </c>
      <c r="K182" s="178"/>
      <c r="L182" s="179"/>
      <c r="M182" s="180" t="s">
        <v>1</v>
      </c>
      <c r="N182" s="181" t="s">
        <v>43</v>
      </c>
      <c r="P182" s="146">
        <f>O182*H182</f>
        <v>0</v>
      </c>
      <c r="Q182" s="146">
        <v>4.0000000000000002E-4</v>
      </c>
      <c r="R182" s="146">
        <f>Q182*H182</f>
        <v>8.0000000000000004E-4</v>
      </c>
      <c r="S182" s="146">
        <v>0</v>
      </c>
      <c r="T182" s="147">
        <f>S182*H182</f>
        <v>0</v>
      </c>
      <c r="AR182" s="148" t="s">
        <v>509</v>
      </c>
      <c r="AT182" s="148" t="s">
        <v>449</v>
      </c>
      <c r="AU182" s="148" t="s">
        <v>91</v>
      </c>
      <c r="AY182" s="15" t="s">
        <v>209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5" t="s">
        <v>85</v>
      </c>
      <c r="BK182" s="149">
        <f>ROUND(I182*H182,2)</f>
        <v>0</v>
      </c>
      <c r="BL182" s="15" t="s">
        <v>287</v>
      </c>
      <c r="BM182" s="148" t="s">
        <v>3737</v>
      </c>
    </row>
    <row r="183" spans="2:65" s="1" customFormat="1" x14ac:dyDescent="0.2">
      <c r="B183" s="30"/>
      <c r="D183" s="150" t="s">
        <v>216</v>
      </c>
      <c r="F183" s="151" t="s">
        <v>3736</v>
      </c>
      <c r="I183" s="152"/>
      <c r="L183" s="30"/>
      <c r="M183" s="153"/>
      <c r="T183" s="54"/>
      <c r="AT183" s="15" t="s">
        <v>216</v>
      </c>
      <c r="AU183" s="15" t="s">
        <v>91</v>
      </c>
    </row>
    <row r="184" spans="2:65" s="12" customFormat="1" x14ac:dyDescent="0.2">
      <c r="B184" s="154"/>
      <c r="D184" s="150" t="s">
        <v>292</v>
      </c>
      <c r="E184" s="155" t="s">
        <v>1</v>
      </c>
      <c r="F184" s="156" t="s">
        <v>91</v>
      </c>
      <c r="H184" s="157">
        <v>2</v>
      </c>
      <c r="I184" s="158"/>
      <c r="L184" s="154"/>
      <c r="M184" s="159"/>
      <c r="T184" s="160"/>
      <c r="AT184" s="155" t="s">
        <v>292</v>
      </c>
      <c r="AU184" s="155" t="s">
        <v>91</v>
      </c>
      <c r="AV184" s="12" t="s">
        <v>91</v>
      </c>
      <c r="AW184" s="12" t="s">
        <v>36</v>
      </c>
      <c r="AX184" s="12" t="s">
        <v>85</v>
      </c>
      <c r="AY184" s="155" t="s">
        <v>209</v>
      </c>
    </row>
    <row r="185" spans="2:65" s="1" customFormat="1" ht="16.5" customHeight="1" x14ac:dyDescent="0.2">
      <c r="B185" s="30"/>
      <c r="C185" s="171" t="s">
        <v>312</v>
      </c>
      <c r="D185" s="171" t="s">
        <v>449</v>
      </c>
      <c r="E185" s="172" t="s">
        <v>3738</v>
      </c>
      <c r="F185" s="173" t="s">
        <v>3739</v>
      </c>
      <c r="G185" s="174" t="s">
        <v>456</v>
      </c>
      <c r="H185" s="175">
        <v>6</v>
      </c>
      <c r="I185" s="176"/>
      <c r="J185" s="177">
        <f>ROUND(I185*H185,2)</f>
        <v>0</v>
      </c>
      <c r="K185" s="178"/>
      <c r="L185" s="179"/>
      <c r="M185" s="180" t="s">
        <v>1</v>
      </c>
      <c r="N185" s="181" t="s">
        <v>43</v>
      </c>
      <c r="P185" s="146">
        <f>O185*H185</f>
        <v>0</v>
      </c>
      <c r="Q185" s="146">
        <v>4.0000000000000002E-4</v>
      </c>
      <c r="R185" s="146">
        <f>Q185*H185</f>
        <v>2.4000000000000002E-3</v>
      </c>
      <c r="S185" s="146">
        <v>0</v>
      </c>
      <c r="T185" s="147">
        <f>S185*H185</f>
        <v>0</v>
      </c>
      <c r="AR185" s="148" t="s">
        <v>509</v>
      </c>
      <c r="AT185" s="148" t="s">
        <v>449</v>
      </c>
      <c r="AU185" s="148" t="s">
        <v>91</v>
      </c>
      <c r="AY185" s="15" t="s">
        <v>209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5" t="s">
        <v>85</v>
      </c>
      <c r="BK185" s="149">
        <f>ROUND(I185*H185,2)</f>
        <v>0</v>
      </c>
      <c r="BL185" s="15" t="s">
        <v>287</v>
      </c>
      <c r="BM185" s="148" t="s">
        <v>3740</v>
      </c>
    </row>
    <row r="186" spans="2:65" s="1" customFormat="1" x14ac:dyDescent="0.2">
      <c r="B186" s="30"/>
      <c r="D186" s="150" t="s">
        <v>216</v>
      </c>
      <c r="F186" s="151" t="s">
        <v>3739</v>
      </c>
      <c r="I186" s="152"/>
      <c r="L186" s="30"/>
      <c r="M186" s="153"/>
      <c r="T186" s="54"/>
      <c r="AT186" s="15" t="s">
        <v>216</v>
      </c>
      <c r="AU186" s="15" t="s">
        <v>91</v>
      </c>
    </row>
    <row r="187" spans="2:65" s="12" customFormat="1" x14ac:dyDescent="0.2">
      <c r="B187" s="154"/>
      <c r="D187" s="150" t="s">
        <v>292</v>
      </c>
      <c r="E187" s="155" t="s">
        <v>1</v>
      </c>
      <c r="F187" s="156" t="s">
        <v>234</v>
      </c>
      <c r="H187" s="157">
        <v>6</v>
      </c>
      <c r="I187" s="158"/>
      <c r="L187" s="154"/>
      <c r="M187" s="159"/>
      <c r="T187" s="160"/>
      <c r="AT187" s="155" t="s">
        <v>292</v>
      </c>
      <c r="AU187" s="155" t="s">
        <v>91</v>
      </c>
      <c r="AV187" s="12" t="s">
        <v>91</v>
      </c>
      <c r="AW187" s="12" t="s">
        <v>36</v>
      </c>
      <c r="AX187" s="12" t="s">
        <v>85</v>
      </c>
      <c r="AY187" s="155" t="s">
        <v>209</v>
      </c>
    </row>
    <row r="188" spans="2:65" s="1" customFormat="1" ht="24.2" customHeight="1" x14ac:dyDescent="0.2">
      <c r="B188" s="30"/>
      <c r="C188" s="171" t="s">
        <v>7</v>
      </c>
      <c r="D188" s="171" t="s">
        <v>449</v>
      </c>
      <c r="E188" s="172" t="s">
        <v>3741</v>
      </c>
      <c r="F188" s="173" t="s">
        <v>3742</v>
      </c>
      <c r="G188" s="174" t="s">
        <v>456</v>
      </c>
      <c r="H188" s="175">
        <v>2</v>
      </c>
      <c r="I188" s="176"/>
      <c r="J188" s="177">
        <f>ROUND(I188*H188,2)</f>
        <v>0</v>
      </c>
      <c r="K188" s="178"/>
      <c r="L188" s="179"/>
      <c r="M188" s="180" t="s">
        <v>1</v>
      </c>
      <c r="N188" s="181" t="s">
        <v>43</v>
      </c>
      <c r="P188" s="146">
        <f>O188*H188</f>
        <v>0</v>
      </c>
      <c r="Q188" s="146">
        <v>4.0000000000000002E-4</v>
      </c>
      <c r="R188" s="146">
        <f>Q188*H188</f>
        <v>8.0000000000000004E-4</v>
      </c>
      <c r="S188" s="146">
        <v>0</v>
      </c>
      <c r="T188" s="147">
        <f>S188*H188</f>
        <v>0</v>
      </c>
      <c r="AR188" s="148" t="s">
        <v>509</v>
      </c>
      <c r="AT188" s="148" t="s">
        <v>449</v>
      </c>
      <c r="AU188" s="148" t="s">
        <v>91</v>
      </c>
      <c r="AY188" s="15" t="s">
        <v>209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5" t="s">
        <v>85</v>
      </c>
      <c r="BK188" s="149">
        <f>ROUND(I188*H188,2)</f>
        <v>0</v>
      </c>
      <c r="BL188" s="15" t="s">
        <v>287</v>
      </c>
      <c r="BM188" s="148" t="s">
        <v>3743</v>
      </c>
    </row>
    <row r="189" spans="2:65" s="1" customFormat="1" ht="19.5" x14ac:dyDescent="0.2">
      <c r="B189" s="30"/>
      <c r="D189" s="150" t="s">
        <v>216</v>
      </c>
      <c r="F189" s="151" t="s">
        <v>3742</v>
      </c>
      <c r="I189" s="152"/>
      <c r="L189" s="30"/>
      <c r="M189" s="153"/>
      <c r="T189" s="54"/>
      <c r="AT189" s="15" t="s">
        <v>216</v>
      </c>
      <c r="AU189" s="15" t="s">
        <v>91</v>
      </c>
    </row>
    <row r="190" spans="2:65" s="12" customFormat="1" x14ac:dyDescent="0.2">
      <c r="B190" s="154"/>
      <c r="D190" s="150" t="s">
        <v>292</v>
      </c>
      <c r="E190" s="155" t="s">
        <v>1</v>
      </c>
      <c r="F190" s="156" t="s">
        <v>91</v>
      </c>
      <c r="H190" s="157">
        <v>2</v>
      </c>
      <c r="I190" s="158"/>
      <c r="L190" s="154"/>
      <c r="M190" s="159"/>
      <c r="T190" s="160"/>
      <c r="AT190" s="155" t="s">
        <v>292</v>
      </c>
      <c r="AU190" s="155" t="s">
        <v>91</v>
      </c>
      <c r="AV190" s="12" t="s">
        <v>91</v>
      </c>
      <c r="AW190" s="12" t="s">
        <v>36</v>
      </c>
      <c r="AX190" s="12" t="s">
        <v>85</v>
      </c>
      <c r="AY190" s="155" t="s">
        <v>209</v>
      </c>
    </row>
    <row r="191" spans="2:65" s="1" customFormat="1" ht="16.5" customHeight="1" x14ac:dyDescent="0.2">
      <c r="B191" s="30"/>
      <c r="C191" s="171" t="s">
        <v>453</v>
      </c>
      <c r="D191" s="171" t="s">
        <v>449</v>
      </c>
      <c r="E191" s="172" t="s">
        <v>3744</v>
      </c>
      <c r="F191" s="173" t="s">
        <v>3745</v>
      </c>
      <c r="G191" s="174" t="s">
        <v>456</v>
      </c>
      <c r="H191" s="175">
        <v>1</v>
      </c>
      <c r="I191" s="176"/>
      <c r="J191" s="177">
        <f>ROUND(I191*H191,2)</f>
        <v>0</v>
      </c>
      <c r="K191" s="178"/>
      <c r="L191" s="179"/>
      <c r="M191" s="180" t="s">
        <v>1</v>
      </c>
      <c r="N191" s="181" t="s">
        <v>43</v>
      </c>
      <c r="P191" s="146">
        <f>O191*H191</f>
        <v>0</v>
      </c>
      <c r="Q191" s="146">
        <v>4.0000000000000002E-4</v>
      </c>
      <c r="R191" s="146">
        <f>Q191*H191</f>
        <v>4.0000000000000002E-4</v>
      </c>
      <c r="S191" s="146">
        <v>0</v>
      </c>
      <c r="T191" s="147">
        <f>S191*H191</f>
        <v>0</v>
      </c>
      <c r="AR191" s="148" t="s">
        <v>509</v>
      </c>
      <c r="AT191" s="148" t="s">
        <v>449</v>
      </c>
      <c r="AU191" s="148" t="s">
        <v>91</v>
      </c>
      <c r="AY191" s="15" t="s">
        <v>209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5" t="s">
        <v>85</v>
      </c>
      <c r="BK191" s="149">
        <f>ROUND(I191*H191,2)</f>
        <v>0</v>
      </c>
      <c r="BL191" s="15" t="s">
        <v>287</v>
      </c>
      <c r="BM191" s="148" t="s">
        <v>3746</v>
      </c>
    </row>
    <row r="192" spans="2:65" s="1" customFormat="1" x14ac:dyDescent="0.2">
      <c r="B192" s="30"/>
      <c r="D192" s="150" t="s">
        <v>216</v>
      </c>
      <c r="F192" s="151" t="s">
        <v>3745</v>
      </c>
      <c r="I192" s="152"/>
      <c r="L192" s="30"/>
      <c r="M192" s="153"/>
      <c r="T192" s="54"/>
      <c r="AT192" s="15" t="s">
        <v>216</v>
      </c>
      <c r="AU192" s="15" t="s">
        <v>91</v>
      </c>
    </row>
    <row r="193" spans="2:65" s="12" customFormat="1" x14ac:dyDescent="0.2">
      <c r="B193" s="154"/>
      <c r="D193" s="150" t="s">
        <v>292</v>
      </c>
      <c r="E193" s="155" t="s">
        <v>1</v>
      </c>
      <c r="F193" s="156" t="s">
        <v>85</v>
      </c>
      <c r="H193" s="157">
        <v>1</v>
      </c>
      <c r="I193" s="158"/>
      <c r="L193" s="154"/>
      <c r="M193" s="159"/>
      <c r="T193" s="160"/>
      <c r="AT193" s="155" t="s">
        <v>292</v>
      </c>
      <c r="AU193" s="155" t="s">
        <v>91</v>
      </c>
      <c r="AV193" s="12" t="s">
        <v>91</v>
      </c>
      <c r="AW193" s="12" t="s">
        <v>36</v>
      </c>
      <c r="AX193" s="12" t="s">
        <v>85</v>
      </c>
      <c r="AY193" s="155" t="s">
        <v>209</v>
      </c>
    </row>
    <row r="194" spans="2:65" s="1" customFormat="1" ht="21.75" customHeight="1" x14ac:dyDescent="0.2">
      <c r="B194" s="30"/>
      <c r="C194" s="171" t="s">
        <v>459</v>
      </c>
      <c r="D194" s="171" t="s">
        <v>449</v>
      </c>
      <c r="E194" s="172" t="s">
        <v>3747</v>
      </c>
      <c r="F194" s="173" t="s">
        <v>3748</v>
      </c>
      <c r="G194" s="174" t="s">
        <v>456</v>
      </c>
      <c r="H194" s="175">
        <v>1</v>
      </c>
      <c r="I194" s="176"/>
      <c r="J194" s="177">
        <f>ROUND(I194*H194,2)</f>
        <v>0</v>
      </c>
      <c r="K194" s="178"/>
      <c r="L194" s="179"/>
      <c r="M194" s="180" t="s">
        <v>1</v>
      </c>
      <c r="N194" s="181" t="s">
        <v>43</v>
      </c>
      <c r="P194" s="146">
        <f>O194*H194</f>
        <v>0</v>
      </c>
      <c r="Q194" s="146">
        <v>4.0000000000000002E-4</v>
      </c>
      <c r="R194" s="146">
        <f>Q194*H194</f>
        <v>4.0000000000000002E-4</v>
      </c>
      <c r="S194" s="146">
        <v>0</v>
      </c>
      <c r="T194" s="147">
        <f>S194*H194</f>
        <v>0</v>
      </c>
      <c r="AR194" s="148" t="s">
        <v>509</v>
      </c>
      <c r="AT194" s="148" t="s">
        <v>449</v>
      </c>
      <c r="AU194" s="148" t="s">
        <v>91</v>
      </c>
      <c r="AY194" s="15" t="s">
        <v>209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5" t="s">
        <v>85</v>
      </c>
      <c r="BK194" s="149">
        <f>ROUND(I194*H194,2)</f>
        <v>0</v>
      </c>
      <c r="BL194" s="15" t="s">
        <v>287</v>
      </c>
      <c r="BM194" s="148" t="s">
        <v>3749</v>
      </c>
    </row>
    <row r="195" spans="2:65" s="1" customFormat="1" x14ac:dyDescent="0.2">
      <c r="B195" s="30"/>
      <c r="D195" s="150" t="s">
        <v>216</v>
      </c>
      <c r="F195" s="151" t="s">
        <v>3748</v>
      </c>
      <c r="I195" s="152"/>
      <c r="L195" s="30"/>
      <c r="M195" s="153"/>
      <c r="T195" s="54"/>
      <c r="AT195" s="15" t="s">
        <v>216</v>
      </c>
      <c r="AU195" s="15" t="s">
        <v>91</v>
      </c>
    </row>
    <row r="196" spans="2:65" s="12" customFormat="1" x14ac:dyDescent="0.2">
      <c r="B196" s="154"/>
      <c r="D196" s="150" t="s">
        <v>292</v>
      </c>
      <c r="E196" s="155" t="s">
        <v>1</v>
      </c>
      <c r="F196" s="156" t="s">
        <v>85</v>
      </c>
      <c r="H196" s="157">
        <v>1</v>
      </c>
      <c r="I196" s="158"/>
      <c r="L196" s="154"/>
      <c r="M196" s="159"/>
      <c r="T196" s="160"/>
      <c r="AT196" s="155" t="s">
        <v>292</v>
      </c>
      <c r="AU196" s="155" t="s">
        <v>91</v>
      </c>
      <c r="AV196" s="12" t="s">
        <v>91</v>
      </c>
      <c r="AW196" s="12" t="s">
        <v>36</v>
      </c>
      <c r="AX196" s="12" t="s">
        <v>85</v>
      </c>
      <c r="AY196" s="155" t="s">
        <v>209</v>
      </c>
    </row>
    <row r="197" spans="2:65" s="1" customFormat="1" ht="16.5" customHeight="1" x14ac:dyDescent="0.2">
      <c r="B197" s="30"/>
      <c r="C197" s="171" t="s">
        <v>463</v>
      </c>
      <c r="D197" s="171" t="s">
        <v>449</v>
      </c>
      <c r="E197" s="172" t="s">
        <v>3750</v>
      </c>
      <c r="F197" s="173" t="s">
        <v>3751</v>
      </c>
      <c r="G197" s="174" t="s">
        <v>456</v>
      </c>
      <c r="H197" s="175">
        <v>1</v>
      </c>
      <c r="I197" s="176"/>
      <c r="J197" s="177">
        <f>ROUND(I197*H197,2)</f>
        <v>0</v>
      </c>
      <c r="K197" s="178"/>
      <c r="L197" s="179"/>
      <c r="M197" s="180" t="s">
        <v>1</v>
      </c>
      <c r="N197" s="181" t="s">
        <v>43</v>
      </c>
      <c r="P197" s="146">
        <f>O197*H197</f>
        <v>0</v>
      </c>
      <c r="Q197" s="146">
        <v>4.0000000000000002E-4</v>
      </c>
      <c r="R197" s="146">
        <f>Q197*H197</f>
        <v>4.0000000000000002E-4</v>
      </c>
      <c r="S197" s="146">
        <v>0</v>
      </c>
      <c r="T197" s="147">
        <f>S197*H197</f>
        <v>0</v>
      </c>
      <c r="AR197" s="148" t="s">
        <v>509</v>
      </c>
      <c r="AT197" s="148" t="s">
        <v>449</v>
      </c>
      <c r="AU197" s="148" t="s">
        <v>91</v>
      </c>
      <c r="AY197" s="15" t="s">
        <v>209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5" t="s">
        <v>85</v>
      </c>
      <c r="BK197" s="149">
        <f>ROUND(I197*H197,2)</f>
        <v>0</v>
      </c>
      <c r="BL197" s="15" t="s">
        <v>287</v>
      </c>
      <c r="BM197" s="148" t="s">
        <v>3752</v>
      </c>
    </row>
    <row r="198" spans="2:65" s="1" customFormat="1" x14ac:dyDescent="0.2">
      <c r="B198" s="30"/>
      <c r="D198" s="150" t="s">
        <v>216</v>
      </c>
      <c r="F198" s="151" t="s">
        <v>3751</v>
      </c>
      <c r="I198" s="152"/>
      <c r="L198" s="30"/>
      <c r="M198" s="153"/>
      <c r="T198" s="54"/>
      <c r="AT198" s="15" t="s">
        <v>216</v>
      </c>
      <c r="AU198" s="15" t="s">
        <v>91</v>
      </c>
    </row>
    <row r="199" spans="2:65" s="12" customFormat="1" x14ac:dyDescent="0.2">
      <c r="B199" s="154"/>
      <c r="D199" s="150" t="s">
        <v>292</v>
      </c>
      <c r="E199" s="155" t="s">
        <v>1</v>
      </c>
      <c r="F199" s="156" t="s">
        <v>85</v>
      </c>
      <c r="H199" s="157">
        <v>1</v>
      </c>
      <c r="I199" s="158"/>
      <c r="L199" s="154"/>
      <c r="M199" s="159"/>
      <c r="T199" s="160"/>
      <c r="AT199" s="155" t="s">
        <v>292</v>
      </c>
      <c r="AU199" s="155" t="s">
        <v>91</v>
      </c>
      <c r="AV199" s="12" t="s">
        <v>91</v>
      </c>
      <c r="AW199" s="12" t="s">
        <v>36</v>
      </c>
      <c r="AX199" s="12" t="s">
        <v>85</v>
      </c>
      <c r="AY199" s="155" t="s">
        <v>209</v>
      </c>
    </row>
    <row r="200" spans="2:65" s="1" customFormat="1" ht="16.5" customHeight="1" x14ac:dyDescent="0.2">
      <c r="B200" s="30"/>
      <c r="C200" s="171" t="s">
        <v>469</v>
      </c>
      <c r="D200" s="171" t="s">
        <v>449</v>
      </c>
      <c r="E200" s="172" t="s">
        <v>3753</v>
      </c>
      <c r="F200" s="173" t="s">
        <v>3754</v>
      </c>
      <c r="G200" s="174" t="s">
        <v>456</v>
      </c>
      <c r="H200" s="175">
        <v>2</v>
      </c>
      <c r="I200" s="176"/>
      <c r="J200" s="177">
        <f>ROUND(I200*H200,2)</f>
        <v>0</v>
      </c>
      <c r="K200" s="178"/>
      <c r="L200" s="179"/>
      <c r="M200" s="180" t="s">
        <v>1</v>
      </c>
      <c r="N200" s="181" t="s">
        <v>43</v>
      </c>
      <c r="P200" s="146">
        <f>O200*H200</f>
        <v>0</v>
      </c>
      <c r="Q200" s="146">
        <v>4.0000000000000002E-4</v>
      </c>
      <c r="R200" s="146">
        <f>Q200*H200</f>
        <v>8.0000000000000004E-4</v>
      </c>
      <c r="S200" s="146">
        <v>0</v>
      </c>
      <c r="T200" s="147">
        <f>S200*H200</f>
        <v>0</v>
      </c>
      <c r="AR200" s="148" t="s">
        <v>509</v>
      </c>
      <c r="AT200" s="148" t="s">
        <v>449</v>
      </c>
      <c r="AU200" s="148" t="s">
        <v>91</v>
      </c>
      <c r="AY200" s="15" t="s">
        <v>209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5" t="s">
        <v>85</v>
      </c>
      <c r="BK200" s="149">
        <f>ROUND(I200*H200,2)</f>
        <v>0</v>
      </c>
      <c r="BL200" s="15" t="s">
        <v>287</v>
      </c>
      <c r="BM200" s="148" t="s">
        <v>3755</v>
      </c>
    </row>
    <row r="201" spans="2:65" s="1" customFormat="1" x14ac:dyDescent="0.2">
      <c r="B201" s="30"/>
      <c r="D201" s="150" t="s">
        <v>216</v>
      </c>
      <c r="F201" s="151" t="s">
        <v>3754</v>
      </c>
      <c r="I201" s="152"/>
      <c r="L201" s="30"/>
      <c r="M201" s="153"/>
      <c r="T201" s="54"/>
      <c r="AT201" s="15" t="s">
        <v>216</v>
      </c>
      <c r="AU201" s="15" t="s">
        <v>91</v>
      </c>
    </row>
    <row r="202" spans="2:65" s="12" customFormat="1" x14ac:dyDescent="0.2">
      <c r="B202" s="154"/>
      <c r="D202" s="150" t="s">
        <v>292</v>
      </c>
      <c r="E202" s="155" t="s">
        <v>1</v>
      </c>
      <c r="F202" s="156" t="s">
        <v>91</v>
      </c>
      <c r="H202" s="157">
        <v>2</v>
      </c>
      <c r="I202" s="158"/>
      <c r="L202" s="154"/>
      <c r="M202" s="159"/>
      <c r="T202" s="160"/>
      <c r="AT202" s="155" t="s">
        <v>292</v>
      </c>
      <c r="AU202" s="155" t="s">
        <v>91</v>
      </c>
      <c r="AV202" s="12" t="s">
        <v>91</v>
      </c>
      <c r="AW202" s="12" t="s">
        <v>36</v>
      </c>
      <c r="AX202" s="12" t="s">
        <v>85</v>
      </c>
      <c r="AY202" s="155" t="s">
        <v>209</v>
      </c>
    </row>
    <row r="203" spans="2:65" s="1" customFormat="1" ht="24.2" customHeight="1" x14ac:dyDescent="0.2">
      <c r="B203" s="30"/>
      <c r="C203" s="171" t="s">
        <v>474</v>
      </c>
      <c r="D203" s="171" t="s">
        <v>449</v>
      </c>
      <c r="E203" s="172" t="s">
        <v>3756</v>
      </c>
      <c r="F203" s="173" t="s">
        <v>3757</v>
      </c>
      <c r="G203" s="174" t="s">
        <v>456</v>
      </c>
      <c r="H203" s="175">
        <v>2</v>
      </c>
      <c r="I203" s="176"/>
      <c r="J203" s="177">
        <f>ROUND(I203*H203,2)</f>
        <v>0</v>
      </c>
      <c r="K203" s="178"/>
      <c r="L203" s="179"/>
      <c r="M203" s="180" t="s">
        <v>1</v>
      </c>
      <c r="N203" s="181" t="s">
        <v>43</v>
      </c>
      <c r="P203" s="146">
        <f>O203*H203</f>
        <v>0</v>
      </c>
      <c r="Q203" s="146">
        <v>4.0000000000000002E-4</v>
      </c>
      <c r="R203" s="146">
        <f>Q203*H203</f>
        <v>8.0000000000000004E-4</v>
      </c>
      <c r="S203" s="146">
        <v>0</v>
      </c>
      <c r="T203" s="147">
        <f>S203*H203</f>
        <v>0</v>
      </c>
      <c r="AR203" s="148" t="s">
        <v>509</v>
      </c>
      <c r="AT203" s="148" t="s">
        <v>449</v>
      </c>
      <c r="AU203" s="148" t="s">
        <v>91</v>
      </c>
      <c r="AY203" s="15" t="s">
        <v>209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5" t="s">
        <v>85</v>
      </c>
      <c r="BK203" s="149">
        <f>ROUND(I203*H203,2)</f>
        <v>0</v>
      </c>
      <c r="BL203" s="15" t="s">
        <v>287</v>
      </c>
      <c r="BM203" s="148" t="s">
        <v>3758</v>
      </c>
    </row>
    <row r="204" spans="2:65" s="1" customFormat="1" x14ac:dyDescent="0.2">
      <c r="B204" s="30"/>
      <c r="D204" s="150" t="s">
        <v>216</v>
      </c>
      <c r="F204" s="151" t="s">
        <v>3757</v>
      </c>
      <c r="I204" s="152"/>
      <c r="L204" s="30"/>
      <c r="M204" s="153"/>
      <c r="T204" s="54"/>
      <c r="AT204" s="15" t="s">
        <v>216</v>
      </c>
      <c r="AU204" s="15" t="s">
        <v>91</v>
      </c>
    </row>
    <row r="205" spans="2:65" s="12" customFormat="1" x14ac:dyDescent="0.2">
      <c r="B205" s="154"/>
      <c r="D205" s="150" t="s">
        <v>292</v>
      </c>
      <c r="E205" s="155" t="s">
        <v>1</v>
      </c>
      <c r="F205" s="156" t="s">
        <v>91</v>
      </c>
      <c r="H205" s="157">
        <v>2</v>
      </c>
      <c r="I205" s="158"/>
      <c r="L205" s="154"/>
      <c r="M205" s="159"/>
      <c r="T205" s="160"/>
      <c r="AT205" s="155" t="s">
        <v>292</v>
      </c>
      <c r="AU205" s="155" t="s">
        <v>91</v>
      </c>
      <c r="AV205" s="12" t="s">
        <v>91</v>
      </c>
      <c r="AW205" s="12" t="s">
        <v>36</v>
      </c>
      <c r="AX205" s="12" t="s">
        <v>85</v>
      </c>
      <c r="AY205" s="155" t="s">
        <v>209</v>
      </c>
    </row>
    <row r="206" spans="2:65" s="1" customFormat="1" ht="24.2" customHeight="1" x14ac:dyDescent="0.2">
      <c r="B206" s="30"/>
      <c r="C206" s="171" t="s">
        <v>480</v>
      </c>
      <c r="D206" s="171" t="s">
        <v>449</v>
      </c>
      <c r="E206" s="172" t="s">
        <v>3759</v>
      </c>
      <c r="F206" s="173" t="s">
        <v>3760</v>
      </c>
      <c r="G206" s="174" t="s">
        <v>456</v>
      </c>
      <c r="H206" s="175">
        <v>2</v>
      </c>
      <c r="I206" s="176"/>
      <c r="J206" s="177">
        <f>ROUND(I206*H206,2)</f>
        <v>0</v>
      </c>
      <c r="K206" s="178"/>
      <c r="L206" s="179"/>
      <c r="M206" s="180" t="s">
        <v>1</v>
      </c>
      <c r="N206" s="181" t="s">
        <v>43</v>
      </c>
      <c r="P206" s="146">
        <f>O206*H206</f>
        <v>0</v>
      </c>
      <c r="Q206" s="146">
        <v>4.0000000000000002E-4</v>
      </c>
      <c r="R206" s="146">
        <f>Q206*H206</f>
        <v>8.0000000000000004E-4</v>
      </c>
      <c r="S206" s="146">
        <v>0</v>
      </c>
      <c r="T206" s="147">
        <f>S206*H206</f>
        <v>0</v>
      </c>
      <c r="AR206" s="148" t="s">
        <v>509</v>
      </c>
      <c r="AT206" s="148" t="s">
        <v>449</v>
      </c>
      <c r="AU206" s="148" t="s">
        <v>91</v>
      </c>
      <c r="AY206" s="15" t="s">
        <v>209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5" t="s">
        <v>85</v>
      </c>
      <c r="BK206" s="149">
        <f>ROUND(I206*H206,2)</f>
        <v>0</v>
      </c>
      <c r="BL206" s="15" t="s">
        <v>287</v>
      </c>
      <c r="BM206" s="148" t="s">
        <v>3761</v>
      </c>
    </row>
    <row r="207" spans="2:65" s="1" customFormat="1" x14ac:dyDescent="0.2">
      <c r="B207" s="30"/>
      <c r="D207" s="150" t="s">
        <v>216</v>
      </c>
      <c r="F207" s="151" t="s">
        <v>3760</v>
      </c>
      <c r="I207" s="152"/>
      <c r="L207" s="30"/>
      <c r="M207" s="153"/>
      <c r="T207" s="54"/>
      <c r="AT207" s="15" t="s">
        <v>216</v>
      </c>
      <c r="AU207" s="15" t="s">
        <v>91</v>
      </c>
    </row>
    <row r="208" spans="2:65" s="12" customFormat="1" x14ac:dyDescent="0.2">
      <c r="B208" s="154"/>
      <c r="D208" s="150" t="s">
        <v>292</v>
      </c>
      <c r="E208" s="155" t="s">
        <v>1</v>
      </c>
      <c r="F208" s="156" t="s">
        <v>91</v>
      </c>
      <c r="H208" s="157">
        <v>2</v>
      </c>
      <c r="I208" s="158"/>
      <c r="L208" s="154"/>
      <c r="M208" s="159"/>
      <c r="T208" s="160"/>
      <c r="AT208" s="155" t="s">
        <v>292</v>
      </c>
      <c r="AU208" s="155" t="s">
        <v>91</v>
      </c>
      <c r="AV208" s="12" t="s">
        <v>91</v>
      </c>
      <c r="AW208" s="12" t="s">
        <v>36</v>
      </c>
      <c r="AX208" s="12" t="s">
        <v>85</v>
      </c>
      <c r="AY208" s="155" t="s">
        <v>209</v>
      </c>
    </row>
    <row r="209" spans="2:65" s="1" customFormat="1" ht="16.5" customHeight="1" x14ac:dyDescent="0.2">
      <c r="B209" s="30"/>
      <c r="C209" s="171" t="s">
        <v>485</v>
      </c>
      <c r="D209" s="171" t="s">
        <v>449</v>
      </c>
      <c r="E209" s="172" t="s">
        <v>3762</v>
      </c>
      <c r="F209" s="173" t="s">
        <v>3763</v>
      </c>
      <c r="G209" s="174" t="s">
        <v>456</v>
      </c>
      <c r="H209" s="175">
        <v>2</v>
      </c>
      <c r="I209" s="176"/>
      <c r="J209" s="177">
        <f>ROUND(I209*H209,2)</f>
        <v>0</v>
      </c>
      <c r="K209" s="178"/>
      <c r="L209" s="179"/>
      <c r="M209" s="180" t="s">
        <v>1</v>
      </c>
      <c r="N209" s="181" t="s">
        <v>43</v>
      </c>
      <c r="P209" s="146">
        <f>O209*H209</f>
        <v>0</v>
      </c>
      <c r="Q209" s="146">
        <v>4.0000000000000002E-4</v>
      </c>
      <c r="R209" s="146">
        <f>Q209*H209</f>
        <v>8.0000000000000004E-4</v>
      </c>
      <c r="S209" s="146">
        <v>0</v>
      </c>
      <c r="T209" s="147">
        <f>S209*H209</f>
        <v>0</v>
      </c>
      <c r="AR209" s="148" t="s">
        <v>509</v>
      </c>
      <c r="AT209" s="148" t="s">
        <v>449</v>
      </c>
      <c r="AU209" s="148" t="s">
        <v>91</v>
      </c>
      <c r="AY209" s="15" t="s">
        <v>209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5" t="s">
        <v>85</v>
      </c>
      <c r="BK209" s="149">
        <f>ROUND(I209*H209,2)</f>
        <v>0</v>
      </c>
      <c r="BL209" s="15" t="s">
        <v>287</v>
      </c>
      <c r="BM209" s="148" t="s">
        <v>3764</v>
      </c>
    </row>
    <row r="210" spans="2:65" s="1" customFormat="1" x14ac:dyDescent="0.2">
      <c r="B210" s="30"/>
      <c r="D210" s="150" t="s">
        <v>216</v>
      </c>
      <c r="F210" s="151" t="s">
        <v>3763</v>
      </c>
      <c r="I210" s="152"/>
      <c r="L210" s="30"/>
      <c r="M210" s="153"/>
      <c r="T210" s="54"/>
      <c r="AT210" s="15" t="s">
        <v>216</v>
      </c>
      <c r="AU210" s="15" t="s">
        <v>91</v>
      </c>
    </row>
    <row r="211" spans="2:65" s="12" customFormat="1" x14ac:dyDescent="0.2">
      <c r="B211" s="154"/>
      <c r="D211" s="150" t="s">
        <v>292</v>
      </c>
      <c r="E211" s="155" t="s">
        <v>1</v>
      </c>
      <c r="F211" s="156" t="s">
        <v>91</v>
      </c>
      <c r="H211" s="157">
        <v>2</v>
      </c>
      <c r="I211" s="158"/>
      <c r="L211" s="154"/>
      <c r="M211" s="159"/>
      <c r="T211" s="160"/>
      <c r="AT211" s="155" t="s">
        <v>292</v>
      </c>
      <c r="AU211" s="155" t="s">
        <v>91</v>
      </c>
      <c r="AV211" s="12" t="s">
        <v>91</v>
      </c>
      <c r="AW211" s="12" t="s">
        <v>36</v>
      </c>
      <c r="AX211" s="12" t="s">
        <v>85</v>
      </c>
      <c r="AY211" s="155" t="s">
        <v>209</v>
      </c>
    </row>
    <row r="212" spans="2:65" s="1" customFormat="1" ht="16.5" customHeight="1" x14ac:dyDescent="0.2">
      <c r="B212" s="30"/>
      <c r="C212" s="171" t="s">
        <v>544</v>
      </c>
      <c r="D212" s="171" t="s">
        <v>449</v>
      </c>
      <c r="E212" s="172" t="s">
        <v>3765</v>
      </c>
      <c r="F212" s="173" t="s">
        <v>3766</v>
      </c>
      <c r="G212" s="174" t="s">
        <v>456</v>
      </c>
      <c r="H212" s="175">
        <v>3</v>
      </c>
      <c r="I212" s="176"/>
      <c r="J212" s="177">
        <f>ROUND(I212*H212,2)</f>
        <v>0</v>
      </c>
      <c r="K212" s="178"/>
      <c r="L212" s="179"/>
      <c r="M212" s="180" t="s">
        <v>1</v>
      </c>
      <c r="N212" s="181" t="s">
        <v>43</v>
      </c>
      <c r="P212" s="146">
        <f>O212*H212</f>
        <v>0</v>
      </c>
      <c r="Q212" s="146">
        <v>4.0000000000000002E-4</v>
      </c>
      <c r="R212" s="146">
        <f>Q212*H212</f>
        <v>1.2000000000000001E-3</v>
      </c>
      <c r="S212" s="146">
        <v>0</v>
      </c>
      <c r="T212" s="147">
        <f>S212*H212</f>
        <v>0</v>
      </c>
      <c r="AR212" s="148" t="s">
        <v>509</v>
      </c>
      <c r="AT212" s="148" t="s">
        <v>449</v>
      </c>
      <c r="AU212" s="148" t="s">
        <v>91</v>
      </c>
      <c r="AY212" s="15" t="s">
        <v>209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5" t="s">
        <v>85</v>
      </c>
      <c r="BK212" s="149">
        <f>ROUND(I212*H212,2)</f>
        <v>0</v>
      </c>
      <c r="BL212" s="15" t="s">
        <v>287</v>
      </c>
      <c r="BM212" s="148" t="s">
        <v>3767</v>
      </c>
    </row>
    <row r="213" spans="2:65" s="1" customFormat="1" x14ac:dyDescent="0.2">
      <c r="B213" s="30"/>
      <c r="D213" s="150" t="s">
        <v>216</v>
      </c>
      <c r="F213" s="151" t="s">
        <v>3766</v>
      </c>
      <c r="I213" s="152"/>
      <c r="L213" s="30"/>
      <c r="M213" s="153"/>
      <c r="T213" s="54"/>
      <c r="AT213" s="15" t="s">
        <v>216</v>
      </c>
      <c r="AU213" s="15" t="s">
        <v>91</v>
      </c>
    </row>
    <row r="214" spans="2:65" s="12" customFormat="1" x14ac:dyDescent="0.2">
      <c r="B214" s="154"/>
      <c r="D214" s="150" t="s">
        <v>292</v>
      </c>
      <c r="E214" s="155" t="s">
        <v>1</v>
      </c>
      <c r="F214" s="156" t="s">
        <v>148</v>
      </c>
      <c r="H214" s="157">
        <v>3</v>
      </c>
      <c r="I214" s="158"/>
      <c r="L214" s="154"/>
      <c r="M214" s="159"/>
      <c r="T214" s="160"/>
      <c r="AT214" s="155" t="s">
        <v>292</v>
      </c>
      <c r="AU214" s="155" t="s">
        <v>91</v>
      </c>
      <c r="AV214" s="12" t="s">
        <v>91</v>
      </c>
      <c r="AW214" s="12" t="s">
        <v>36</v>
      </c>
      <c r="AX214" s="12" t="s">
        <v>85</v>
      </c>
      <c r="AY214" s="155" t="s">
        <v>209</v>
      </c>
    </row>
    <row r="215" spans="2:65" s="1" customFormat="1" ht="24.2" customHeight="1" x14ac:dyDescent="0.2">
      <c r="B215" s="30"/>
      <c r="C215" s="171" t="s">
        <v>374</v>
      </c>
      <c r="D215" s="171" t="s">
        <v>449</v>
      </c>
      <c r="E215" s="172" t="s">
        <v>3768</v>
      </c>
      <c r="F215" s="173" t="s">
        <v>3769</v>
      </c>
      <c r="G215" s="174" t="s">
        <v>456</v>
      </c>
      <c r="H215" s="175">
        <v>1</v>
      </c>
      <c r="I215" s="176"/>
      <c r="J215" s="177">
        <f>ROUND(I215*H215,2)</f>
        <v>0</v>
      </c>
      <c r="K215" s="178"/>
      <c r="L215" s="179"/>
      <c r="M215" s="180" t="s">
        <v>1</v>
      </c>
      <c r="N215" s="181" t="s">
        <v>43</v>
      </c>
      <c r="P215" s="146">
        <f>O215*H215</f>
        <v>0</v>
      </c>
      <c r="Q215" s="146">
        <v>4.0000000000000002E-4</v>
      </c>
      <c r="R215" s="146">
        <f>Q215*H215</f>
        <v>4.0000000000000002E-4</v>
      </c>
      <c r="S215" s="146">
        <v>0</v>
      </c>
      <c r="T215" s="147">
        <f>S215*H215</f>
        <v>0</v>
      </c>
      <c r="AR215" s="148" t="s">
        <v>509</v>
      </c>
      <c r="AT215" s="148" t="s">
        <v>449</v>
      </c>
      <c r="AU215" s="148" t="s">
        <v>91</v>
      </c>
      <c r="AY215" s="15" t="s">
        <v>209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5" t="s">
        <v>85</v>
      </c>
      <c r="BK215" s="149">
        <f>ROUND(I215*H215,2)</f>
        <v>0</v>
      </c>
      <c r="BL215" s="15" t="s">
        <v>287</v>
      </c>
      <c r="BM215" s="148" t="s">
        <v>3770</v>
      </c>
    </row>
    <row r="216" spans="2:65" s="1" customFormat="1" x14ac:dyDescent="0.2">
      <c r="B216" s="30"/>
      <c r="D216" s="150" t="s">
        <v>216</v>
      </c>
      <c r="F216" s="151" t="s">
        <v>3769</v>
      </c>
      <c r="I216" s="152"/>
      <c r="L216" s="30"/>
      <c r="M216" s="153"/>
      <c r="T216" s="54"/>
      <c r="AT216" s="15" t="s">
        <v>216</v>
      </c>
      <c r="AU216" s="15" t="s">
        <v>91</v>
      </c>
    </row>
    <row r="217" spans="2:65" s="12" customFormat="1" x14ac:dyDescent="0.2">
      <c r="B217" s="154"/>
      <c r="D217" s="150" t="s">
        <v>292</v>
      </c>
      <c r="E217" s="155" t="s">
        <v>1</v>
      </c>
      <c r="F217" s="156" t="s">
        <v>85</v>
      </c>
      <c r="H217" s="157">
        <v>1</v>
      </c>
      <c r="I217" s="158"/>
      <c r="L217" s="154"/>
      <c r="M217" s="159"/>
      <c r="T217" s="160"/>
      <c r="AT217" s="155" t="s">
        <v>292</v>
      </c>
      <c r="AU217" s="155" t="s">
        <v>91</v>
      </c>
      <c r="AV217" s="12" t="s">
        <v>91</v>
      </c>
      <c r="AW217" s="12" t="s">
        <v>36</v>
      </c>
      <c r="AX217" s="12" t="s">
        <v>85</v>
      </c>
      <c r="AY217" s="155" t="s">
        <v>209</v>
      </c>
    </row>
    <row r="218" spans="2:65" s="1" customFormat="1" ht="24.2" customHeight="1" x14ac:dyDescent="0.2">
      <c r="B218" s="30"/>
      <c r="C218" s="171" t="s">
        <v>501</v>
      </c>
      <c r="D218" s="171" t="s">
        <v>449</v>
      </c>
      <c r="E218" s="172" t="s">
        <v>3771</v>
      </c>
      <c r="F218" s="173" t="s">
        <v>3772</v>
      </c>
      <c r="G218" s="174" t="s">
        <v>456</v>
      </c>
      <c r="H218" s="175">
        <v>5</v>
      </c>
      <c r="I218" s="176"/>
      <c r="J218" s="177">
        <f>ROUND(I218*H218,2)</f>
        <v>0</v>
      </c>
      <c r="K218" s="178"/>
      <c r="L218" s="179"/>
      <c r="M218" s="180" t="s">
        <v>1</v>
      </c>
      <c r="N218" s="181" t="s">
        <v>43</v>
      </c>
      <c r="P218" s="146">
        <f>O218*H218</f>
        <v>0</v>
      </c>
      <c r="Q218" s="146">
        <v>4.0000000000000002E-4</v>
      </c>
      <c r="R218" s="146">
        <f>Q218*H218</f>
        <v>2E-3</v>
      </c>
      <c r="S218" s="146">
        <v>0</v>
      </c>
      <c r="T218" s="147">
        <f>S218*H218</f>
        <v>0</v>
      </c>
      <c r="AR218" s="148" t="s">
        <v>509</v>
      </c>
      <c r="AT218" s="148" t="s">
        <v>449</v>
      </c>
      <c r="AU218" s="148" t="s">
        <v>91</v>
      </c>
      <c r="AY218" s="15" t="s">
        <v>209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5" t="s">
        <v>85</v>
      </c>
      <c r="BK218" s="149">
        <f>ROUND(I218*H218,2)</f>
        <v>0</v>
      </c>
      <c r="BL218" s="15" t="s">
        <v>287</v>
      </c>
      <c r="BM218" s="148" t="s">
        <v>3773</v>
      </c>
    </row>
    <row r="219" spans="2:65" s="1" customFormat="1" x14ac:dyDescent="0.2">
      <c r="B219" s="30"/>
      <c r="D219" s="150" t="s">
        <v>216</v>
      </c>
      <c r="F219" s="151" t="s">
        <v>3772</v>
      </c>
      <c r="I219" s="152"/>
      <c r="L219" s="30"/>
      <c r="M219" s="153"/>
      <c r="T219" s="54"/>
      <c r="AT219" s="15" t="s">
        <v>216</v>
      </c>
      <c r="AU219" s="15" t="s">
        <v>91</v>
      </c>
    </row>
    <row r="220" spans="2:65" s="12" customFormat="1" x14ac:dyDescent="0.2">
      <c r="B220" s="154"/>
      <c r="D220" s="150" t="s">
        <v>292</v>
      </c>
      <c r="E220" s="155" t="s">
        <v>1</v>
      </c>
      <c r="F220" s="156" t="s">
        <v>208</v>
      </c>
      <c r="H220" s="157">
        <v>5</v>
      </c>
      <c r="I220" s="158"/>
      <c r="L220" s="154"/>
      <c r="M220" s="159"/>
      <c r="T220" s="160"/>
      <c r="AT220" s="155" t="s">
        <v>292</v>
      </c>
      <c r="AU220" s="155" t="s">
        <v>91</v>
      </c>
      <c r="AV220" s="12" t="s">
        <v>91</v>
      </c>
      <c r="AW220" s="12" t="s">
        <v>36</v>
      </c>
      <c r="AX220" s="12" t="s">
        <v>85</v>
      </c>
      <c r="AY220" s="155" t="s">
        <v>209</v>
      </c>
    </row>
    <row r="221" spans="2:65" s="1" customFormat="1" ht="24.2" customHeight="1" x14ac:dyDescent="0.2">
      <c r="B221" s="30"/>
      <c r="C221" s="171" t="s">
        <v>509</v>
      </c>
      <c r="D221" s="171" t="s">
        <v>449</v>
      </c>
      <c r="E221" s="172" t="s">
        <v>3774</v>
      </c>
      <c r="F221" s="173" t="s">
        <v>3775</v>
      </c>
      <c r="G221" s="174" t="s">
        <v>456</v>
      </c>
      <c r="H221" s="175">
        <v>2</v>
      </c>
      <c r="I221" s="176"/>
      <c r="J221" s="177">
        <f>ROUND(I221*H221,2)</f>
        <v>0</v>
      </c>
      <c r="K221" s="178"/>
      <c r="L221" s="179"/>
      <c r="M221" s="180" t="s">
        <v>1</v>
      </c>
      <c r="N221" s="181" t="s">
        <v>43</v>
      </c>
      <c r="P221" s="146">
        <f>O221*H221</f>
        <v>0</v>
      </c>
      <c r="Q221" s="146">
        <v>4.0000000000000002E-4</v>
      </c>
      <c r="R221" s="146">
        <f>Q221*H221</f>
        <v>8.0000000000000004E-4</v>
      </c>
      <c r="S221" s="146">
        <v>0</v>
      </c>
      <c r="T221" s="147">
        <f>S221*H221</f>
        <v>0</v>
      </c>
      <c r="AR221" s="148" t="s">
        <v>509</v>
      </c>
      <c r="AT221" s="148" t="s">
        <v>449</v>
      </c>
      <c r="AU221" s="148" t="s">
        <v>91</v>
      </c>
      <c r="AY221" s="15" t="s">
        <v>209</v>
      </c>
      <c r="BE221" s="149">
        <f>IF(N221="základní",J221,0)</f>
        <v>0</v>
      </c>
      <c r="BF221" s="149">
        <f>IF(N221="snížená",J221,0)</f>
        <v>0</v>
      </c>
      <c r="BG221" s="149">
        <f>IF(N221="zákl. přenesená",J221,0)</f>
        <v>0</v>
      </c>
      <c r="BH221" s="149">
        <f>IF(N221="sníž. přenesená",J221,0)</f>
        <v>0</v>
      </c>
      <c r="BI221" s="149">
        <f>IF(N221="nulová",J221,0)</f>
        <v>0</v>
      </c>
      <c r="BJ221" s="15" t="s">
        <v>85</v>
      </c>
      <c r="BK221" s="149">
        <f>ROUND(I221*H221,2)</f>
        <v>0</v>
      </c>
      <c r="BL221" s="15" t="s">
        <v>287</v>
      </c>
      <c r="BM221" s="148" t="s">
        <v>3776</v>
      </c>
    </row>
    <row r="222" spans="2:65" s="1" customFormat="1" x14ac:dyDescent="0.2">
      <c r="B222" s="30"/>
      <c r="D222" s="150" t="s">
        <v>216</v>
      </c>
      <c r="F222" s="151" t="s">
        <v>3775</v>
      </c>
      <c r="I222" s="152"/>
      <c r="L222" s="30"/>
      <c r="M222" s="153"/>
      <c r="T222" s="54"/>
      <c r="AT222" s="15" t="s">
        <v>216</v>
      </c>
      <c r="AU222" s="15" t="s">
        <v>91</v>
      </c>
    </row>
    <row r="223" spans="2:65" s="12" customFormat="1" x14ac:dyDescent="0.2">
      <c r="B223" s="154"/>
      <c r="D223" s="150" t="s">
        <v>292</v>
      </c>
      <c r="E223" s="155" t="s">
        <v>1</v>
      </c>
      <c r="F223" s="156" t="s">
        <v>91</v>
      </c>
      <c r="H223" s="157">
        <v>2</v>
      </c>
      <c r="I223" s="158"/>
      <c r="L223" s="154"/>
      <c r="M223" s="159"/>
      <c r="T223" s="160"/>
      <c r="AT223" s="155" t="s">
        <v>292</v>
      </c>
      <c r="AU223" s="155" t="s">
        <v>91</v>
      </c>
      <c r="AV223" s="12" t="s">
        <v>91</v>
      </c>
      <c r="AW223" s="12" t="s">
        <v>36</v>
      </c>
      <c r="AX223" s="12" t="s">
        <v>85</v>
      </c>
      <c r="AY223" s="155" t="s">
        <v>209</v>
      </c>
    </row>
    <row r="224" spans="2:65" s="1" customFormat="1" ht="37.9" customHeight="1" x14ac:dyDescent="0.2">
      <c r="B224" s="30"/>
      <c r="C224" s="171" t="s">
        <v>517</v>
      </c>
      <c r="D224" s="171" t="s">
        <v>449</v>
      </c>
      <c r="E224" s="172" t="s">
        <v>3777</v>
      </c>
      <c r="F224" s="173" t="s">
        <v>3778</v>
      </c>
      <c r="G224" s="174" t="s">
        <v>456</v>
      </c>
      <c r="H224" s="175">
        <v>3</v>
      </c>
      <c r="I224" s="176"/>
      <c r="J224" s="177">
        <f>ROUND(I224*H224,2)</f>
        <v>0</v>
      </c>
      <c r="K224" s="178"/>
      <c r="L224" s="179"/>
      <c r="M224" s="180" t="s">
        <v>1</v>
      </c>
      <c r="N224" s="181" t="s">
        <v>43</v>
      </c>
      <c r="P224" s="146">
        <f>O224*H224</f>
        <v>0</v>
      </c>
      <c r="Q224" s="146">
        <v>4.0000000000000002E-4</v>
      </c>
      <c r="R224" s="146">
        <f>Q224*H224</f>
        <v>1.2000000000000001E-3</v>
      </c>
      <c r="S224" s="146">
        <v>0</v>
      </c>
      <c r="T224" s="147">
        <f>S224*H224</f>
        <v>0</v>
      </c>
      <c r="AR224" s="148" t="s">
        <v>509</v>
      </c>
      <c r="AT224" s="148" t="s">
        <v>449</v>
      </c>
      <c r="AU224" s="148" t="s">
        <v>91</v>
      </c>
      <c r="AY224" s="15" t="s">
        <v>209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5" t="s">
        <v>85</v>
      </c>
      <c r="BK224" s="149">
        <f>ROUND(I224*H224,2)</f>
        <v>0</v>
      </c>
      <c r="BL224" s="15" t="s">
        <v>287</v>
      </c>
      <c r="BM224" s="148" t="s">
        <v>3779</v>
      </c>
    </row>
    <row r="225" spans="2:65" s="1" customFormat="1" ht="19.5" x14ac:dyDescent="0.2">
      <c r="B225" s="30"/>
      <c r="D225" s="150" t="s">
        <v>216</v>
      </c>
      <c r="F225" s="151" t="s">
        <v>3778</v>
      </c>
      <c r="I225" s="152"/>
      <c r="L225" s="30"/>
      <c r="M225" s="153"/>
      <c r="T225" s="54"/>
      <c r="AT225" s="15" t="s">
        <v>216</v>
      </c>
      <c r="AU225" s="15" t="s">
        <v>91</v>
      </c>
    </row>
    <row r="226" spans="2:65" s="12" customFormat="1" x14ac:dyDescent="0.2">
      <c r="B226" s="154"/>
      <c r="D226" s="150" t="s">
        <v>292</v>
      </c>
      <c r="E226" s="155" t="s">
        <v>1</v>
      </c>
      <c r="F226" s="156" t="s">
        <v>148</v>
      </c>
      <c r="H226" s="157">
        <v>3</v>
      </c>
      <c r="I226" s="158"/>
      <c r="L226" s="154"/>
      <c r="M226" s="159"/>
      <c r="T226" s="160"/>
      <c r="AT226" s="155" t="s">
        <v>292</v>
      </c>
      <c r="AU226" s="155" t="s">
        <v>91</v>
      </c>
      <c r="AV226" s="12" t="s">
        <v>91</v>
      </c>
      <c r="AW226" s="12" t="s">
        <v>36</v>
      </c>
      <c r="AX226" s="12" t="s">
        <v>85</v>
      </c>
      <c r="AY226" s="155" t="s">
        <v>209</v>
      </c>
    </row>
    <row r="227" spans="2:65" s="1" customFormat="1" ht="37.9" customHeight="1" x14ac:dyDescent="0.2">
      <c r="B227" s="30"/>
      <c r="C227" s="171" t="s">
        <v>522</v>
      </c>
      <c r="D227" s="171" t="s">
        <v>449</v>
      </c>
      <c r="E227" s="172" t="s">
        <v>3780</v>
      </c>
      <c r="F227" s="173" t="s">
        <v>3781</v>
      </c>
      <c r="G227" s="174" t="s">
        <v>456</v>
      </c>
      <c r="H227" s="175">
        <v>2</v>
      </c>
      <c r="I227" s="176"/>
      <c r="J227" s="177">
        <f>ROUND(I227*H227,2)</f>
        <v>0</v>
      </c>
      <c r="K227" s="178"/>
      <c r="L227" s="179"/>
      <c r="M227" s="180" t="s">
        <v>1</v>
      </c>
      <c r="N227" s="181" t="s">
        <v>43</v>
      </c>
      <c r="P227" s="146">
        <f>O227*H227</f>
        <v>0</v>
      </c>
      <c r="Q227" s="146">
        <v>4.0000000000000002E-4</v>
      </c>
      <c r="R227" s="146">
        <f>Q227*H227</f>
        <v>8.0000000000000004E-4</v>
      </c>
      <c r="S227" s="146">
        <v>0</v>
      </c>
      <c r="T227" s="147">
        <f>S227*H227</f>
        <v>0</v>
      </c>
      <c r="AR227" s="148" t="s">
        <v>509</v>
      </c>
      <c r="AT227" s="148" t="s">
        <v>449</v>
      </c>
      <c r="AU227" s="148" t="s">
        <v>91</v>
      </c>
      <c r="AY227" s="15" t="s">
        <v>209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5" t="s">
        <v>85</v>
      </c>
      <c r="BK227" s="149">
        <f>ROUND(I227*H227,2)</f>
        <v>0</v>
      </c>
      <c r="BL227" s="15" t="s">
        <v>287</v>
      </c>
      <c r="BM227" s="148" t="s">
        <v>3782</v>
      </c>
    </row>
    <row r="228" spans="2:65" s="1" customFormat="1" ht="19.5" x14ac:dyDescent="0.2">
      <c r="B228" s="30"/>
      <c r="D228" s="150" t="s">
        <v>216</v>
      </c>
      <c r="F228" s="151" t="s">
        <v>3781</v>
      </c>
      <c r="I228" s="152"/>
      <c r="L228" s="30"/>
      <c r="M228" s="153"/>
      <c r="T228" s="54"/>
      <c r="AT228" s="15" t="s">
        <v>216</v>
      </c>
      <c r="AU228" s="15" t="s">
        <v>91</v>
      </c>
    </row>
    <row r="229" spans="2:65" s="12" customFormat="1" x14ac:dyDescent="0.2">
      <c r="B229" s="154"/>
      <c r="D229" s="150" t="s">
        <v>292</v>
      </c>
      <c r="E229" s="155" t="s">
        <v>1</v>
      </c>
      <c r="F229" s="156" t="s">
        <v>91</v>
      </c>
      <c r="H229" s="157">
        <v>2</v>
      </c>
      <c r="I229" s="158"/>
      <c r="L229" s="154"/>
      <c r="M229" s="159"/>
      <c r="T229" s="160"/>
      <c r="AT229" s="155" t="s">
        <v>292</v>
      </c>
      <c r="AU229" s="155" t="s">
        <v>91</v>
      </c>
      <c r="AV229" s="12" t="s">
        <v>91</v>
      </c>
      <c r="AW229" s="12" t="s">
        <v>36</v>
      </c>
      <c r="AX229" s="12" t="s">
        <v>85</v>
      </c>
      <c r="AY229" s="155" t="s">
        <v>209</v>
      </c>
    </row>
    <row r="230" spans="2:65" s="1" customFormat="1" ht="24.2" customHeight="1" x14ac:dyDescent="0.2">
      <c r="B230" s="30"/>
      <c r="C230" s="171" t="s">
        <v>527</v>
      </c>
      <c r="D230" s="171" t="s">
        <v>449</v>
      </c>
      <c r="E230" s="172" t="s">
        <v>3783</v>
      </c>
      <c r="F230" s="173" t="s">
        <v>3784</v>
      </c>
      <c r="G230" s="174" t="s">
        <v>456</v>
      </c>
      <c r="H230" s="175">
        <v>1</v>
      </c>
      <c r="I230" s="176"/>
      <c r="J230" s="177">
        <f>ROUND(I230*H230,2)</f>
        <v>0</v>
      </c>
      <c r="K230" s="178"/>
      <c r="L230" s="179"/>
      <c r="M230" s="180" t="s">
        <v>1</v>
      </c>
      <c r="N230" s="181" t="s">
        <v>43</v>
      </c>
      <c r="P230" s="146">
        <f>O230*H230</f>
        <v>0</v>
      </c>
      <c r="Q230" s="146">
        <v>4.0000000000000002E-4</v>
      </c>
      <c r="R230" s="146">
        <f>Q230*H230</f>
        <v>4.0000000000000002E-4</v>
      </c>
      <c r="S230" s="146">
        <v>0</v>
      </c>
      <c r="T230" s="147">
        <f>S230*H230</f>
        <v>0</v>
      </c>
      <c r="AR230" s="148" t="s">
        <v>509</v>
      </c>
      <c r="AT230" s="148" t="s">
        <v>449</v>
      </c>
      <c r="AU230" s="148" t="s">
        <v>91</v>
      </c>
      <c r="AY230" s="15" t="s">
        <v>209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5" t="s">
        <v>85</v>
      </c>
      <c r="BK230" s="149">
        <f>ROUND(I230*H230,2)</f>
        <v>0</v>
      </c>
      <c r="BL230" s="15" t="s">
        <v>287</v>
      </c>
      <c r="BM230" s="148" t="s">
        <v>3785</v>
      </c>
    </row>
    <row r="231" spans="2:65" s="1" customFormat="1" x14ac:dyDescent="0.2">
      <c r="B231" s="30"/>
      <c r="D231" s="150" t="s">
        <v>216</v>
      </c>
      <c r="F231" s="151" t="s">
        <v>3784</v>
      </c>
      <c r="I231" s="152"/>
      <c r="L231" s="30"/>
      <c r="M231" s="153"/>
      <c r="T231" s="54"/>
      <c r="AT231" s="15" t="s">
        <v>216</v>
      </c>
      <c r="AU231" s="15" t="s">
        <v>91</v>
      </c>
    </row>
    <row r="232" spans="2:65" s="12" customFormat="1" x14ac:dyDescent="0.2">
      <c r="B232" s="154"/>
      <c r="D232" s="150" t="s">
        <v>292</v>
      </c>
      <c r="E232" s="155" t="s">
        <v>1</v>
      </c>
      <c r="F232" s="156" t="s">
        <v>85</v>
      </c>
      <c r="H232" s="157">
        <v>1</v>
      </c>
      <c r="I232" s="158"/>
      <c r="L232" s="154"/>
      <c r="M232" s="159"/>
      <c r="T232" s="160"/>
      <c r="AT232" s="155" t="s">
        <v>292</v>
      </c>
      <c r="AU232" s="155" t="s">
        <v>91</v>
      </c>
      <c r="AV232" s="12" t="s">
        <v>91</v>
      </c>
      <c r="AW232" s="12" t="s">
        <v>36</v>
      </c>
      <c r="AX232" s="12" t="s">
        <v>85</v>
      </c>
      <c r="AY232" s="155" t="s">
        <v>209</v>
      </c>
    </row>
    <row r="233" spans="2:65" s="1" customFormat="1" ht="16.5" customHeight="1" x14ac:dyDescent="0.2">
      <c r="B233" s="30"/>
      <c r="C233" s="171" t="s">
        <v>533</v>
      </c>
      <c r="D233" s="171" t="s">
        <v>449</v>
      </c>
      <c r="E233" s="172" t="s">
        <v>3786</v>
      </c>
      <c r="F233" s="173" t="s">
        <v>3787</v>
      </c>
      <c r="G233" s="174" t="s">
        <v>456</v>
      </c>
      <c r="H233" s="175">
        <v>1</v>
      </c>
      <c r="I233" s="176"/>
      <c r="J233" s="177">
        <f>ROUND(I233*H233,2)</f>
        <v>0</v>
      </c>
      <c r="K233" s="178"/>
      <c r="L233" s="179"/>
      <c r="M233" s="180" t="s">
        <v>1</v>
      </c>
      <c r="N233" s="181" t="s">
        <v>43</v>
      </c>
      <c r="P233" s="146">
        <f>O233*H233</f>
        <v>0</v>
      </c>
      <c r="Q233" s="146">
        <v>4.0000000000000002E-4</v>
      </c>
      <c r="R233" s="146">
        <f>Q233*H233</f>
        <v>4.0000000000000002E-4</v>
      </c>
      <c r="S233" s="146">
        <v>0</v>
      </c>
      <c r="T233" s="147">
        <f>S233*H233</f>
        <v>0</v>
      </c>
      <c r="AR233" s="148" t="s">
        <v>509</v>
      </c>
      <c r="AT233" s="148" t="s">
        <v>449</v>
      </c>
      <c r="AU233" s="148" t="s">
        <v>91</v>
      </c>
      <c r="AY233" s="15" t="s">
        <v>209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5" t="s">
        <v>85</v>
      </c>
      <c r="BK233" s="149">
        <f>ROUND(I233*H233,2)</f>
        <v>0</v>
      </c>
      <c r="BL233" s="15" t="s">
        <v>287</v>
      </c>
      <c r="BM233" s="148" t="s">
        <v>3788</v>
      </c>
    </row>
    <row r="234" spans="2:65" s="1" customFormat="1" x14ac:dyDescent="0.2">
      <c r="B234" s="30"/>
      <c r="D234" s="150" t="s">
        <v>216</v>
      </c>
      <c r="F234" s="151" t="s">
        <v>3787</v>
      </c>
      <c r="I234" s="152"/>
      <c r="L234" s="30"/>
      <c r="M234" s="153"/>
      <c r="T234" s="54"/>
      <c r="AT234" s="15" t="s">
        <v>216</v>
      </c>
      <c r="AU234" s="15" t="s">
        <v>91</v>
      </c>
    </row>
    <row r="235" spans="2:65" s="12" customFormat="1" x14ac:dyDescent="0.2">
      <c r="B235" s="154"/>
      <c r="D235" s="150" t="s">
        <v>292</v>
      </c>
      <c r="E235" s="155" t="s">
        <v>1</v>
      </c>
      <c r="F235" s="156" t="s">
        <v>85</v>
      </c>
      <c r="H235" s="157">
        <v>1</v>
      </c>
      <c r="I235" s="158"/>
      <c r="L235" s="154"/>
      <c r="M235" s="159"/>
      <c r="T235" s="160"/>
      <c r="AT235" s="155" t="s">
        <v>292</v>
      </c>
      <c r="AU235" s="155" t="s">
        <v>91</v>
      </c>
      <c r="AV235" s="12" t="s">
        <v>91</v>
      </c>
      <c r="AW235" s="12" t="s">
        <v>36</v>
      </c>
      <c r="AX235" s="12" t="s">
        <v>85</v>
      </c>
      <c r="AY235" s="155" t="s">
        <v>209</v>
      </c>
    </row>
    <row r="236" spans="2:65" s="1" customFormat="1" ht="16.5" customHeight="1" x14ac:dyDescent="0.2">
      <c r="B236" s="30"/>
      <c r="C236" s="171" t="s">
        <v>538</v>
      </c>
      <c r="D236" s="171" t="s">
        <v>449</v>
      </c>
      <c r="E236" s="172" t="s">
        <v>3789</v>
      </c>
      <c r="F236" s="173" t="s">
        <v>3790</v>
      </c>
      <c r="G236" s="174" t="s">
        <v>456</v>
      </c>
      <c r="H236" s="175">
        <v>1</v>
      </c>
      <c r="I236" s="176"/>
      <c r="J236" s="177">
        <f>ROUND(I236*H236,2)</f>
        <v>0</v>
      </c>
      <c r="K236" s="178"/>
      <c r="L236" s="179"/>
      <c r="M236" s="180" t="s">
        <v>1</v>
      </c>
      <c r="N236" s="181" t="s">
        <v>43</v>
      </c>
      <c r="P236" s="146">
        <f>O236*H236</f>
        <v>0</v>
      </c>
      <c r="Q236" s="146">
        <v>4.0000000000000002E-4</v>
      </c>
      <c r="R236" s="146">
        <f>Q236*H236</f>
        <v>4.0000000000000002E-4</v>
      </c>
      <c r="S236" s="146">
        <v>0</v>
      </c>
      <c r="T236" s="147">
        <f>S236*H236</f>
        <v>0</v>
      </c>
      <c r="AR236" s="148" t="s">
        <v>509</v>
      </c>
      <c r="AT236" s="148" t="s">
        <v>449</v>
      </c>
      <c r="AU236" s="148" t="s">
        <v>91</v>
      </c>
      <c r="AY236" s="15" t="s">
        <v>209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5" t="s">
        <v>85</v>
      </c>
      <c r="BK236" s="149">
        <f>ROUND(I236*H236,2)</f>
        <v>0</v>
      </c>
      <c r="BL236" s="15" t="s">
        <v>287</v>
      </c>
      <c r="BM236" s="148" t="s">
        <v>3791</v>
      </c>
    </row>
    <row r="237" spans="2:65" s="1" customFormat="1" x14ac:dyDescent="0.2">
      <c r="B237" s="30"/>
      <c r="D237" s="150" t="s">
        <v>216</v>
      </c>
      <c r="F237" s="151" t="s">
        <v>3790</v>
      </c>
      <c r="I237" s="152"/>
      <c r="L237" s="30"/>
      <c r="M237" s="153"/>
      <c r="T237" s="54"/>
      <c r="AT237" s="15" t="s">
        <v>216</v>
      </c>
      <c r="AU237" s="15" t="s">
        <v>91</v>
      </c>
    </row>
    <row r="238" spans="2:65" s="12" customFormat="1" x14ac:dyDescent="0.2">
      <c r="B238" s="154"/>
      <c r="D238" s="150" t="s">
        <v>292</v>
      </c>
      <c r="E238" s="155" t="s">
        <v>1</v>
      </c>
      <c r="F238" s="156" t="s">
        <v>85</v>
      </c>
      <c r="H238" s="157">
        <v>1</v>
      </c>
      <c r="I238" s="158"/>
      <c r="L238" s="154"/>
      <c r="M238" s="159"/>
      <c r="T238" s="160"/>
      <c r="AT238" s="155" t="s">
        <v>292</v>
      </c>
      <c r="AU238" s="155" t="s">
        <v>91</v>
      </c>
      <c r="AV238" s="12" t="s">
        <v>91</v>
      </c>
      <c r="AW238" s="12" t="s">
        <v>36</v>
      </c>
      <c r="AX238" s="12" t="s">
        <v>85</v>
      </c>
      <c r="AY238" s="155" t="s">
        <v>209</v>
      </c>
    </row>
    <row r="239" spans="2:65" s="1" customFormat="1" ht="37.9" customHeight="1" x14ac:dyDescent="0.2">
      <c r="B239" s="30"/>
      <c r="C239" s="171" t="s">
        <v>491</v>
      </c>
      <c r="D239" s="171" t="s">
        <v>449</v>
      </c>
      <c r="E239" s="172" t="s">
        <v>3792</v>
      </c>
      <c r="F239" s="173" t="s">
        <v>3793</v>
      </c>
      <c r="G239" s="174" t="s">
        <v>456</v>
      </c>
      <c r="H239" s="175">
        <v>1</v>
      </c>
      <c r="I239" s="176"/>
      <c r="J239" s="177">
        <f>ROUND(I239*H239,2)</f>
        <v>0</v>
      </c>
      <c r="K239" s="178"/>
      <c r="L239" s="179"/>
      <c r="M239" s="180" t="s">
        <v>1</v>
      </c>
      <c r="N239" s="181" t="s">
        <v>43</v>
      </c>
      <c r="P239" s="146">
        <f>O239*H239</f>
        <v>0</v>
      </c>
      <c r="Q239" s="146">
        <v>4.0000000000000002E-4</v>
      </c>
      <c r="R239" s="146">
        <f>Q239*H239</f>
        <v>4.0000000000000002E-4</v>
      </c>
      <c r="S239" s="146">
        <v>0</v>
      </c>
      <c r="T239" s="147">
        <f>S239*H239</f>
        <v>0</v>
      </c>
      <c r="AR239" s="148" t="s">
        <v>509</v>
      </c>
      <c r="AT239" s="148" t="s">
        <v>449</v>
      </c>
      <c r="AU239" s="148" t="s">
        <v>91</v>
      </c>
      <c r="AY239" s="15" t="s">
        <v>209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5" t="s">
        <v>85</v>
      </c>
      <c r="BK239" s="149">
        <f>ROUND(I239*H239,2)</f>
        <v>0</v>
      </c>
      <c r="BL239" s="15" t="s">
        <v>287</v>
      </c>
      <c r="BM239" s="148" t="s">
        <v>3794</v>
      </c>
    </row>
    <row r="240" spans="2:65" s="1" customFormat="1" ht="29.25" x14ac:dyDescent="0.2">
      <c r="B240" s="30"/>
      <c r="D240" s="150" t="s">
        <v>216</v>
      </c>
      <c r="F240" s="151" t="s">
        <v>3793</v>
      </c>
      <c r="I240" s="152"/>
      <c r="L240" s="30"/>
      <c r="M240" s="153"/>
      <c r="T240" s="54"/>
      <c r="AT240" s="15" t="s">
        <v>216</v>
      </c>
      <c r="AU240" s="15" t="s">
        <v>91</v>
      </c>
    </row>
    <row r="241" spans="2:65" s="12" customFormat="1" x14ac:dyDescent="0.2">
      <c r="B241" s="154"/>
      <c r="D241" s="150" t="s">
        <v>292</v>
      </c>
      <c r="E241" s="155" t="s">
        <v>1</v>
      </c>
      <c r="F241" s="156" t="s">
        <v>85</v>
      </c>
      <c r="H241" s="157">
        <v>1</v>
      </c>
      <c r="I241" s="158"/>
      <c r="L241" s="154"/>
      <c r="M241" s="159"/>
      <c r="T241" s="160"/>
      <c r="AT241" s="155" t="s">
        <v>292</v>
      </c>
      <c r="AU241" s="155" t="s">
        <v>91</v>
      </c>
      <c r="AV241" s="12" t="s">
        <v>91</v>
      </c>
      <c r="AW241" s="12" t="s">
        <v>36</v>
      </c>
      <c r="AX241" s="12" t="s">
        <v>85</v>
      </c>
      <c r="AY241" s="155" t="s">
        <v>209</v>
      </c>
    </row>
    <row r="242" spans="2:65" s="1" customFormat="1" ht="33" customHeight="1" x14ac:dyDescent="0.2">
      <c r="B242" s="30"/>
      <c r="C242" s="171" t="s">
        <v>551</v>
      </c>
      <c r="D242" s="171" t="s">
        <v>449</v>
      </c>
      <c r="E242" s="172" t="s">
        <v>3795</v>
      </c>
      <c r="F242" s="173" t="s">
        <v>3796</v>
      </c>
      <c r="G242" s="174" t="s">
        <v>456</v>
      </c>
      <c r="H242" s="175">
        <v>1</v>
      </c>
      <c r="I242" s="176"/>
      <c r="J242" s="177">
        <f>ROUND(I242*H242,2)</f>
        <v>0</v>
      </c>
      <c r="K242" s="178"/>
      <c r="L242" s="179"/>
      <c r="M242" s="180" t="s">
        <v>1</v>
      </c>
      <c r="N242" s="181" t="s">
        <v>43</v>
      </c>
      <c r="P242" s="146">
        <f>O242*H242</f>
        <v>0</v>
      </c>
      <c r="Q242" s="146">
        <v>4.0000000000000002E-4</v>
      </c>
      <c r="R242" s="146">
        <f>Q242*H242</f>
        <v>4.0000000000000002E-4</v>
      </c>
      <c r="S242" s="146">
        <v>0</v>
      </c>
      <c r="T242" s="147">
        <f>S242*H242</f>
        <v>0</v>
      </c>
      <c r="AR242" s="148" t="s">
        <v>509</v>
      </c>
      <c r="AT242" s="148" t="s">
        <v>449</v>
      </c>
      <c r="AU242" s="148" t="s">
        <v>91</v>
      </c>
      <c r="AY242" s="15" t="s">
        <v>209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5" t="s">
        <v>85</v>
      </c>
      <c r="BK242" s="149">
        <f>ROUND(I242*H242,2)</f>
        <v>0</v>
      </c>
      <c r="BL242" s="15" t="s">
        <v>287</v>
      </c>
      <c r="BM242" s="148" t="s">
        <v>3797</v>
      </c>
    </row>
    <row r="243" spans="2:65" s="1" customFormat="1" ht="19.5" x14ac:dyDescent="0.2">
      <c r="B243" s="30"/>
      <c r="D243" s="150" t="s">
        <v>216</v>
      </c>
      <c r="F243" s="151" t="s">
        <v>3796</v>
      </c>
      <c r="I243" s="152"/>
      <c r="L243" s="30"/>
      <c r="M243" s="153"/>
      <c r="T243" s="54"/>
      <c r="AT243" s="15" t="s">
        <v>216</v>
      </c>
      <c r="AU243" s="15" t="s">
        <v>91</v>
      </c>
    </row>
    <row r="244" spans="2:65" s="12" customFormat="1" x14ac:dyDescent="0.2">
      <c r="B244" s="154"/>
      <c r="D244" s="150" t="s">
        <v>292</v>
      </c>
      <c r="E244" s="155" t="s">
        <v>1</v>
      </c>
      <c r="F244" s="156" t="s">
        <v>85</v>
      </c>
      <c r="H244" s="157">
        <v>1</v>
      </c>
      <c r="I244" s="158"/>
      <c r="L244" s="154"/>
      <c r="M244" s="159"/>
      <c r="T244" s="160"/>
      <c r="AT244" s="155" t="s">
        <v>292</v>
      </c>
      <c r="AU244" s="155" t="s">
        <v>91</v>
      </c>
      <c r="AV244" s="12" t="s">
        <v>91</v>
      </c>
      <c r="AW244" s="12" t="s">
        <v>36</v>
      </c>
      <c r="AX244" s="12" t="s">
        <v>85</v>
      </c>
      <c r="AY244" s="155" t="s">
        <v>209</v>
      </c>
    </row>
    <row r="245" spans="2:65" s="1" customFormat="1" ht="24.2" customHeight="1" x14ac:dyDescent="0.2">
      <c r="B245" s="30"/>
      <c r="C245" s="171" t="s">
        <v>558</v>
      </c>
      <c r="D245" s="171" t="s">
        <v>449</v>
      </c>
      <c r="E245" s="172" t="s">
        <v>3798</v>
      </c>
      <c r="F245" s="173" t="s">
        <v>3799</v>
      </c>
      <c r="G245" s="174" t="s">
        <v>456</v>
      </c>
      <c r="H245" s="175">
        <v>1</v>
      </c>
      <c r="I245" s="176"/>
      <c r="J245" s="177">
        <f>ROUND(I245*H245,2)</f>
        <v>0</v>
      </c>
      <c r="K245" s="178"/>
      <c r="L245" s="179"/>
      <c r="M245" s="180" t="s">
        <v>1</v>
      </c>
      <c r="N245" s="181" t="s">
        <v>43</v>
      </c>
      <c r="P245" s="146">
        <f>O245*H245</f>
        <v>0</v>
      </c>
      <c r="Q245" s="146">
        <v>4.0000000000000002E-4</v>
      </c>
      <c r="R245" s="146">
        <f>Q245*H245</f>
        <v>4.0000000000000002E-4</v>
      </c>
      <c r="S245" s="146">
        <v>0</v>
      </c>
      <c r="T245" s="147">
        <f>S245*H245</f>
        <v>0</v>
      </c>
      <c r="AR245" s="148" t="s">
        <v>509</v>
      </c>
      <c r="AT245" s="148" t="s">
        <v>449</v>
      </c>
      <c r="AU245" s="148" t="s">
        <v>91</v>
      </c>
      <c r="AY245" s="15" t="s">
        <v>209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5" t="s">
        <v>85</v>
      </c>
      <c r="BK245" s="149">
        <f>ROUND(I245*H245,2)</f>
        <v>0</v>
      </c>
      <c r="BL245" s="15" t="s">
        <v>287</v>
      </c>
      <c r="BM245" s="148" t="s">
        <v>3800</v>
      </c>
    </row>
    <row r="246" spans="2:65" s="1" customFormat="1" ht="19.5" x14ac:dyDescent="0.2">
      <c r="B246" s="30"/>
      <c r="D246" s="150" t="s">
        <v>216</v>
      </c>
      <c r="F246" s="151" t="s">
        <v>3799</v>
      </c>
      <c r="I246" s="152"/>
      <c r="L246" s="30"/>
      <c r="M246" s="153"/>
      <c r="T246" s="54"/>
      <c r="AT246" s="15" t="s">
        <v>216</v>
      </c>
      <c r="AU246" s="15" t="s">
        <v>91</v>
      </c>
    </row>
    <row r="247" spans="2:65" s="12" customFormat="1" x14ac:dyDescent="0.2">
      <c r="B247" s="154"/>
      <c r="D247" s="150" t="s">
        <v>292</v>
      </c>
      <c r="E247" s="155" t="s">
        <v>1</v>
      </c>
      <c r="F247" s="156" t="s">
        <v>85</v>
      </c>
      <c r="H247" s="157">
        <v>1</v>
      </c>
      <c r="I247" s="158"/>
      <c r="L247" s="154"/>
      <c r="M247" s="159"/>
      <c r="T247" s="160"/>
      <c r="AT247" s="155" t="s">
        <v>292</v>
      </c>
      <c r="AU247" s="155" t="s">
        <v>91</v>
      </c>
      <c r="AV247" s="12" t="s">
        <v>91</v>
      </c>
      <c r="AW247" s="12" t="s">
        <v>36</v>
      </c>
      <c r="AX247" s="12" t="s">
        <v>85</v>
      </c>
      <c r="AY247" s="155" t="s">
        <v>209</v>
      </c>
    </row>
    <row r="248" spans="2:65" s="1" customFormat="1" ht="24.2" customHeight="1" x14ac:dyDescent="0.2">
      <c r="B248" s="30"/>
      <c r="C248" s="171" t="s">
        <v>568</v>
      </c>
      <c r="D248" s="171" t="s">
        <v>449</v>
      </c>
      <c r="E248" s="172" t="s">
        <v>3801</v>
      </c>
      <c r="F248" s="173" t="s">
        <v>3802</v>
      </c>
      <c r="G248" s="174" t="s">
        <v>456</v>
      </c>
      <c r="H248" s="175">
        <v>1</v>
      </c>
      <c r="I248" s="176"/>
      <c r="J248" s="177">
        <f>ROUND(I248*H248,2)</f>
        <v>0</v>
      </c>
      <c r="K248" s="178"/>
      <c r="L248" s="179"/>
      <c r="M248" s="180" t="s">
        <v>1</v>
      </c>
      <c r="N248" s="181" t="s">
        <v>43</v>
      </c>
      <c r="P248" s="146">
        <f>O248*H248</f>
        <v>0</v>
      </c>
      <c r="Q248" s="146">
        <v>4.0000000000000002E-4</v>
      </c>
      <c r="R248" s="146">
        <f>Q248*H248</f>
        <v>4.0000000000000002E-4</v>
      </c>
      <c r="S248" s="146">
        <v>0</v>
      </c>
      <c r="T248" s="147">
        <f>S248*H248</f>
        <v>0</v>
      </c>
      <c r="AR248" s="148" t="s">
        <v>509</v>
      </c>
      <c r="AT248" s="148" t="s">
        <v>449</v>
      </c>
      <c r="AU248" s="148" t="s">
        <v>91</v>
      </c>
      <c r="AY248" s="15" t="s">
        <v>209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5" t="s">
        <v>85</v>
      </c>
      <c r="BK248" s="149">
        <f>ROUND(I248*H248,2)</f>
        <v>0</v>
      </c>
      <c r="BL248" s="15" t="s">
        <v>287</v>
      </c>
      <c r="BM248" s="148" t="s">
        <v>3803</v>
      </c>
    </row>
    <row r="249" spans="2:65" s="1" customFormat="1" ht="19.5" x14ac:dyDescent="0.2">
      <c r="B249" s="30"/>
      <c r="D249" s="150" t="s">
        <v>216</v>
      </c>
      <c r="F249" s="151" t="s">
        <v>3802</v>
      </c>
      <c r="I249" s="152"/>
      <c r="L249" s="30"/>
      <c r="M249" s="153"/>
      <c r="T249" s="54"/>
      <c r="AT249" s="15" t="s">
        <v>216</v>
      </c>
      <c r="AU249" s="15" t="s">
        <v>91</v>
      </c>
    </row>
    <row r="250" spans="2:65" s="12" customFormat="1" x14ac:dyDescent="0.2">
      <c r="B250" s="154"/>
      <c r="D250" s="150" t="s">
        <v>292</v>
      </c>
      <c r="E250" s="155" t="s">
        <v>1</v>
      </c>
      <c r="F250" s="156" t="s">
        <v>85</v>
      </c>
      <c r="H250" s="157">
        <v>1</v>
      </c>
      <c r="I250" s="158"/>
      <c r="L250" s="154"/>
      <c r="M250" s="159"/>
      <c r="T250" s="160"/>
      <c r="AT250" s="155" t="s">
        <v>292</v>
      </c>
      <c r="AU250" s="155" t="s">
        <v>91</v>
      </c>
      <c r="AV250" s="12" t="s">
        <v>91</v>
      </c>
      <c r="AW250" s="12" t="s">
        <v>36</v>
      </c>
      <c r="AX250" s="12" t="s">
        <v>85</v>
      </c>
      <c r="AY250" s="155" t="s">
        <v>209</v>
      </c>
    </row>
    <row r="251" spans="2:65" s="1" customFormat="1" ht="49.15" customHeight="1" x14ac:dyDescent="0.2">
      <c r="B251" s="30"/>
      <c r="C251" s="171" t="s">
        <v>576</v>
      </c>
      <c r="D251" s="171" t="s">
        <v>449</v>
      </c>
      <c r="E251" s="172" t="s">
        <v>3804</v>
      </c>
      <c r="F251" s="173" t="s">
        <v>3805</v>
      </c>
      <c r="G251" s="174" t="s">
        <v>456</v>
      </c>
      <c r="H251" s="175">
        <v>1</v>
      </c>
      <c r="I251" s="176"/>
      <c r="J251" s="177">
        <f>ROUND(I251*H251,2)</f>
        <v>0</v>
      </c>
      <c r="K251" s="178"/>
      <c r="L251" s="179"/>
      <c r="M251" s="180" t="s">
        <v>1</v>
      </c>
      <c r="N251" s="181" t="s">
        <v>43</v>
      </c>
      <c r="P251" s="146">
        <f>O251*H251</f>
        <v>0</v>
      </c>
      <c r="Q251" s="146">
        <v>4.0000000000000002E-4</v>
      </c>
      <c r="R251" s="146">
        <f>Q251*H251</f>
        <v>4.0000000000000002E-4</v>
      </c>
      <c r="S251" s="146">
        <v>0</v>
      </c>
      <c r="T251" s="147">
        <f>S251*H251</f>
        <v>0</v>
      </c>
      <c r="AR251" s="148" t="s">
        <v>509</v>
      </c>
      <c r="AT251" s="148" t="s">
        <v>449</v>
      </c>
      <c r="AU251" s="148" t="s">
        <v>91</v>
      </c>
      <c r="AY251" s="15" t="s">
        <v>209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5" t="s">
        <v>85</v>
      </c>
      <c r="BK251" s="149">
        <f>ROUND(I251*H251,2)</f>
        <v>0</v>
      </c>
      <c r="BL251" s="15" t="s">
        <v>287</v>
      </c>
      <c r="BM251" s="148" t="s">
        <v>3806</v>
      </c>
    </row>
    <row r="252" spans="2:65" s="1" customFormat="1" ht="39" x14ac:dyDescent="0.2">
      <c r="B252" s="30"/>
      <c r="D252" s="150" t="s">
        <v>216</v>
      </c>
      <c r="F252" s="151" t="s">
        <v>3807</v>
      </c>
      <c r="I252" s="152"/>
      <c r="L252" s="30"/>
      <c r="M252" s="153"/>
      <c r="T252" s="54"/>
      <c r="AT252" s="15" t="s">
        <v>216</v>
      </c>
      <c r="AU252" s="15" t="s">
        <v>91</v>
      </c>
    </row>
    <row r="253" spans="2:65" s="12" customFormat="1" x14ac:dyDescent="0.2">
      <c r="B253" s="154"/>
      <c r="D253" s="150" t="s">
        <v>292</v>
      </c>
      <c r="E253" s="155" t="s">
        <v>1</v>
      </c>
      <c r="F253" s="156" t="s">
        <v>85</v>
      </c>
      <c r="H253" s="157">
        <v>1</v>
      </c>
      <c r="I253" s="158"/>
      <c r="L253" s="154"/>
      <c r="M253" s="159"/>
      <c r="T253" s="160"/>
      <c r="AT253" s="155" t="s">
        <v>292</v>
      </c>
      <c r="AU253" s="155" t="s">
        <v>91</v>
      </c>
      <c r="AV253" s="12" t="s">
        <v>91</v>
      </c>
      <c r="AW253" s="12" t="s">
        <v>36</v>
      </c>
      <c r="AX253" s="12" t="s">
        <v>85</v>
      </c>
      <c r="AY253" s="155" t="s">
        <v>209</v>
      </c>
    </row>
    <row r="254" spans="2:65" s="1" customFormat="1" ht="24.2" customHeight="1" x14ac:dyDescent="0.2">
      <c r="B254" s="30"/>
      <c r="C254" s="171" t="s">
        <v>583</v>
      </c>
      <c r="D254" s="171" t="s">
        <v>449</v>
      </c>
      <c r="E254" s="172" t="s">
        <v>3808</v>
      </c>
      <c r="F254" s="173" t="s">
        <v>3809</v>
      </c>
      <c r="G254" s="174" t="s">
        <v>456</v>
      </c>
      <c r="H254" s="175">
        <v>1</v>
      </c>
      <c r="I254" s="176"/>
      <c r="J254" s="177">
        <f>ROUND(I254*H254,2)</f>
        <v>0</v>
      </c>
      <c r="K254" s="178"/>
      <c r="L254" s="179"/>
      <c r="M254" s="180" t="s">
        <v>1</v>
      </c>
      <c r="N254" s="181" t="s">
        <v>43</v>
      </c>
      <c r="P254" s="146">
        <f>O254*H254</f>
        <v>0</v>
      </c>
      <c r="Q254" s="146">
        <v>4.0000000000000002E-4</v>
      </c>
      <c r="R254" s="146">
        <f>Q254*H254</f>
        <v>4.0000000000000002E-4</v>
      </c>
      <c r="S254" s="146">
        <v>0</v>
      </c>
      <c r="T254" s="147">
        <f>S254*H254</f>
        <v>0</v>
      </c>
      <c r="AR254" s="148" t="s">
        <v>509</v>
      </c>
      <c r="AT254" s="148" t="s">
        <v>449</v>
      </c>
      <c r="AU254" s="148" t="s">
        <v>91</v>
      </c>
      <c r="AY254" s="15" t="s">
        <v>209</v>
      </c>
      <c r="BE254" s="149">
        <f>IF(N254="základní",J254,0)</f>
        <v>0</v>
      </c>
      <c r="BF254" s="149">
        <f>IF(N254="snížená",J254,0)</f>
        <v>0</v>
      </c>
      <c r="BG254" s="149">
        <f>IF(N254="zákl. přenesená",J254,0)</f>
        <v>0</v>
      </c>
      <c r="BH254" s="149">
        <f>IF(N254="sníž. přenesená",J254,0)</f>
        <v>0</v>
      </c>
      <c r="BI254" s="149">
        <f>IF(N254="nulová",J254,0)</f>
        <v>0</v>
      </c>
      <c r="BJ254" s="15" t="s">
        <v>85</v>
      </c>
      <c r="BK254" s="149">
        <f>ROUND(I254*H254,2)</f>
        <v>0</v>
      </c>
      <c r="BL254" s="15" t="s">
        <v>287</v>
      </c>
      <c r="BM254" s="148" t="s">
        <v>3810</v>
      </c>
    </row>
    <row r="255" spans="2:65" s="1" customFormat="1" ht="19.5" x14ac:dyDescent="0.2">
      <c r="B255" s="30"/>
      <c r="D255" s="150" t="s">
        <v>216</v>
      </c>
      <c r="F255" s="151" t="s">
        <v>3809</v>
      </c>
      <c r="I255" s="152"/>
      <c r="L255" s="30"/>
      <c r="M255" s="153"/>
      <c r="T255" s="54"/>
      <c r="AT255" s="15" t="s">
        <v>216</v>
      </c>
      <c r="AU255" s="15" t="s">
        <v>91</v>
      </c>
    </row>
    <row r="256" spans="2:65" s="12" customFormat="1" x14ac:dyDescent="0.2">
      <c r="B256" s="154"/>
      <c r="D256" s="150" t="s">
        <v>292</v>
      </c>
      <c r="E256" s="155" t="s">
        <v>1</v>
      </c>
      <c r="F256" s="156" t="s">
        <v>85</v>
      </c>
      <c r="H256" s="157">
        <v>1</v>
      </c>
      <c r="I256" s="158"/>
      <c r="L256" s="154"/>
      <c r="M256" s="159"/>
      <c r="T256" s="160"/>
      <c r="AT256" s="155" t="s">
        <v>292</v>
      </c>
      <c r="AU256" s="155" t="s">
        <v>91</v>
      </c>
      <c r="AV256" s="12" t="s">
        <v>91</v>
      </c>
      <c r="AW256" s="12" t="s">
        <v>36</v>
      </c>
      <c r="AX256" s="12" t="s">
        <v>85</v>
      </c>
      <c r="AY256" s="155" t="s">
        <v>209</v>
      </c>
    </row>
    <row r="257" spans="2:65" s="1" customFormat="1" ht="16.5" customHeight="1" x14ac:dyDescent="0.2">
      <c r="B257" s="30"/>
      <c r="C257" s="171" t="s">
        <v>589</v>
      </c>
      <c r="D257" s="171" t="s">
        <v>449</v>
      </c>
      <c r="E257" s="172" t="s">
        <v>3811</v>
      </c>
      <c r="F257" s="173" t="s">
        <v>3812</v>
      </c>
      <c r="G257" s="174" t="s">
        <v>456</v>
      </c>
      <c r="H257" s="175">
        <v>1</v>
      </c>
      <c r="I257" s="176"/>
      <c r="J257" s="177">
        <f>ROUND(I257*H257,2)</f>
        <v>0</v>
      </c>
      <c r="K257" s="178"/>
      <c r="L257" s="179"/>
      <c r="M257" s="180" t="s">
        <v>1</v>
      </c>
      <c r="N257" s="181" t="s">
        <v>43</v>
      </c>
      <c r="P257" s="146">
        <f>O257*H257</f>
        <v>0</v>
      </c>
      <c r="Q257" s="146">
        <v>4.0000000000000002E-4</v>
      </c>
      <c r="R257" s="146">
        <f>Q257*H257</f>
        <v>4.0000000000000002E-4</v>
      </c>
      <c r="S257" s="146">
        <v>0</v>
      </c>
      <c r="T257" s="147">
        <f>S257*H257</f>
        <v>0</v>
      </c>
      <c r="AR257" s="148" t="s">
        <v>509</v>
      </c>
      <c r="AT257" s="148" t="s">
        <v>449</v>
      </c>
      <c r="AU257" s="148" t="s">
        <v>91</v>
      </c>
      <c r="AY257" s="15" t="s">
        <v>209</v>
      </c>
      <c r="BE257" s="149">
        <f>IF(N257="základní",J257,0)</f>
        <v>0</v>
      </c>
      <c r="BF257" s="149">
        <f>IF(N257="snížená",J257,0)</f>
        <v>0</v>
      </c>
      <c r="BG257" s="149">
        <f>IF(N257="zákl. přenesená",J257,0)</f>
        <v>0</v>
      </c>
      <c r="BH257" s="149">
        <f>IF(N257="sníž. přenesená",J257,0)</f>
        <v>0</v>
      </c>
      <c r="BI257" s="149">
        <f>IF(N257="nulová",J257,0)</f>
        <v>0</v>
      </c>
      <c r="BJ257" s="15" t="s">
        <v>85</v>
      </c>
      <c r="BK257" s="149">
        <f>ROUND(I257*H257,2)</f>
        <v>0</v>
      </c>
      <c r="BL257" s="15" t="s">
        <v>287</v>
      </c>
      <c r="BM257" s="148" t="s">
        <v>3813</v>
      </c>
    </row>
    <row r="258" spans="2:65" s="1" customFormat="1" x14ac:dyDescent="0.2">
      <c r="B258" s="30"/>
      <c r="D258" s="150" t="s">
        <v>216</v>
      </c>
      <c r="F258" s="151" t="s">
        <v>3812</v>
      </c>
      <c r="I258" s="152"/>
      <c r="L258" s="30"/>
      <c r="M258" s="153"/>
      <c r="T258" s="54"/>
      <c r="AT258" s="15" t="s">
        <v>216</v>
      </c>
      <c r="AU258" s="15" t="s">
        <v>91</v>
      </c>
    </row>
    <row r="259" spans="2:65" s="12" customFormat="1" x14ac:dyDescent="0.2">
      <c r="B259" s="154"/>
      <c r="D259" s="150" t="s">
        <v>292</v>
      </c>
      <c r="E259" s="155" t="s">
        <v>1</v>
      </c>
      <c r="F259" s="156" t="s">
        <v>85</v>
      </c>
      <c r="H259" s="157">
        <v>1</v>
      </c>
      <c r="I259" s="158"/>
      <c r="L259" s="154"/>
      <c r="M259" s="159"/>
      <c r="T259" s="160"/>
      <c r="AT259" s="155" t="s">
        <v>292</v>
      </c>
      <c r="AU259" s="155" t="s">
        <v>91</v>
      </c>
      <c r="AV259" s="12" t="s">
        <v>91</v>
      </c>
      <c r="AW259" s="12" t="s">
        <v>36</v>
      </c>
      <c r="AX259" s="12" t="s">
        <v>85</v>
      </c>
      <c r="AY259" s="155" t="s">
        <v>209</v>
      </c>
    </row>
    <row r="260" spans="2:65" s="1" customFormat="1" ht="16.5" customHeight="1" x14ac:dyDescent="0.2">
      <c r="B260" s="30"/>
      <c r="C260" s="171" t="s">
        <v>596</v>
      </c>
      <c r="D260" s="171" t="s">
        <v>449</v>
      </c>
      <c r="E260" s="172" t="s">
        <v>3814</v>
      </c>
      <c r="F260" s="173" t="s">
        <v>3815</v>
      </c>
      <c r="G260" s="174" t="s">
        <v>3654</v>
      </c>
      <c r="H260" s="175">
        <v>2</v>
      </c>
      <c r="I260" s="176"/>
      <c r="J260" s="177">
        <f>ROUND(I260*H260,2)</f>
        <v>0</v>
      </c>
      <c r="K260" s="178"/>
      <c r="L260" s="179"/>
      <c r="M260" s="180" t="s">
        <v>1</v>
      </c>
      <c r="N260" s="181" t="s">
        <v>43</v>
      </c>
      <c r="P260" s="146">
        <f>O260*H260</f>
        <v>0</v>
      </c>
      <c r="Q260" s="146">
        <v>4.0000000000000002E-4</v>
      </c>
      <c r="R260" s="146">
        <f>Q260*H260</f>
        <v>8.0000000000000004E-4</v>
      </c>
      <c r="S260" s="146">
        <v>0</v>
      </c>
      <c r="T260" s="147">
        <f>S260*H260</f>
        <v>0</v>
      </c>
      <c r="AR260" s="148" t="s">
        <v>509</v>
      </c>
      <c r="AT260" s="148" t="s">
        <v>449</v>
      </c>
      <c r="AU260" s="148" t="s">
        <v>91</v>
      </c>
      <c r="AY260" s="15" t="s">
        <v>209</v>
      </c>
      <c r="BE260" s="149">
        <f>IF(N260="základní",J260,0)</f>
        <v>0</v>
      </c>
      <c r="BF260" s="149">
        <f>IF(N260="snížená",J260,0)</f>
        <v>0</v>
      </c>
      <c r="BG260" s="149">
        <f>IF(N260="zákl. přenesená",J260,0)</f>
        <v>0</v>
      </c>
      <c r="BH260" s="149">
        <f>IF(N260="sníž. přenesená",J260,0)</f>
        <v>0</v>
      </c>
      <c r="BI260" s="149">
        <f>IF(N260="nulová",J260,0)</f>
        <v>0</v>
      </c>
      <c r="BJ260" s="15" t="s">
        <v>85</v>
      </c>
      <c r="BK260" s="149">
        <f>ROUND(I260*H260,2)</f>
        <v>0</v>
      </c>
      <c r="BL260" s="15" t="s">
        <v>287</v>
      </c>
      <c r="BM260" s="148" t="s">
        <v>3816</v>
      </c>
    </row>
    <row r="261" spans="2:65" s="1" customFormat="1" x14ac:dyDescent="0.2">
      <c r="B261" s="30"/>
      <c r="D261" s="150" t="s">
        <v>216</v>
      </c>
      <c r="F261" s="151" t="s">
        <v>3815</v>
      </c>
      <c r="I261" s="152"/>
      <c r="L261" s="30"/>
      <c r="M261" s="153"/>
      <c r="T261" s="54"/>
      <c r="AT261" s="15" t="s">
        <v>216</v>
      </c>
      <c r="AU261" s="15" t="s">
        <v>91</v>
      </c>
    </row>
    <row r="262" spans="2:65" s="12" customFormat="1" x14ac:dyDescent="0.2">
      <c r="B262" s="154"/>
      <c r="D262" s="150" t="s">
        <v>292</v>
      </c>
      <c r="E262" s="155" t="s">
        <v>1</v>
      </c>
      <c r="F262" s="156" t="s">
        <v>91</v>
      </c>
      <c r="H262" s="157">
        <v>2</v>
      </c>
      <c r="I262" s="158"/>
      <c r="L262" s="154"/>
      <c r="M262" s="159"/>
      <c r="T262" s="160"/>
      <c r="AT262" s="155" t="s">
        <v>292</v>
      </c>
      <c r="AU262" s="155" t="s">
        <v>91</v>
      </c>
      <c r="AV262" s="12" t="s">
        <v>91</v>
      </c>
      <c r="AW262" s="12" t="s">
        <v>36</v>
      </c>
      <c r="AX262" s="12" t="s">
        <v>85</v>
      </c>
      <c r="AY262" s="155" t="s">
        <v>209</v>
      </c>
    </row>
    <row r="263" spans="2:65" s="1" customFormat="1" ht="16.5" customHeight="1" x14ac:dyDescent="0.2">
      <c r="B263" s="30"/>
      <c r="C263" s="171" t="s">
        <v>603</v>
      </c>
      <c r="D263" s="171" t="s">
        <v>449</v>
      </c>
      <c r="E263" s="172" t="s">
        <v>3817</v>
      </c>
      <c r="F263" s="173" t="s">
        <v>3818</v>
      </c>
      <c r="G263" s="174" t="s">
        <v>3654</v>
      </c>
      <c r="H263" s="175">
        <v>3</v>
      </c>
      <c r="I263" s="176"/>
      <c r="J263" s="177">
        <f>ROUND(I263*H263,2)</f>
        <v>0</v>
      </c>
      <c r="K263" s="178"/>
      <c r="L263" s="179"/>
      <c r="M263" s="180" t="s">
        <v>1</v>
      </c>
      <c r="N263" s="181" t="s">
        <v>43</v>
      </c>
      <c r="P263" s="146">
        <f>O263*H263</f>
        <v>0</v>
      </c>
      <c r="Q263" s="146">
        <v>4.0000000000000002E-4</v>
      </c>
      <c r="R263" s="146">
        <f>Q263*H263</f>
        <v>1.2000000000000001E-3</v>
      </c>
      <c r="S263" s="146">
        <v>0</v>
      </c>
      <c r="T263" s="147">
        <f>S263*H263</f>
        <v>0</v>
      </c>
      <c r="AR263" s="148" t="s">
        <v>509</v>
      </c>
      <c r="AT263" s="148" t="s">
        <v>449</v>
      </c>
      <c r="AU263" s="148" t="s">
        <v>91</v>
      </c>
      <c r="AY263" s="15" t="s">
        <v>209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5" t="s">
        <v>85</v>
      </c>
      <c r="BK263" s="149">
        <f>ROUND(I263*H263,2)</f>
        <v>0</v>
      </c>
      <c r="BL263" s="15" t="s">
        <v>287</v>
      </c>
      <c r="BM263" s="148" t="s">
        <v>3819</v>
      </c>
    </row>
    <row r="264" spans="2:65" s="1" customFormat="1" x14ac:dyDescent="0.2">
      <c r="B264" s="30"/>
      <c r="D264" s="150" t="s">
        <v>216</v>
      </c>
      <c r="F264" s="151" t="s">
        <v>3818</v>
      </c>
      <c r="I264" s="152"/>
      <c r="L264" s="30"/>
      <c r="M264" s="153"/>
      <c r="T264" s="54"/>
      <c r="AT264" s="15" t="s">
        <v>216</v>
      </c>
      <c r="AU264" s="15" t="s">
        <v>91</v>
      </c>
    </row>
    <row r="265" spans="2:65" s="12" customFormat="1" x14ac:dyDescent="0.2">
      <c r="B265" s="154"/>
      <c r="D265" s="150" t="s">
        <v>292</v>
      </c>
      <c r="E265" s="155" t="s">
        <v>1</v>
      </c>
      <c r="F265" s="156" t="s">
        <v>148</v>
      </c>
      <c r="H265" s="157">
        <v>3</v>
      </c>
      <c r="I265" s="158"/>
      <c r="L265" s="154"/>
      <c r="M265" s="159"/>
      <c r="T265" s="160"/>
      <c r="AT265" s="155" t="s">
        <v>292</v>
      </c>
      <c r="AU265" s="155" t="s">
        <v>91</v>
      </c>
      <c r="AV265" s="12" t="s">
        <v>91</v>
      </c>
      <c r="AW265" s="12" t="s">
        <v>36</v>
      </c>
      <c r="AX265" s="12" t="s">
        <v>85</v>
      </c>
      <c r="AY265" s="155" t="s">
        <v>209</v>
      </c>
    </row>
    <row r="266" spans="2:65" s="1" customFormat="1" ht="16.5" customHeight="1" x14ac:dyDescent="0.2">
      <c r="B266" s="30"/>
      <c r="C266" s="171" t="s">
        <v>608</v>
      </c>
      <c r="D266" s="171" t="s">
        <v>449</v>
      </c>
      <c r="E266" s="172" t="s">
        <v>3820</v>
      </c>
      <c r="F266" s="173" t="s">
        <v>3821</v>
      </c>
      <c r="G266" s="174" t="s">
        <v>680</v>
      </c>
      <c r="H266" s="175">
        <v>7</v>
      </c>
      <c r="I266" s="176"/>
      <c r="J266" s="177">
        <f>ROUND(I266*H266,2)</f>
        <v>0</v>
      </c>
      <c r="K266" s="178"/>
      <c r="L266" s="179"/>
      <c r="M266" s="180" t="s">
        <v>1</v>
      </c>
      <c r="N266" s="181" t="s">
        <v>43</v>
      </c>
      <c r="P266" s="146">
        <f>O266*H266</f>
        <v>0</v>
      </c>
      <c r="Q266" s="146">
        <v>4.0000000000000002E-4</v>
      </c>
      <c r="R266" s="146">
        <f>Q266*H266</f>
        <v>2.8E-3</v>
      </c>
      <c r="S266" s="146">
        <v>0</v>
      </c>
      <c r="T266" s="147">
        <f>S266*H266</f>
        <v>0</v>
      </c>
      <c r="AR266" s="148" t="s">
        <v>509</v>
      </c>
      <c r="AT266" s="148" t="s">
        <v>449</v>
      </c>
      <c r="AU266" s="148" t="s">
        <v>91</v>
      </c>
      <c r="AY266" s="15" t="s">
        <v>209</v>
      </c>
      <c r="BE266" s="149">
        <f>IF(N266="základní",J266,0)</f>
        <v>0</v>
      </c>
      <c r="BF266" s="149">
        <f>IF(N266="snížená",J266,0)</f>
        <v>0</v>
      </c>
      <c r="BG266" s="149">
        <f>IF(N266="zákl. přenesená",J266,0)</f>
        <v>0</v>
      </c>
      <c r="BH266" s="149">
        <f>IF(N266="sníž. přenesená",J266,0)</f>
        <v>0</v>
      </c>
      <c r="BI266" s="149">
        <f>IF(N266="nulová",J266,0)</f>
        <v>0</v>
      </c>
      <c r="BJ266" s="15" t="s">
        <v>85</v>
      </c>
      <c r="BK266" s="149">
        <f>ROUND(I266*H266,2)</f>
        <v>0</v>
      </c>
      <c r="BL266" s="15" t="s">
        <v>287</v>
      </c>
      <c r="BM266" s="148" t="s">
        <v>3822</v>
      </c>
    </row>
    <row r="267" spans="2:65" s="1" customFormat="1" x14ac:dyDescent="0.2">
      <c r="B267" s="30"/>
      <c r="D267" s="150" t="s">
        <v>216</v>
      </c>
      <c r="F267" s="151" t="s">
        <v>3821</v>
      </c>
      <c r="I267" s="152"/>
      <c r="L267" s="30"/>
      <c r="M267" s="153"/>
      <c r="T267" s="54"/>
      <c r="AT267" s="15" t="s">
        <v>216</v>
      </c>
      <c r="AU267" s="15" t="s">
        <v>91</v>
      </c>
    </row>
    <row r="268" spans="2:65" s="12" customFormat="1" x14ac:dyDescent="0.2">
      <c r="B268" s="154"/>
      <c r="D268" s="150" t="s">
        <v>292</v>
      </c>
      <c r="E268" s="155" t="s">
        <v>1</v>
      </c>
      <c r="F268" s="156" t="s">
        <v>239</v>
      </c>
      <c r="H268" s="157">
        <v>7</v>
      </c>
      <c r="I268" s="158"/>
      <c r="L268" s="154"/>
      <c r="M268" s="159"/>
      <c r="T268" s="160"/>
      <c r="AT268" s="155" t="s">
        <v>292</v>
      </c>
      <c r="AU268" s="155" t="s">
        <v>91</v>
      </c>
      <c r="AV268" s="12" t="s">
        <v>91</v>
      </c>
      <c r="AW268" s="12" t="s">
        <v>36</v>
      </c>
      <c r="AX268" s="12" t="s">
        <v>85</v>
      </c>
      <c r="AY268" s="155" t="s">
        <v>209</v>
      </c>
    </row>
    <row r="269" spans="2:65" s="1" customFormat="1" ht="16.5" customHeight="1" x14ac:dyDescent="0.2">
      <c r="B269" s="30"/>
      <c r="C269" s="171" t="s">
        <v>614</v>
      </c>
      <c r="D269" s="171" t="s">
        <v>449</v>
      </c>
      <c r="E269" s="172" t="s">
        <v>3823</v>
      </c>
      <c r="F269" s="173" t="s">
        <v>3824</v>
      </c>
      <c r="G269" s="174" t="s">
        <v>680</v>
      </c>
      <c r="H269" s="175">
        <v>1</v>
      </c>
      <c r="I269" s="176"/>
      <c r="J269" s="177">
        <f>ROUND(I269*H269,2)</f>
        <v>0</v>
      </c>
      <c r="K269" s="178"/>
      <c r="L269" s="179"/>
      <c r="M269" s="180" t="s">
        <v>1</v>
      </c>
      <c r="N269" s="181" t="s">
        <v>43</v>
      </c>
      <c r="P269" s="146">
        <f>O269*H269</f>
        <v>0</v>
      </c>
      <c r="Q269" s="146">
        <v>4.0000000000000002E-4</v>
      </c>
      <c r="R269" s="146">
        <f>Q269*H269</f>
        <v>4.0000000000000002E-4</v>
      </c>
      <c r="S269" s="146">
        <v>0</v>
      </c>
      <c r="T269" s="147">
        <f>S269*H269</f>
        <v>0</v>
      </c>
      <c r="AR269" s="148" t="s">
        <v>509</v>
      </c>
      <c r="AT269" s="148" t="s">
        <v>449</v>
      </c>
      <c r="AU269" s="148" t="s">
        <v>91</v>
      </c>
      <c r="AY269" s="15" t="s">
        <v>209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5" t="s">
        <v>85</v>
      </c>
      <c r="BK269" s="149">
        <f>ROUND(I269*H269,2)</f>
        <v>0</v>
      </c>
      <c r="BL269" s="15" t="s">
        <v>287</v>
      </c>
      <c r="BM269" s="148" t="s">
        <v>3825</v>
      </c>
    </row>
    <row r="270" spans="2:65" s="1" customFormat="1" x14ac:dyDescent="0.2">
      <c r="B270" s="30"/>
      <c r="D270" s="150" t="s">
        <v>216</v>
      </c>
      <c r="F270" s="151" t="s">
        <v>3824</v>
      </c>
      <c r="I270" s="152"/>
      <c r="L270" s="30"/>
      <c r="M270" s="153"/>
      <c r="T270" s="54"/>
      <c r="AT270" s="15" t="s">
        <v>216</v>
      </c>
      <c r="AU270" s="15" t="s">
        <v>91</v>
      </c>
    </row>
    <row r="271" spans="2:65" s="12" customFormat="1" x14ac:dyDescent="0.2">
      <c r="B271" s="154"/>
      <c r="D271" s="150" t="s">
        <v>292</v>
      </c>
      <c r="E271" s="155" t="s">
        <v>1</v>
      </c>
      <c r="F271" s="156" t="s">
        <v>85</v>
      </c>
      <c r="H271" s="157">
        <v>1</v>
      </c>
      <c r="I271" s="158"/>
      <c r="L271" s="154"/>
      <c r="M271" s="159"/>
      <c r="T271" s="160"/>
      <c r="AT271" s="155" t="s">
        <v>292</v>
      </c>
      <c r="AU271" s="155" t="s">
        <v>91</v>
      </c>
      <c r="AV271" s="12" t="s">
        <v>91</v>
      </c>
      <c r="AW271" s="12" t="s">
        <v>36</v>
      </c>
      <c r="AX271" s="12" t="s">
        <v>85</v>
      </c>
      <c r="AY271" s="155" t="s">
        <v>209</v>
      </c>
    </row>
    <row r="272" spans="2:65" s="1" customFormat="1" ht="16.5" customHeight="1" x14ac:dyDescent="0.2">
      <c r="B272" s="30"/>
      <c r="C272" s="171" t="s">
        <v>621</v>
      </c>
      <c r="D272" s="171" t="s">
        <v>449</v>
      </c>
      <c r="E272" s="172" t="s">
        <v>3826</v>
      </c>
      <c r="F272" s="173" t="s">
        <v>3827</v>
      </c>
      <c r="G272" s="174" t="s">
        <v>680</v>
      </c>
      <c r="H272" s="175">
        <v>2</v>
      </c>
      <c r="I272" s="176"/>
      <c r="J272" s="177">
        <f>ROUND(I272*H272,2)</f>
        <v>0</v>
      </c>
      <c r="K272" s="178"/>
      <c r="L272" s="179"/>
      <c r="M272" s="180" t="s">
        <v>1</v>
      </c>
      <c r="N272" s="181" t="s">
        <v>43</v>
      </c>
      <c r="P272" s="146">
        <f>O272*H272</f>
        <v>0</v>
      </c>
      <c r="Q272" s="146">
        <v>4.0000000000000002E-4</v>
      </c>
      <c r="R272" s="146">
        <f>Q272*H272</f>
        <v>8.0000000000000004E-4</v>
      </c>
      <c r="S272" s="146">
        <v>0</v>
      </c>
      <c r="T272" s="147">
        <f>S272*H272</f>
        <v>0</v>
      </c>
      <c r="AR272" s="148" t="s">
        <v>509</v>
      </c>
      <c r="AT272" s="148" t="s">
        <v>449</v>
      </c>
      <c r="AU272" s="148" t="s">
        <v>91</v>
      </c>
      <c r="AY272" s="15" t="s">
        <v>209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5" t="s">
        <v>85</v>
      </c>
      <c r="BK272" s="149">
        <f>ROUND(I272*H272,2)</f>
        <v>0</v>
      </c>
      <c r="BL272" s="15" t="s">
        <v>287</v>
      </c>
      <c r="BM272" s="148" t="s">
        <v>3828</v>
      </c>
    </row>
    <row r="273" spans="2:65" s="1" customFormat="1" x14ac:dyDescent="0.2">
      <c r="B273" s="30"/>
      <c r="D273" s="150" t="s">
        <v>216</v>
      </c>
      <c r="F273" s="151" t="s">
        <v>3827</v>
      </c>
      <c r="I273" s="152"/>
      <c r="L273" s="30"/>
      <c r="M273" s="153"/>
      <c r="T273" s="54"/>
      <c r="AT273" s="15" t="s">
        <v>216</v>
      </c>
      <c r="AU273" s="15" t="s">
        <v>91</v>
      </c>
    </row>
    <row r="274" spans="2:65" s="12" customFormat="1" x14ac:dyDescent="0.2">
      <c r="B274" s="154"/>
      <c r="D274" s="150" t="s">
        <v>292</v>
      </c>
      <c r="E274" s="155" t="s">
        <v>1</v>
      </c>
      <c r="F274" s="156" t="s">
        <v>91</v>
      </c>
      <c r="H274" s="157">
        <v>2</v>
      </c>
      <c r="I274" s="158"/>
      <c r="L274" s="154"/>
      <c r="M274" s="159"/>
      <c r="T274" s="160"/>
      <c r="AT274" s="155" t="s">
        <v>292</v>
      </c>
      <c r="AU274" s="155" t="s">
        <v>91</v>
      </c>
      <c r="AV274" s="12" t="s">
        <v>91</v>
      </c>
      <c r="AW274" s="12" t="s">
        <v>36</v>
      </c>
      <c r="AX274" s="12" t="s">
        <v>85</v>
      </c>
      <c r="AY274" s="155" t="s">
        <v>209</v>
      </c>
    </row>
    <row r="275" spans="2:65" s="1" customFormat="1" ht="16.5" customHeight="1" x14ac:dyDescent="0.2">
      <c r="B275" s="30"/>
      <c r="C275" s="171" t="s">
        <v>432</v>
      </c>
      <c r="D275" s="171" t="s">
        <v>449</v>
      </c>
      <c r="E275" s="172" t="s">
        <v>3829</v>
      </c>
      <c r="F275" s="173" t="s">
        <v>3830</v>
      </c>
      <c r="G275" s="174" t="s">
        <v>680</v>
      </c>
      <c r="H275" s="175">
        <v>1</v>
      </c>
      <c r="I275" s="176"/>
      <c r="J275" s="177">
        <f>ROUND(I275*H275,2)</f>
        <v>0</v>
      </c>
      <c r="K275" s="178"/>
      <c r="L275" s="179"/>
      <c r="M275" s="180" t="s">
        <v>1</v>
      </c>
      <c r="N275" s="181" t="s">
        <v>43</v>
      </c>
      <c r="P275" s="146">
        <f>O275*H275</f>
        <v>0</v>
      </c>
      <c r="Q275" s="146">
        <v>4.0000000000000002E-4</v>
      </c>
      <c r="R275" s="146">
        <f>Q275*H275</f>
        <v>4.0000000000000002E-4</v>
      </c>
      <c r="S275" s="146">
        <v>0</v>
      </c>
      <c r="T275" s="147">
        <f>S275*H275</f>
        <v>0</v>
      </c>
      <c r="AR275" s="148" t="s">
        <v>509</v>
      </c>
      <c r="AT275" s="148" t="s">
        <v>449</v>
      </c>
      <c r="AU275" s="148" t="s">
        <v>91</v>
      </c>
      <c r="AY275" s="15" t="s">
        <v>209</v>
      </c>
      <c r="BE275" s="149">
        <f>IF(N275="základní",J275,0)</f>
        <v>0</v>
      </c>
      <c r="BF275" s="149">
        <f>IF(N275="snížená",J275,0)</f>
        <v>0</v>
      </c>
      <c r="BG275" s="149">
        <f>IF(N275="zákl. přenesená",J275,0)</f>
        <v>0</v>
      </c>
      <c r="BH275" s="149">
        <f>IF(N275="sníž. přenesená",J275,0)</f>
        <v>0</v>
      </c>
      <c r="BI275" s="149">
        <f>IF(N275="nulová",J275,0)</f>
        <v>0</v>
      </c>
      <c r="BJ275" s="15" t="s">
        <v>85</v>
      </c>
      <c r="BK275" s="149">
        <f>ROUND(I275*H275,2)</f>
        <v>0</v>
      </c>
      <c r="BL275" s="15" t="s">
        <v>287</v>
      </c>
      <c r="BM275" s="148" t="s">
        <v>3831</v>
      </c>
    </row>
    <row r="276" spans="2:65" s="1" customFormat="1" x14ac:dyDescent="0.2">
      <c r="B276" s="30"/>
      <c r="D276" s="150" t="s">
        <v>216</v>
      </c>
      <c r="F276" s="151" t="s">
        <v>3830</v>
      </c>
      <c r="I276" s="152"/>
      <c r="L276" s="30"/>
      <c r="M276" s="153"/>
      <c r="T276" s="54"/>
      <c r="AT276" s="15" t="s">
        <v>216</v>
      </c>
      <c r="AU276" s="15" t="s">
        <v>91</v>
      </c>
    </row>
    <row r="277" spans="2:65" s="12" customFormat="1" x14ac:dyDescent="0.2">
      <c r="B277" s="154"/>
      <c r="D277" s="150" t="s">
        <v>292</v>
      </c>
      <c r="E277" s="155" t="s">
        <v>1</v>
      </c>
      <c r="F277" s="156" t="s">
        <v>85</v>
      </c>
      <c r="H277" s="157">
        <v>1</v>
      </c>
      <c r="I277" s="158"/>
      <c r="L277" s="154"/>
      <c r="M277" s="159"/>
      <c r="T277" s="160"/>
      <c r="AT277" s="155" t="s">
        <v>292</v>
      </c>
      <c r="AU277" s="155" t="s">
        <v>91</v>
      </c>
      <c r="AV277" s="12" t="s">
        <v>91</v>
      </c>
      <c r="AW277" s="12" t="s">
        <v>36</v>
      </c>
      <c r="AX277" s="12" t="s">
        <v>85</v>
      </c>
      <c r="AY277" s="155" t="s">
        <v>209</v>
      </c>
    </row>
    <row r="278" spans="2:65" s="1" customFormat="1" ht="16.5" customHeight="1" x14ac:dyDescent="0.2">
      <c r="B278" s="30"/>
      <c r="C278" s="171" t="s">
        <v>632</v>
      </c>
      <c r="D278" s="171" t="s">
        <v>449</v>
      </c>
      <c r="E278" s="172" t="s">
        <v>3832</v>
      </c>
      <c r="F278" s="173" t="s">
        <v>3833</v>
      </c>
      <c r="G278" s="174" t="s">
        <v>680</v>
      </c>
      <c r="H278" s="175">
        <v>3</v>
      </c>
      <c r="I278" s="176"/>
      <c r="J278" s="177">
        <f>ROUND(I278*H278,2)</f>
        <v>0</v>
      </c>
      <c r="K278" s="178"/>
      <c r="L278" s="179"/>
      <c r="M278" s="180" t="s">
        <v>1</v>
      </c>
      <c r="N278" s="181" t="s">
        <v>43</v>
      </c>
      <c r="P278" s="146">
        <f>O278*H278</f>
        <v>0</v>
      </c>
      <c r="Q278" s="146">
        <v>4.0000000000000002E-4</v>
      </c>
      <c r="R278" s="146">
        <f>Q278*H278</f>
        <v>1.2000000000000001E-3</v>
      </c>
      <c r="S278" s="146">
        <v>0</v>
      </c>
      <c r="T278" s="147">
        <f>S278*H278</f>
        <v>0</v>
      </c>
      <c r="AR278" s="148" t="s">
        <v>509</v>
      </c>
      <c r="AT278" s="148" t="s">
        <v>449</v>
      </c>
      <c r="AU278" s="148" t="s">
        <v>91</v>
      </c>
      <c r="AY278" s="15" t="s">
        <v>209</v>
      </c>
      <c r="BE278" s="149">
        <f>IF(N278="základní",J278,0)</f>
        <v>0</v>
      </c>
      <c r="BF278" s="149">
        <f>IF(N278="snížená",J278,0)</f>
        <v>0</v>
      </c>
      <c r="BG278" s="149">
        <f>IF(N278="zákl. přenesená",J278,0)</f>
        <v>0</v>
      </c>
      <c r="BH278" s="149">
        <f>IF(N278="sníž. přenesená",J278,0)</f>
        <v>0</v>
      </c>
      <c r="BI278" s="149">
        <f>IF(N278="nulová",J278,0)</f>
        <v>0</v>
      </c>
      <c r="BJ278" s="15" t="s">
        <v>85</v>
      </c>
      <c r="BK278" s="149">
        <f>ROUND(I278*H278,2)</f>
        <v>0</v>
      </c>
      <c r="BL278" s="15" t="s">
        <v>287</v>
      </c>
      <c r="BM278" s="148" t="s">
        <v>3834</v>
      </c>
    </row>
    <row r="279" spans="2:65" s="1" customFormat="1" x14ac:dyDescent="0.2">
      <c r="B279" s="30"/>
      <c r="D279" s="150" t="s">
        <v>216</v>
      </c>
      <c r="F279" s="151" t="s">
        <v>3833</v>
      </c>
      <c r="I279" s="152"/>
      <c r="L279" s="30"/>
      <c r="M279" s="153"/>
      <c r="T279" s="54"/>
      <c r="AT279" s="15" t="s">
        <v>216</v>
      </c>
      <c r="AU279" s="15" t="s">
        <v>91</v>
      </c>
    </row>
    <row r="280" spans="2:65" s="12" customFormat="1" x14ac:dyDescent="0.2">
      <c r="B280" s="154"/>
      <c r="D280" s="150" t="s">
        <v>292</v>
      </c>
      <c r="E280" s="155" t="s">
        <v>1</v>
      </c>
      <c r="F280" s="156" t="s">
        <v>148</v>
      </c>
      <c r="H280" s="157">
        <v>3</v>
      </c>
      <c r="I280" s="158"/>
      <c r="L280" s="154"/>
      <c r="M280" s="159"/>
      <c r="T280" s="160"/>
      <c r="AT280" s="155" t="s">
        <v>292</v>
      </c>
      <c r="AU280" s="155" t="s">
        <v>91</v>
      </c>
      <c r="AV280" s="12" t="s">
        <v>91</v>
      </c>
      <c r="AW280" s="12" t="s">
        <v>36</v>
      </c>
      <c r="AX280" s="12" t="s">
        <v>85</v>
      </c>
      <c r="AY280" s="155" t="s">
        <v>209</v>
      </c>
    </row>
    <row r="281" spans="2:65" s="1" customFormat="1" ht="16.5" customHeight="1" x14ac:dyDescent="0.2">
      <c r="B281" s="30"/>
      <c r="C281" s="171" t="s">
        <v>638</v>
      </c>
      <c r="D281" s="171" t="s">
        <v>449</v>
      </c>
      <c r="E281" s="172" t="s">
        <v>3835</v>
      </c>
      <c r="F281" s="173" t="s">
        <v>3836</v>
      </c>
      <c r="G281" s="174" t="s">
        <v>680</v>
      </c>
      <c r="H281" s="175">
        <v>1</v>
      </c>
      <c r="I281" s="176"/>
      <c r="J281" s="177">
        <f>ROUND(I281*H281,2)</f>
        <v>0</v>
      </c>
      <c r="K281" s="178"/>
      <c r="L281" s="179"/>
      <c r="M281" s="180" t="s">
        <v>1</v>
      </c>
      <c r="N281" s="181" t="s">
        <v>43</v>
      </c>
      <c r="P281" s="146">
        <f>O281*H281</f>
        <v>0</v>
      </c>
      <c r="Q281" s="146">
        <v>4.0000000000000002E-4</v>
      </c>
      <c r="R281" s="146">
        <f>Q281*H281</f>
        <v>4.0000000000000002E-4</v>
      </c>
      <c r="S281" s="146">
        <v>0</v>
      </c>
      <c r="T281" s="147">
        <f>S281*H281</f>
        <v>0</v>
      </c>
      <c r="AR281" s="148" t="s">
        <v>509</v>
      </c>
      <c r="AT281" s="148" t="s">
        <v>449</v>
      </c>
      <c r="AU281" s="148" t="s">
        <v>91</v>
      </c>
      <c r="AY281" s="15" t="s">
        <v>209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5" t="s">
        <v>85</v>
      </c>
      <c r="BK281" s="149">
        <f>ROUND(I281*H281,2)</f>
        <v>0</v>
      </c>
      <c r="BL281" s="15" t="s">
        <v>287</v>
      </c>
      <c r="BM281" s="148" t="s">
        <v>3837</v>
      </c>
    </row>
    <row r="282" spans="2:65" s="1" customFormat="1" x14ac:dyDescent="0.2">
      <c r="B282" s="30"/>
      <c r="D282" s="150" t="s">
        <v>216</v>
      </c>
      <c r="F282" s="151" t="s">
        <v>3836</v>
      </c>
      <c r="I282" s="152"/>
      <c r="L282" s="30"/>
      <c r="M282" s="153"/>
      <c r="T282" s="54"/>
      <c r="AT282" s="15" t="s">
        <v>216</v>
      </c>
      <c r="AU282" s="15" t="s">
        <v>91</v>
      </c>
    </row>
    <row r="283" spans="2:65" s="12" customFormat="1" x14ac:dyDescent="0.2">
      <c r="B283" s="154"/>
      <c r="D283" s="150" t="s">
        <v>292</v>
      </c>
      <c r="E283" s="155" t="s">
        <v>1</v>
      </c>
      <c r="F283" s="156" t="s">
        <v>85</v>
      </c>
      <c r="H283" s="157">
        <v>1</v>
      </c>
      <c r="I283" s="158"/>
      <c r="L283" s="154"/>
      <c r="M283" s="159"/>
      <c r="T283" s="160"/>
      <c r="AT283" s="155" t="s">
        <v>292</v>
      </c>
      <c r="AU283" s="155" t="s">
        <v>91</v>
      </c>
      <c r="AV283" s="12" t="s">
        <v>91</v>
      </c>
      <c r="AW283" s="12" t="s">
        <v>36</v>
      </c>
      <c r="AX283" s="12" t="s">
        <v>85</v>
      </c>
      <c r="AY283" s="155" t="s">
        <v>209</v>
      </c>
    </row>
    <row r="284" spans="2:65" s="1" customFormat="1" ht="16.5" customHeight="1" x14ac:dyDescent="0.2">
      <c r="B284" s="30"/>
      <c r="C284" s="171" t="s">
        <v>643</v>
      </c>
      <c r="D284" s="171" t="s">
        <v>449</v>
      </c>
      <c r="E284" s="172" t="s">
        <v>3838</v>
      </c>
      <c r="F284" s="173" t="s">
        <v>3839</v>
      </c>
      <c r="G284" s="174" t="s">
        <v>680</v>
      </c>
      <c r="H284" s="175">
        <v>1</v>
      </c>
      <c r="I284" s="176"/>
      <c r="J284" s="177">
        <f>ROUND(I284*H284,2)</f>
        <v>0</v>
      </c>
      <c r="K284" s="178"/>
      <c r="L284" s="179"/>
      <c r="M284" s="180" t="s">
        <v>1</v>
      </c>
      <c r="N284" s="181" t="s">
        <v>43</v>
      </c>
      <c r="P284" s="146">
        <f>O284*H284</f>
        <v>0</v>
      </c>
      <c r="Q284" s="146">
        <v>4.0000000000000002E-4</v>
      </c>
      <c r="R284" s="146">
        <f>Q284*H284</f>
        <v>4.0000000000000002E-4</v>
      </c>
      <c r="S284" s="146">
        <v>0</v>
      </c>
      <c r="T284" s="147">
        <f>S284*H284</f>
        <v>0</v>
      </c>
      <c r="AR284" s="148" t="s">
        <v>509</v>
      </c>
      <c r="AT284" s="148" t="s">
        <v>449</v>
      </c>
      <c r="AU284" s="148" t="s">
        <v>91</v>
      </c>
      <c r="AY284" s="15" t="s">
        <v>209</v>
      </c>
      <c r="BE284" s="149">
        <f>IF(N284="základní",J284,0)</f>
        <v>0</v>
      </c>
      <c r="BF284" s="149">
        <f>IF(N284="snížená",J284,0)</f>
        <v>0</v>
      </c>
      <c r="BG284" s="149">
        <f>IF(N284="zákl. přenesená",J284,0)</f>
        <v>0</v>
      </c>
      <c r="BH284" s="149">
        <f>IF(N284="sníž. přenesená",J284,0)</f>
        <v>0</v>
      </c>
      <c r="BI284" s="149">
        <f>IF(N284="nulová",J284,0)</f>
        <v>0</v>
      </c>
      <c r="BJ284" s="15" t="s">
        <v>85</v>
      </c>
      <c r="BK284" s="149">
        <f>ROUND(I284*H284,2)</f>
        <v>0</v>
      </c>
      <c r="BL284" s="15" t="s">
        <v>287</v>
      </c>
      <c r="BM284" s="148" t="s">
        <v>3840</v>
      </c>
    </row>
    <row r="285" spans="2:65" s="1" customFormat="1" x14ac:dyDescent="0.2">
      <c r="B285" s="30"/>
      <c r="D285" s="150" t="s">
        <v>216</v>
      </c>
      <c r="F285" s="151" t="s">
        <v>3839</v>
      </c>
      <c r="I285" s="152"/>
      <c r="L285" s="30"/>
      <c r="M285" s="153"/>
      <c r="T285" s="54"/>
      <c r="AT285" s="15" t="s">
        <v>216</v>
      </c>
      <c r="AU285" s="15" t="s">
        <v>91</v>
      </c>
    </row>
    <row r="286" spans="2:65" s="12" customFormat="1" x14ac:dyDescent="0.2">
      <c r="B286" s="154"/>
      <c r="D286" s="150" t="s">
        <v>292</v>
      </c>
      <c r="E286" s="155" t="s">
        <v>1</v>
      </c>
      <c r="F286" s="156" t="s">
        <v>85</v>
      </c>
      <c r="H286" s="157">
        <v>1</v>
      </c>
      <c r="I286" s="158"/>
      <c r="L286" s="154"/>
      <c r="M286" s="159"/>
      <c r="T286" s="160"/>
      <c r="AT286" s="155" t="s">
        <v>292</v>
      </c>
      <c r="AU286" s="155" t="s">
        <v>91</v>
      </c>
      <c r="AV286" s="12" t="s">
        <v>91</v>
      </c>
      <c r="AW286" s="12" t="s">
        <v>36</v>
      </c>
      <c r="AX286" s="12" t="s">
        <v>85</v>
      </c>
      <c r="AY286" s="155" t="s">
        <v>209</v>
      </c>
    </row>
    <row r="287" spans="2:65" s="1" customFormat="1" ht="16.5" customHeight="1" x14ac:dyDescent="0.2">
      <c r="B287" s="30"/>
      <c r="C287" s="171" t="s">
        <v>649</v>
      </c>
      <c r="D287" s="171" t="s">
        <v>449</v>
      </c>
      <c r="E287" s="172" t="s">
        <v>3841</v>
      </c>
      <c r="F287" s="173" t="s">
        <v>3842</v>
      </c>
      <c r="G287" s="174" t="s">
        <v>680</v>
      </c>
      <c r="H287" s="175">
        <v>3</v>
      </c>
      <c r="I287" s="176"/>
      <c r="J287" s="177">
        <f>ROUND(I287*H287,2)</f>
        <v>0</v>
      </c>
      <c r="K287" s="178"/>
      <c r="L287" s="179"/>
      <c r="M287" s="180" t="s">
        <v>1</v>
      </c>
      <c r="N287" s="181" t="s">
        <v>43</v>
      </c>
      <c r="P287" s="146">
        <f>O287*H287</f>
        <v>0</v>
      </c>
      <c r="Q287" s="146">
        <v>4.0000000000000002E-4</v>
      </c>
      <c r="R287" s="146">
        <f>Q287*H287</f>
        <v>1.2000000000000001E-3</v>
      </c>
      <c r="S287" s="146">
        <v>0</v>
      </c>
      <c r="T287" s="147">
        <f>S287*H287</f>
        <v>0</v>
      </c>
      <c r="AR287" s="148" t="s">
        <v>509</v>
      </c>
      <c r="AT287" s="148" t="s">
        <v>449</v>
      </c>
      <c r="AU287" s="148" t="s">
        <v>91</v>
      </c>
      <c r="AY287" s="15" t="s">
        <v>209</v>
      </c>
      <c r="BE287" s="149">
        <f>IF(N287="základní",J287,0)</f>
        <v>0</v>
      </c>
      <c r="BF287" s="149">
        <f>IF(N287="snížená",J287,0)</f>
        <v>0</v>
      </c>
      <c r="BG287" s="149">
        <f>IF(N287="zákl. přenesená",J287,0)</f>
        <v>0</v>
      </c>
      <c r="BH287" s="149">
        <f>IF(N287="sníž. přenesená",J287,0)</f>
        <v>0</v>
      </c>
      <c r="BI287" s="149">
        <f>IF(N287="nulová",J287,0)</f>
        <v>0</v>
      </c>
      <c r="BJ287" s="15" t="s">
        <v>85</v>
      </c>
      <c r="BK287" s="149">
        <f>ROUND(I287*H287,2)</f>
        <v>0</v>
      </c>
      <c r="BL287" s="15" t="s">
        <v>287</v>
      </c>
      <c r="BM287" s="148" t="s">
        <v>3843</v>
      </c>
    </row>
    <row r="288" spans="2:65" s="1" customFormat="1" x14ac:dyDescent="0.2">
      <c r="B288" s="30"/>
      <c r="D288" s="150" t="s">
        <v>216</v>
      </c>
      <c r="F288" s="151" t="s">
        <v>3842</v>
      </c>
      <c r="I288" s="152"/>
      <c r="L288" s="30"/>
      <c r="M288" s="153"/>
      <c r="T288" s="54"/>
      <c r="AT288" s="15" t="s">
        <v>216</v>
      </c>
      <c r="AU288" s="15" t="s">
        <v>91</v>
      </c>
    </row>
    <row r="289" spans="2:65" s="12" customFormat="1" x14ac:dyDescent="0.2">
      <c r="B289" s="154"/>
      <c r="D289" s="150" t="s">
        <v>292</v>
      </c>
      <c r="E289" s="155" t="s">
        <v>1</v>
      </c>
      <c r="F289" s="156" t="s">
        <v>148</v>
      </c>
      <c r="H289" s="157">
        <v>3</v>
      </c>
      <c r="I289" s="158"/>
      <c r="L289" s="154"/>
      <c r="M289" s="159"/>
      <c r="T289" s="160"/>
      <c r="AT289" s="155" t="s">
        <v>292</v>
      </c>
      <c r="AU289" s="155" t="s">
        <v>91</v>
      </c>
      <c r="AV289" s="12" t="s">
        <v>91</v>
      </c>
      <c r="AW289" s="12" t="s">
        <v>36</v>
      </c>
      <c r="AX289" s="12" t="s">
        <v>85</v>
      </c>
      <c r="AY289" s="155" t="s">
        <v>209</v>
      </c>
    </row>
    <row r="290" spans="2:65" s="1" customFormat="1" ht="16.5" customHeight="1" x14ac:dyDescent="0.2">
      <c r="B290" s="30"/>
      <c r="C290" s="171" t="s">
        <v>655</v>
      </c>
      <c r="D290" s="171" t="s">
        <v>449</v>
      </c>
      <c r="E290" s="172" t="s">
        <v>3844</v>
      </c>
      <c r="F290" s="173" t="s">
        <v>3845</v>
      </c>
      <c r="G290" s="174" t="s">
        <v>680</v>
      </c>
      <c r="H290" s="175">
        <v>2</v>
      </c>
      <c r="I290" s="176"/>
      <c r="J290" s="177">
        <f>ROUND(I290*H290,2)</f>
        <v>0</v>
      </c>
      <c r="K290" s="178"/>
      <c r="L290" s="179"/>
      <c r="M290" s="180" t="s">
        <v>1</v>
      </c>
      <c r="N290" s="181" t="s">
        <v>43</v>
      </c>
      <c r="P290" s="146">
        <f>O290*H290</f>
        <v>0</v>
      </c>
      <c r="Q290" s="146">
        <v>4.0000000000000002E-4</v>
      </c>
      <c r="R290" s="146">
        <f>Q290*H290</f>
        <v>8.0000000000000004E-4</v>
      </c>
      <c r="S290" s="146">
        <v>0</v>
      </c>
      <c r="T290" s="147">
        <f>S290*H290</f>
        <v>0</v>
      </c>
      <c r="AR290" s="148" t="s">
        <v>509</v>
      </c>
      <c r="AT290" s="148" t="s">
        <v>449</v>
      </c>
      <c r="AU290" s="148" t="s">
        <v>91</v>
      </c>
      <c r="AY290" s="15" t="s">
        <v>209</v>
      </c>
      <c r="BE290" s="149">
        <f>IF(N290="základní",J290,0)</f>
        <v>0</v>
      </c>
      <c r="BF290" s="149">
        <f>IF(N290="snížená",J290,0)</f>
        <v>0</v>
      </c>
      <c r="BG290" s="149">
        <f>IF(N290="zákl. přenesená",J290,0)</f>
        <v>0</v>
      </c>
      <c r="BH290" s="149">
        <f>IF(N290="sníž. přenesená",J290,0)</f>
        <v>0</v>
      </c>
      <c r="BI290" s="149">
        <f>IF(N290="nulová",J290,0)</f>
        <v>0</v>
      </c>
      <c r="BJ290" s="15" t="s">
        <v>85</v>
      </c>
      <c r="BK290" s="149">
        <f>ROUND(I290*H290,2)</f>
        <v>0</v>
      </c>
      <c r="BL290" s="15" t="s">
        <v>287</v>
      </c>
      <c r="BM290" s="148" t="s">
        <v>3846</v>
      </c>
    </row>
    <row r="291" spans="2:65" s="1" customFormat="1" x14ac:dyDescent="0.2">
      <c r="B291" s="30"/>
      <c r="D291" s="150" t="s">
        <v>216</v>
      </c>
      <c r="F291" s="151" t="s">
        <v>3845</v>
      </c>
      <c r="I291" s="152"/>
      <c r="L291" s="30"/>
      <c r="M291" s="153"/>
      <c r="T291" s="54"/>
      <c r="AT291" s="15" t="s">
        <v>216</v>
      </c>
      <c r="AU291" s="15" t="s">
        <v>91</v>
      </c>
    </row>
    <row r="292" spans="2:65" s="12" customFormat="1" x14ac:dyDescent="0.2">
      <c r="B292" s="154"/>
      <c r="D292" s="150" t="s">
        <v>292</v>
      </c>
      <c r="E292" s="155" t="s">
        <v>1</v>
      </c>
      <c r="F292" s="156" t="s">
        <v>91</v>
      </c>
      <c r="H292" s="157">
        <v>2</v>
      </c>
      <c r="I292" s="158"/>
      <c r="L292" s="154"/>
      <c r="M292" s="159"/>
      <c r="T292" s="160"/>
      <c r="AT292" s="155" t="s">
        <v>292</v>
      </c>
      <c r="AU292" s="155" t="s">
        <v>91</v>
      </c>
      <c r="AV292" s="12" t="s">
        <v>91</v>
      </c>
      <c r="AW292" s="12" t="s">
        <v>36</v>
      </c>
      <c r="AX292" s="12" t="s">
        <v>85</v>
      </c>
      <c r="AY292" s="155" t="s">
        <v>209</v>
      </c>
    </row>
    <row r="293" spans="2:65" s="1" customFormat="1" ht="16.5" customHeight="1" x14ac:dyDescent="0.2">
      <c r="B293" s="30"/>
      <c r="C293" s="171" t="s">
        <v>660</v>
      </c>
      <c r="D293" s="171" t="s">
        <v>449</v>
      </c>
      <c r="E293" s="172" t="s">
        <v>3847</v>
      </c>
      <c r="F293" s="173" t="s">
        <v>3848</v>
      </c>
      <c r="G293" s="174" t="s">
        <v>680</v>
      </c>
      <c r="H293" s="175">
        <v>20</v>
      </c>
      <c r="I293" s="176"/>
      <c r="J293" s="177">
        <f>ROUND(I293*H293,2)</f>
        <v>0</v>
      </c>
      <c r="K293" s="178"/>
      <c r="L293" s="179"/>
      <c r="M293" s="180" t="s">
        <v>1</v>
      </c>
      <c r="N293" s="181" t="s">
        <v>43</v>
      </c>
      <c r="P293" s="146">
        <f>O293*H293</f>
        <v>0</v>
      </c>
      <c r="Q293" s="146">
        <v>4.0000000000000002E-4</v>
      </c>
      <c r="R293" s="146">
        <f>Q293*H293</f>
        <v>8.0000000000000002E-3</v>
      </c>
      <c r="S293" s="146">
        <v>0</v>
      </c>
      <c r="T293" s="147">
        <f>S293*H293</f>
        <v>0</v>
      </c>
      <c r="AR293" s="148" t="s">
        <v>509</v>
      </c>
      <c r="AT293" s="148" t="s">
        <v>449</v>
      </c>
      <c r="AU293" s="148" t="s">
        <v>91</v>
      </c>
      <c r="AY293" s="15" t="s">
        <v>209</v>
      </c>
      <c r="BE293" s="149">
        <f>IF(N293="základní",J293,0)</f>
        <v>0</v>
      </c>
      <c r="BF293" s="149">
        <f>IF(N293="snížená",J293,0)</f>
        <v>0</v>
      </c>
      <c r="BG293" s="149">
        <f>IF(N293="zákl. přenesená",J293,0)</f>
        <v>0</v>
      </c>
      <c r="BH293" s="149">
        <f>IF(N293="sníž. přenesená",J293,0)</f>
        <v>0</v>
      </c>
      <c r="BI293" s="149">
        <f>IF(N293="nulová",J293,0)</f>
        <v>0</v>
      </c>
      <c r="BJ293" s="15" t="s">
        <v>85</v>
      </c>
      <c r="BK293" s="149">
        <f>ROUND(I293*H293,2)</f>
        <v>0</v>
      </c>
      <c r="BL293" s="15" t="s">
        <v>287</v>
      </c>
      <c r="BM293" s="148" t="s">
        <v>3849</v>
      </c>
    </row>
    <row r="294" spans="2:65" s="1" customFormat="1" x14ac:dyDescent="0.2">
      <c r="B294" s="30"/>
      <c r="D294" s="150" t="s">
        <v>216</v>
      </c>
      <c r="F294" s="151" t="s">
        <v>3848</v>
      </c>
      <c r="I294" s="152"/>
      <c r="L294" s="30"/>
      <c r="M294" s="153"/>
      <c r="T294" s="54"/>
      <c r="AT294" s="15" t="s">
        <v>216</v>
      </c>
      <c r="AU294" s="15" t="s">
        <v>91</v>
      </c>
    </row>
    <row r="295" spans="2:65" s="12" customFormat="1" x14ac:dyDescent="0.2">
      <c r="B295" s="154"/>
      <c r="D295" s="150" t="s">
        <v>292</v>
      </c>
      <c r="E295" s="155" t="s">
        <v>1</v>
      </c>
      <c r="F295" s="156" t="s">
        <v>312</v>
      </c>
      <c r="H295" s="157">
        <v>20</v>
      </c>
      <c r="I295" s="158"/>
      <c r="L295" s="154"/>
      <c r="M295" s="159"/>
      <c r="T295" s="160"/>
      <c r="AT295" s="155" t="s">
        <v>292</v>
      </c>
      <c r="AU295" s="155" t="s">
        <v>91</v>
      </c>
      <c r="AV295" s="12" t="s">
        <v>91</v>
      </c>
      <c r="AW295" s="12" t="s">
        <v>36</v>
      </c>
      <c r="AX295" s="12" t="s">
        <v>85</v>
      </c>
      <c r="AY295" s="155" t="s">
        <v>209</v>
      </c>
    </row>
    <row r="296" spans="2:65" s="1" customFormat="1" ht="16.5" customHeight="1" x14ac:dyDescent="0.2">
      <c r="B296" s="30"/>
      <c r="C296" s="171" t="s">
        <v>665</v>
      </c>
      <c r="D296" s="171" t="s">
        <v>449</v>
      </c>
      <c r="E296" s="172" t="s">
        <v>3850</v>
      </c>
      <c r="F296" s="173" t="s">
        <v>3851</v>
      </c>
      <c r="G296" s="174" t="s">
        <v>680</v>
      </c>
      <c r="H296" s="175">
        <v>2</v>
      </c>
      <c r="I296" s="176"/>
      <c r="J296" s="177">
        <f>ROUND(I296*H296,2)</f>
        <v>0</v>
      </c>
      <c r="K296" s="178"/>
      <c r="L296" s="179"/>
      <c r="M296" s="180" t="s">
        <v>1</v>
      </c>
      <c r="N296" s="181" t="s">
        <v>43</v>
      </c>
      <c r="P296" s="146">
        <f>O296*H296</f>
        <v>0</v>
      </c>
      <c r="Q296" s="146">
        <v>4.0000000000000002E-4</v>
      </c>
      <c r="R296" s="146">
        <f>Q296*H296</f>
        <v>8.0000000000000004E-4</v>
      </c>
      <c r="S296" s="146">
        <v>0</v>
      </c>
      <c r="T296" s="147">
        <f>S296*H296</f>
        <v>0</v>
      </c>
      <c r="AR296" s="148" t="s">
        <v>509</v>
      </c>
      <c r="AT296" s="148" t="s">
        <v>449</v>
      </c>
      <c r="AU296" s="148" t="s">
        <v>91</v>
      </c>
      <c r="AY296" s="15" t="s">
        <v>209</v>
      </c>
      <c r="BE296" s="149">
        <f>IF(N296="základní",J296,0)</f>
        <v>0</v>
      </c>
      <c r="BF296" s="149">
        <f>IF(N296="snížená",J296,0)</f>
        <v>0</v>
      </c>
      <c r="BG296" s="149">
        <f>IF(N296="zákl. přenesená",J296,0)</f>
        <v>0</v>
      </c>
      <c r="BH296" s="149">
        <f>IF(N296="sníž. přenesená",J296,0)</f>
        <v>0</v>
      </c>
      <c r="BI296" s="149">
        <f>IF(N296="nulová",J296,0)</f>
        <v>0</v>
      </c>
      <c r="BJ296" s="15" t="s">
        <v>85</v>
      </c>
      <c r="BK296" s="149">
        <f>ROUND(I296*H296,2)</f>
        <v>0</v>
      </c>
      <c r="BL296" s="15" t="s">
        <v>287</v>
      </c>
      <c r="BM296" s="148" t="s">
        <v>3852</v>
      </c>
    </row>
    <row r="297" spans="2:65" s="1" customFormat="1" x14ac:dyDescent="0.2">
      <c r="B297" s="30"/>
      <c r="D297" s="150" t="s">
        <v>216</v>
      </c>
      <c r="F297" s="151" t="s">
        <v>3851</v>
      </c>
      <c r="I297" s="152"/>
      <c r="L297" s="30"/>
      <c r="M297" s="153"/>
      <c r="T297" s="54"/>
      <c r="AT297" s="15" t="s">
        <v>216</v>
      </c>
      <c r="AU297" s="15" t="s">
        <v>91</v>
      </c>
    </row>
    <row r="298" spans="2:65" s="12" customFormat="1" x14ac:dyDescent="0.2">
      <c r="B298" s="154"/>
      <c r="D298" s="150" t="s">
        <v>292</v>
      </c>
      <c r="E298" s="155" t="s">
        <v>1</v>
      </c>
      <c r="F298" s="156" t="s">
        <v>91</v>
      </c>
      <c r="H298" s="157">
        <v>2</v>
      </c>
      <c r="I298" s="158"/>
      <c r="L298" s="154"/>
      <c r="M298" s="159"/>
      <c r="T298" s="160"/>
      <c r="AT298" s="155" t="s">
        <v>292</v>
      </c>
      <c r="AU298" s="155" t="s">
        <v>91</v>
      </c>
      <c r="AV298" s="12" t="s">
        <v>91</v>
      </c>
      <c r="AW298" s="12" t="s">
        <v>36</v>
      </c>
      <c r="AX298" s="12" t="s">
        <v>85</v>
      </c>
      <c r="AY298" s="155" t="s">
        <v>209</v>
      </c>
    </row>
    <row r="299" spans="2:65" s="1" customFormat="1" ht="16.5" customHeight="1" x14ac:dyDescent="0.2">
      <c r="B299" s="30"/>
      <c r="C299" s="171" t="s">
        <v>671</v>
      </c>
      <c r="D299" s="171" t="s">
        <v>449</v>
      </c>
      <c r="E299" s="172" t="s">
        <v>3853</v>
      </c>
      <c r="F299" s="173" t="s">
        <v>3854</v>
      </c>
      <c r="G299" s="174" t="s">
        <v>680</v>
      </c>
      <c r="H299" s="175">
        <v>8</v>
      </c>
      <c r="I299" s="176"/>
      <c r="J299" s="177">
        <f>ROUND(I299*H299,2)</f>
        <v>0</v>
      </c>
      <c r="K299" s="178"/>
      <c r="L299" s="179"/>
      <c r="M299" s="180" t="s">
        <v>1</v>
      </c>
      <c r="N299" s="181" t="s">
        <v>43</v>
      </c>
      <c r="P299" s="146">
        <f>O299*H299</f>
        <v>0</v>
      </c>
      <c r="Q299" s="146">
        <v>4.0000000000000002E-4</v>
      </c>
      <c r="R299" s="146">
        <f>Q299*H299</f>
        <v>3.2000000000000002E-3</v>
      </c>
      <c r="S299" s="146">
        <v>0</v>
      </c>
      <c r="T299" s="147">
        <f>S299*H299</f>
        <v>0</v>
      </c>
      <c r="AR299" s="148" t="s">
        <v>509</v>
      </c>
      <c r="AT299" s="148" t="s">
        <v>449</v>
      </c>
      <c r="AU299" s="148" t="s">
        <v>91</v>
      </c>
      <c r="AY299" s="15" t="s">
        <v>209</v>
      </c>
      <c r="BE299" s="149">
        <f>IF(N299="základní",J299,0)</f>
        <v>0</v>
      </c>
      <c r="BF299" s="149">
        <f>IF(N299="snížená",J299,0)</f>
        <v>0</v>
      </c>
      <c r="BG299" s="149">
        <f>IF(N299="zákl. přenesená",J299,0)</f>
        <v>0</v>
      </c>
      <c r="BH299" s="149">
        <f>IF(N299="sníž. přenesená",J299,0)</f>
        <v>0</v>
      </c>
      <c r="BI299" s="149">
        <f>IF(N299="nulová",J299,0)</f>
        <v>0</v>
      </c>
      <c r="BJ299" s="15" t="s">
        <v>85</v>
      </c>
      <c r="BK299" s="149">
        <f>ROUND(I299*H299,2)</f>
        <v>0</v>
      </c>
      <c r="BL299" s="15" t="s">
        <v>287</v>
      </c>
      <c r="BM299" s="148" t="s">
        <v>3855</v>
      </c>
    </row>
    <row r="300" spans="2:65" s="1" customFormat="1" x14ac:dyDescent="0.2">
      <c r="B300" s="30"/>
      <c r="D300" s="150" t="s">
        <v>216</v>
      </c>
      <c r="F300" s="151" t="s">
        <v>3854</v>
      </c>
      <c r="I300" s="152"/>
      <c r="L300" s="30"/>
      <c r="M300" s="153"/>
      <c r="T300" s="54"/>
      <c r="AT300" s="15" t="s">
        <v>216</v>
      </c>
      <c r="AU300" s="15" t="s">
        <v>91</v>
      </c>
    </row>
    <row r="301" spans="2:65" s="12" customFormat="1" x14ac:dyDescent="0.2">
      <c r="B301" s="154"/>
      <c r="D301" s="150" t="s">
        <v>292</v>
      </c>
      <c r="E301" s="155" t="s">
        <v>1</v>
      </c>
      <c r="F301" s="156" t="s">
        <v>244</v>
      </c>
      <c r="H301" s="157">
        <v>8</v>
      </c>
      <c r="I301" s="158"/>
      <c r="L301" s="154"/>
      <c r="M301" s="159"/>
      <c r="T301" s="160"/>
      <c r="AT301" s="155" t="s">
        <v>292</v>
      </c>
      <c r="AU301" s="155" t="s">
        <v>91</v>
      </c>
      <c r="AV301" s="12" t="s">
        <v>91</v>
      </c>
      <c r="AW301" s="12" t="s">
        <v>36</v>
      </c>
      <c r="AX301" s="12" t="s">
        <v>85</v>
      </c>
      <c r="AY301" s="155" t="s">
        <v>209</v>
      </c>
    </row>
    <row r="302" spans="2:65" s="1" customFormat="1" ht="16.5" customHeight="1" x14ac:dyDescent="0.2">
      <c r="B302" s="30"/>
      <c r="C302" s="171" t="s">
        <v>677</v>
      </c>
      <c r="D302" s="171" t="s">
        <v>449</v>
      </c>
      <c r="E302" s="172" t="s">
        <v>3856</v>
      </c>
      <c r="F302" s="173" t="s">
        <v>3857</v>
      </c>
      <c r="G302" s="174" t="s">
        <v>680</v>
      </c>
      <c r="H302" s="175">
        <v>7</v>
      </c>
      <c r="I302" s="176"/>
      <c r="J302" s="177">
        <f>ROUND(I302*H302,2)</f>
        <v>0</v>
      </c>
      <c r="K302" s="178"/>
      <c r="L302" s="179"/>
      <c r="M302" s="180" t="s">
        <v>1</v>
      </c>
      <c r="N302" s="181" t="s">
        <v>43</v>
      </c>
      <c r="P302" s="146">
        <f>O302*H302</f>
        <v>0</v>
      </c>
      <c r="Q302" s="146">
        <v>4.0000000000000002E-4</v>
      </c>
      <c r="R302" s="146">
        <f>Q302*H302</f>
        <v>2.8E-3</v>
      </c>
      <c r="S302" s="146">
        <v>0</v>
      </c>
      <c r="T302" s="147">
        <f>S302*H302</f>
        <v>0</v>
      </c>
      <c r="AR302" s="148" t="s">
        <v>509</v>
      </c>
      <c r="AT302" s="148" t="s">
        <v>449</v>
      </c>
      <c r="AU302" s="148" t="s">
        <v>91</v>
      </c>
      <c r="AY302" s="15" t="s">
        <v>209</v>
      </c>
      <c r="BE302" s="149">
        <f>IF(N302="základní",J302,0)</f>
        <v>0</v>
      </c>
      <c r="BF302" s="149">
        <f>IF(N302="snížená",J302,0)</f>
        <v>0</v>
      </c>
      <c r="BG302" s="149">
        <f>IF(N302="zákl. přenesená",J302,0)</f>
        <v>0</v>
      </c>
      <c r="BH302" s="149">
        <f>IF(N302="sníž. přenesená",J302,0)</f>
        <v>0</v>
      </c>
      <c r="BI302" s="149">
        <f>IF(N302="nulová",J302,0)</f>
        <v>0</v>
      </c>
      <c r="BJ302" s="15" t="s">
        <v>85</v>
      </c>
      <c r="BK302" s="149">
        <f>ROUND(I302*H302,2)</f>
        <v>0</v>
      </c>
      <c r="BL302" s="15" t="s">
        <v>287</v>
      </c>
      <c r="BM302" s="148" t="s">
        <v>3858</v>
      </c>
    </row>
    <row r="303" spans="2:65" s="1" customFormat="1" x14ac:dyDescent="0.2">
      <c r="B303" s="30"/>
      <c r="D303" s="150" t="s">
        <v>216</v>
      </c>
      <c r="F303" s="151" t="s">
        <v>3857</v>
      </c>
      <c r="I303" s="152"/>
      <c r="L303" s="30"/>
      <c r="M303" s="153"/>
      <c r="T303" s="54"/>
      <c r="AT303" s="15" t="s">
        <v>216</v>
      </c>
      <c r="AU303" s="15" t="s">
        <v>91</v>
      </c>
    </row>
    <row r="304" spans="2:65" s="12" customFormat="1" x14ac:dyDescent="0.2">
      <c r="B304" s="154"/>
      <c r="D304" s="150" t="s">
        <v>292</v>
      </c>
      <c r="E304" s="155" t="s">
        <v>1</v>
      </c>
      <c r="F304" s="156" t="s">
        <v>239</v>
      </c>
      <c r="H304" s="157">
        <v>7</v>
      </c>
      <c r="I304" s="158"/>
      <c r="L304" s="154"/>
      <c r="M304" s="159"/>
      <c r="T304" s="160"/>
      <c r="AT304" s="155" t="s">
        <v>292</v>
      </c>
      <c r="AU304" s="155" t="s">
        <v>91</v>
      </c>
      <c r="AV304" s="12" t="s">
        <v>91</v>
      </c>
      <c r="AW304" s="12" t="s">
        <v>36</v>
      </c>
      <c r="AX304" s="12" t="s">
        <v>85</v>
      </c>
      <c r="AY304" s="155" t="s">
        <v>209</v>
      </c>
    </row>
    <row r="305" spans="2:65" s="1" customFormat="1" ht="16.5" customHeight="1" x14ac:dyDescent="0.2">
      <c r="B305" s="30"/>
      <c r="C305" s="171" t="s">
        <v>421</v>
      </c>
      <c r="D305" s="171" t="s">
        <v>449</v>
      </c>
      <c r="E305" s="172" t="s">
        <v>3859</v>
      </c>
      <c r="F305" s="173" t="s">
        <v>3860</v>
      </c>
      <c r="G305" s="174" t="s">
        <v>680</v>
      </c>
      <c r="H305" s="175">
        <v>11</v>
      </c>
      <c r="I305" s="176"/>
      <c r="J305" s="177">
        <f>ROUND(I305*H305,2)</f>
        <v>0</v>
      </c>
      <c r="K305" s="178"/>
      <c r="L305" s="179"/>
      <c r="M305" s="180" t="s">
        <v>1</v>
      </c>
      <c r="N305" s="181" t="s">
        <v>43</v>
      </c>
      <c r="P305" s="146">
        <f>O305*H305</f>
        <v>0</v>
      </c>
      <c r="Q305" s="146">
        <v>4.0000000000000002E-4</v>
      </c>
      <c r="R305" s="146">
        <f>Q305*H305</f>
        <v>4.4000000000000003E-3</v>
      </c>
      <c r="S305" s="146">
        <v>0</v>
      </c>
      <c r="T305" s="147">
        <f>S305*H305</f>
        <v>0</v>
      </c>
      <c r="AR305" s="148" t="s">
        <v>509</v>
      </c>
      <c r="AT305" s="148" t="s">
        <v>449</v>
      </c>
      <c r="AU305" s="148" t="s">
        <v>91</v>
      </c>
      <c r="AY305" s="15" t="s">
        <v>209</v>
      </c>
      <c r="BE305" s="149">
        <f>IF(N305="základní",J305,0)</f>
        <v>0</v>
      </c>
      <c r="BF305" s="149">
        <f>IF(N305="snížená",J305,0)</f>
        <v>0</v>
      </c>
      <c r="BG305" s="149">
        <f>IF(N305="zákl. přenesená",J305,0)</f>
        <v>0</v>
      </c>
      <c r="BH305" s="149">
        <f>IF(N305="sníž. přenesená",J305,0)</f>
        <v>0</v>
      </c>
      <c r="BI305" s="149">
        <f>IF(N305="nulová",J305,0)</f>
        <v>0</v>
      </c>
      <c r="BJ305" s="15" t="s">
        <v>85</v>
      </c>
      <c r="BK305" s="149">
        <f>ROUND(I305*H305,2)</f>
        <v>0</v>
      </c>
      <c r="BL305" s="15" t="s">
        <v>287</v>
      </c>
      <c r="BM305" s="148" t="s">
        <v>3861</v>
      </c>
    </row>
    <row r="306" spans="2:65" s="1" customFormat="1" x14ac:dyDescent="0.2">
      <c r="B306" s="30"/>
      <c r="D306" s="150" t="s">
        <v>216</v>
      </c>
      <c r="F306" s="151" t="s">
        <v>3860</v>
      </c>
      <c r="I306" s="152"/>
      <c r="L306" s="30"/>
      <c r="M306" s="153"/>
      <c r="T306" s="54"/>
      <c r="AT306" s="15" t="s">
        <v>216</v>
      </c>
      <c r="AU306" s="15" t="s">
        <v>91</v>
      </c>
    </row>
    <row r="307" spans="2:65" s="12" customFormat="1" x14ac:dyDescent="0.2">
      <c r="B307" s="154"/>
      <c r="D307" s="150" t="s">
        <v>292</v>
      </c>
      <c r="E307" s="155" t="s">
        <v>1</v>
      </c>
      <c r="F307" s="156" t="s">
        <v>259</v>
      </c>
      <c r="H307" s="157">
        <v>11</v>
      </c>
      <c r="I307" s="158"/>
      <c r="L307" s="154"/>
      <c r="M307" s="159"/>
      <c r="T307" s="160"/>
      <c r="AT307" s="155" t="s">
        <v>292</v>
      </c>
      <c r="AU307" s="155" t="s">
        <v>91</v>
      </c>
      <c r="AV307" s="12" t="s">
        <v>91</v>
      </c>
      <c r="AW307" s="12" t="s">
        <v>36</v>
      </c>
      <c r="AX307" s="12" t="s">
        <v>85</v>
      </c>
      <c r="AY307" s="155" t="s">
        <v>209</v>
      </c>
    </row>
    <row r="308" spans="2:65" s="1" customFormat="1" ht="16.5" customHeight="1" x14ac:dyDescent="0.2">
      <c r="B308" s="30"/>
      <c r="C308" s="171" t="s">
        <v>689</v>
      </c>
      <c r="D308" s="171" t="s">
        <v>449</v>
      </c>
      <c r="E308" s="172" t="s">
        <v>3862</v>
      </c>
      <c r="F308" s="173" t="s">
        <v>3863</v>
      </c>
      <c r="G308" s="174" t="s">
        <v>680</v>
      </c>
      <c r="H308" s="175">
        <v>23</v>
      </c>
      <c r="I308" s="176"/>
      <c r="J308" s="177">
        <f>ROUND(I308*H308,2)</f>
        <v>0</v>
      </c>
      <c r="K308" s="178"/>
      <c r="L308" s="179"/>
      <c r="M308" s="180" t="s">
        <v>1</v>
      </c>
      <c r="N308" s="181" t="s">
        <v>43</v>
      </c>
      <c r="P308" s="146">
        <f>O308*H308</f>
        <v>0</v>
      </c>
      <c r="Q308" s="146">
        <v>4.0000000000000002E-4</v>
      </c>
      <c r="R308" s="146">
        <f>Q308*H308</f>
        <v>9.1999999999999998E-3</v>
      </c>
      <c r="S308" s="146">
        <v>0</v>
      </c>
      <c r="T308" s="147">
        <f>S308*H308</f>
        <v>0</v>
      </c>
      <c r="AR308" s="148" t="s">
        <v>509</v>
      </c>
      <c r="AT308" s="148" t="s">
        <v>449</v>
      </c>
      <c r="AU308" s="148" t="s">
        <v>91</v>
      </c>
      <c r="AY308" s="15" t="s">
        <v>209</v>
      </c>
      <c r="BE308" s="149">
        <f>IF(N308="základní",J308,0)</f>
        <v>0</v>
      </c>
      <c r="BF308" s="149">
        <f>IF(N308="snížená",J308,0)</f>
        <v>0</v>
      </c>
      <c r="BG308" s="149">
        <f>IF(N308="zákl. přenesená",J308,0)</f>
        <v>0</v>
      </c>
      <c r="BH308" s="149">
        <f>IF(N308="sníž. přenesená",J308,0)</f>
        <v>0</v>
      </c>
      <c r="BI308" s="149">
        <f>IF(N308="nulová",J308,0)</f>
        <v>0</v>
      </c>
      <c r="BJ308" s="15" t="s">
        <v>85</v>
      </c>
      <c r="BK308" s="149">
        <f>ROUND(I308*H308,2)</f>
        <v>0</v>
      </c>
      <c r="BL308" s="15" t="s">
        <v>287</v>
      </c>
      <c r="BM308" s="148" t="s">
        <v>3864</v>
      </c>
    </row>
    <row r="309" spans="2:65" s="1" customFormat="1" x14ac:dyDescent="0.2">
      <c r="B309" s="30"/>
      <c r="D309" s="150" t="s">
        <v>216</v>
      </c>
      <c r="F309" s="151" t="s">
        <v>3863</v>
      </c>
      <c r="I309" s="152"/>
      <c r="L309" s="30"/>
      <c r="M309" s="153"/>
      <c r="T309" s="54"/>
      <c r="AT309" s="15" t="s">
        <v>216</v>
      </c>
      <c r="AU309" s="15" t="s">
        <v>91</v>
      </c>
    </row>
    <row r="310" spans="2:65" s="12" customFormat="1" x14ac:dyDescent="0.2">
      <c r="B310" s="154"/>
      <c r="D310" s="150" t="s">
        <v>292</v>
      </c>
      <c r="E310" s="155" t="s">
        <v>1</v>
      </c>
      <c r="F310" s="156" t="s">
        <v>459</v>
      </c>
      <c r="H310" s="157">
        <v>23</v>
      </c>
      <c r="I310" s="158"/>
      <c r="L310" s="154"/>
      <c r="M310" s="159"/>
      <c r="T310" s="160"/>
      <c r="AT310" s="155" t="s">
        <v>292</v>
      </c>
      <c r="AU310" s="155" t="s">
        <v>91</v>
      </c>
      <c r="AV310" s="12" t="s">
        <v>91</v>
      </c>
      <c r="AW310" s="12" t="s">
        <v>36</v>
      </c>
      <c r="AX310" s="12" t="s">
        <v>85</v>
      </c>
      <c r="AY310" s="155" t="s">
        <v>209</v>
      </c>
    </row>
    <row r="311" spans="2:65" s="1" customFormat="1" ht="16.5" customHeight="1" x14ac:dyDescent="0.2">
      <c r="B311" s="30"/>
      <c r="C311" s="171" t="s">
        <v>695</v>
      </c>
      <c r="D311" s="171" t="s">
        <v>449</v>
      </c>
      <c r="E311" s="172" t="s">
        <v>3865</v>
      </c>
      <c r="F311" s="173" t="s">
        <v>3866</v>
      </c>
      <c r="G311" s="174" t="s">
        <v>680</v>
      </c>
      <c r="H311" s="175">
        <v>11</v>
      </c>
      <c r="I311" s="176"/>
      <c r="J311" s="177">
        <f>ROUND(I311*H311,2)</f>
        <v>0</v>
      </c>
      <c r="K311" s="178"/>
      <c r="L311" s="179"/>
      <c r="M311" s="180" t="s">
        <v>1</v>
      </c>
      <c r="N311" s="181" t="s">
        <v>43</v>
      </c>
      <c r="P311" s="146">
        <f>O311*H311</f>
        <v>0</v>
      </c>
      <c r="Q311" s="146">
        <v>4.0000000000000002E-4</v>
      </c>
      <c r="R311" s="146">
        <f>Q311*H311</f>
        <v>4.4000000000000003E-3</v>
      </c>
      <c r="S311" s="146">
        <v>0</v>
      </c>
      <c r="T311" s="147">
        <f>S311*H311</f>
        <v>0</v>
      </c>
      <c r="AR311" s="148" t="s">
        <v>509</v>
      </c>
      <c r="AT311" s="148" t="s">
        <v>449</v>
      </c>
      <c r="AU311" s="148" t="s">
        <v>91</v>
      </c>
      <c r="AY311" s="15" t="s">
        <v>209</v>
      </c>
      <c r="BE311" s="149">
        <f>IF(N311="základní",J311,0)</f>
        <v>0</v>
      </c>
      <c r="BF311" s="149">
        <f>IF(N311="snížená",J311,0)</f>
        <v>0</v>
      </c>
      <c r="BG311" s="149">
        <f>IF(N311="zákl. přenesená",J311,0)</f>
        <v>0</v>
      </c>
      <c r="BH311" s="149">
        <f>IF(N311="sníž. přenesená",J311,0)</f>
        <v>0</v>
      </c>
      <c r="BI311" s="149">
        <f>IF(N311="nulová",J311,0)</f>
        <v>0</v>
      </c>
      <c r="BJ311" s="15" t="s">
        <v>85</v>
      </c>
      <c r="BK311" s="149">
        <f>ROUND(I311*H311,2)</f>
        <v>0</v>
      </c>
      <c r="BL311" s="15" t="s">
        <v>287</v>
      </c>
      <c r="BM311" s="148" t="s">
        <v>3867</v>
      </c>
    </row>
    <row r="312" spans="2:65" s="1" customFormat="1" x14ac:dyDescent="0.2">
      <c r="B312" s="30"/>
      <c r="D312" s="150" t="s">
        <v>216</v>
      </c>
      <c r="F312" s="151" t="s">
        <v>3866</v>
      </c>
      <c r="I312" s="152"/>
      <c r="L312" s="30"/>
      <c r="M312" s="153"/>
      <c r="T312" s="54"/>
      <c r="AT312" s="15" t="s">
        <v>216</v>
      </c>
      <c r="AU312" s="15" t="s">
        <v>91</v>
      </c>
    </row>
    <row r="313" spans="2:65" s="12" customFormat="1" x14ac:dyDescent="0.2">
      <c r="B313" s="154"/>
      <c r="D313" s="150" t="s">
        <v>292</v>
      </c>
      <c r="E313" s="155" t="s">
        <v>1</v>
      </c>
      <c r="F313" s="156" t="s">
        <v>259</v>
      </c>
      <c r="H313" s="157">
        <v>11</v>
      </c>
      <c r="I313" s="158"/>
      <c r="L313" s="154"/>
      <c r="M313" s="159"/>
      <c r="T313" s="160"/>
      <c r="AT313" s="155" t="s">
        <v>292</v>
      </c>
      <c r="AU313" s="155" t="s">
        <v>91</v>
      </c>
      <c r="AV313" s="12" t="s">
        <v>91</v>
      </c>
      <c r="AW313" s="12" t="s">
        <v>36</v>
      </c>
      <c r="AX313" s="12" t="s">
        <v>85</v>
      </c>
      <c r="AY313" s="155" t="s">
        <v>209</v>
      </c>
    </row>
    <row r="314" spans="2:65" s="1" customFormat="1" ht="16.5" customHeight="1" x14ac:dyDescent="0.2">
      <c r="B314" s="30"/>
      <c r="C314" s="171" t="s">
        <v>699</v>
      </c>
      <c r="D314" s="171" t="s">
        <v>449</v>
      </c>
      <c r="E314" s="172" t="s">
        <v>3868</v>
      </c>
      <c r="F314" s="173" t="s">
        <v>3869</v>
      </c>
      <c r="G314" s="174" t="s">
        <v>456</v>
      </c>
      <c r="H314" s="175">
        <v>24</v>
      </c>
      <c r="I314" s="176"/>
      <c r="J314" s="177">
        <f>ROUND(I314*H314,2)</f>
        <v>0</v>
      </c>
      <c r="K314" s="178"/>
      <c r="L314" s="179"/>
      <c r="M314" s="180" t="s">
        <v>1</v>
      </c>
      <c r="N314" s="181" t="s">
        <v>43</v>
      </c>
      <c r="P314" s="146">
        <f>O314*H314</f>
        <v>0</v>
      </c>
      <c r="Q314" s="146">
        <v>4.0000000000000002E-4</v>
      </c>
      <c r="R314" s="146">
        <f>Q314*H314</f>
        <v>9.6000000000000009E-3</v>
      </c>
      <c r="S314" s="146">
        <v>0</v>
      </c>
      <c r="T314" s="147">
        <f>S314*H314</f>
        <v>0</v>
      </c>
      <c r="AR314" s="148" t="s">
        <v>509</v>
      </c>
      <c r="AT314" s="148" t="s">
        <v>449</v>
      </c>
      <c r="AU314" s="148" t="s">
        <v>91</v>
      </c>
      <c r="AY314" s="15" t="s">
        <v>209</v>
      </c>
      <c r="BE314" s="149">
        <f>IF(N314="základní",J314,0)</f>
        <v>0</v>
      </c>
      <c r="BF314" s="149">
        <f>IF(N314="snížená",J314,0)</f>
        <v>0</v>
      </c>
      <c r="BG314" s="149">
        <f>IF(N314="zákl. přenesená",J314,0)</f>
        <v>0</v>
      </c>
      <c r="BH314" s="149">
        <f>IF(N314="sníž. přenesená",J314,0)</f>
        <v>0</v>
      </c>
      <c r="BI314" s="149">
        <f>IF(N314="nulová",J314,0)</f>
        <v>0</v>
      </c>
      <c r="BJ314" s="15" t="s">
        <v>85</v>
      </c>
      <c r="BK314" s="149">
        <f>ROUND(I314*H314,2)</f>
        <v>0</v>
      </c>
      <c r="BL314" s="15" t="s">
        <v>287</v>
      </c>
      <c r="BM314" s="148" t="s">
        <v>3870</v>
      </c>
    </row>
    <row r="315" spans="2:65" s="1" customFormat="1" x14ac:dyDescent="0.2">
      <c r="B315" s="30"/>
      <c r="D315" s="150" t="s">
        <v>216</v>
      </c>
      <c r="F315" s="151" t="s">
        <v>3869</v>
      </c>
      <c r="I315" s="152"/>
      <c r="L315" s="30"/>
      <c r="M315" s="153"/>
      <c r="T315" s="54"/>
      <c r="AT315" s="15" t="s">
        <v>216</v>
      </c>
      <c r="AU315" s="15" t="s">
        <v>91</v>
      </c>
    </row>
    <row r="316" spans="2:65" s="12" customFormat="1" x14ac:dyDescent="0.2">
      <c r="B316" s="154"/>
      <c r="D316" s="150" t="s">
        <v>292</v>
      </c>
      <c r="E316" s="155" t="s">
        <v>1</v>
      </c>
      <c r="F316" s="156" t="s">
        <v>463</v>
      </c>
      <c r="H316" s="157">
        <v>24</v>
      </c>
      <c r="I316" s="158"/>
      <c r="L316" s="154"/>
      <c r="M316" s="159"/>
      <c r="T316" s="160"/>
      <c r="AT316" s="155" t="s">
        <v>292</v>
      </c>
      <c r="AU316" s="155" t="s">
        <v>91</v>
      </c>
      <c r="AV316" s="12" t="s">
        <v>91</v>
      </c>
      <c r="AW316" s="12" t="s">
        <v>36</v>
      </c>
      <c r="AX316" s="12" t="s">
        <v>85</v>
      </c>
      <c r="AY316" s="155" t="s">
        <v>209</v>
      </c>
    </row>
    <row r="317" spans="2:65" s="1" customFormat="1" ht="16.5" customHeight="1" x14ac:dyDescent="0.2">
      <c r="B317" s="30"/>
      <c r="C317" s="171" t="s">
        <v>705</v>
      </c>
      <c r="D317" s="171" t="s">
        <v>449</v>
      </c>
      <c r="E317" s="172" t="s">
        <v>3871</v>
      </c>
      <c r="F317" s="173" t="s">
        <v>3872</v>
      </c>
      <c r="G317" s="174" t="s">
        <v>456</v>
      </c>
      <c r="H317" s="175">
        <v>1</v>
      </c>
      <c r="I317" s="176"/>
      <c r="J317" s="177">
        <f>ROUND(I317*H317,2)</f>
        <v>0</v>
      </c>
      <c r="K317" s="178"/>
      <c r="L317" s="179"/>
      <c r="M317" s="180" t="s">
        <v>1</v>
      </c>
      <c r="N317" s="181" t="s">
        <v>43</v>
      </c>
      <c r="P317" s="146">
        <f>O317*H317</f>
        <v>0</v>
      </c>
      <c r="Q317" s="146">
        <v>4.0000000000000002E-4</v>
      </c>
      <c r="R317" s="146">
        <f>Q317*H317</f>
        <v>4.0000000000000002E-4</v>
      </c>
      <c r="S317" s="146">
        <v>0</v>
      </c>
      <c r="T317" s="147">
        <f>S317*H317</f>
        <v>0</v>
      </c>
      <c r="AR317" s="148" t="s">
        <v>509</v>
      </c>
      <c r="AT317" s="148" t="s">
        <v>449</v>
      </c>
      <c r="AU317" s="148" t="s">
        <v>91</v>
      </c>
      <c r="AY317" s="15" t="s">
        <v>209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5" t="s">
        <v>85</v>
      </c>
      <c r="BK317" s="149">
        <f>ROUND(I317*H317,2)</f>
        <v>0</v>
      </c>
      <c r="BL317" s="15" t="s">
        <v>287</v>
      </c>
      <c r="BM317" s="148" t="s">
        <v>3873</v>
      </c>
    </row>
    <row r="318" spans="2:65" s="1" customFormat="1" x14ac:dyDescent="0.2">
      <c r="B318" s="30"/>
      <c r="D318" s="150" t="s">
        <v>216</v>
      </c>
      <c r="F318" s="151" t="s">
        <v>3872</v>
      </c>
      <c r="I318" s="152"/>
      <c r="L318" s="30"/>
      <c r="M318" s="153"/>
      <c r="T318" s="54"/>
      <c r="AT318" s="15" t="s">
        <v>216</v>
      </c>
      <c r="AU318" s="15" t="s">
        <v>91</v>
      </c>
    </row>
    <row r="319" spans="2:65" s="12" customFormat="1" x14ac:dyDescent="0.2">
      <c r="B319" s="154"/>
      <c r="D319" s="150" t="s">
        <v>292</v>
      </c>
      <c r="E319" s="155" t="s">
        <v>1</v>
      </c>
      <c r="F319" s="156" t="s">
        <v>85</v>
      </c>
      <c r="H319" s="157">
        <v>1</v>
      </c>
      <c r="I319" s="158"/>
      <c r="L319" s="154"/>
      <c r="M319" s="159"/>
      <c r="T319" s="160"/>
      <c r="AT319" s="155" t="s">
        <v>292</v>
      </c>
      <c r="AU319" s="155" t="s">
        <v>91</v>
      </c>
      <c r="AV319" s="12" t="s">
        <v>91</v>
      </c>
      <c r="AW319" s="12" t="s">
        <v>36</v>
      </c>
      <c r="AX319" s="12" t="s">
        <v>85</v>
      </c>
      <c r="AY319" s="155" t="s">
        <v>209</v>
      </c>
    </row>
    <row r="320" spans="2:65" s="1" customFormat="1" ht="16.5" customHeight="1" x14ac:dyDescent="0.2">
      <c r="B320" s="30"/>
      <c r="C320" s="171" t="s">
        <v>711</v>
      </c>
      <c r="D320" s="171" t="s">
        <v>449</v>
      </c>
      <c r="E320" s="172" t="s">
        <v>3874</v>
      </c>
      <c r="F320" s="173" t="s">
        <v>3875</v>
      </c>
      <c r="G320" s="174" t="s">
        <v>456</v>
      </c>
      <c r="H320" s="175">
        <v>2</v>
      </c>
      <c r="I320" s="176"/>
      <c r="J320" s="177">
        <f>ROUND(I320*H320,2)</f>
        <v>0</v>
      </c>
      <c r="K320" s="178"/>
      <c r="L320" s="179"/>
      <c r="M320" s="180" t="s">
        <v>1</v>
      </c>
      <c r="N320" s="181" t="s">
        <v>43</v>
      </c>
      <c r="P320" s="146">
        <f>O320*H320</f>
        <v>0</v>
      </c>
      <c r="Q320" s="146">
        <v>4.0000000000000002E-4</v>
      </c>
      <c r="R320" s="146">
        <f>Q320*H320</f>
        <v>8.0000000000000004E-4</v>
      </c>
      <c r="S320" s="146">
        <v>0</v>
      </c>
      <c r="T320" s="147">
        <f>S320*H320</f>
        <v>0</v>
      </c>
      <c r="AR320" s="148" t="s">
        <v>509</v>
      </c>
      <c r="AT320" s="148" t="s">
        <v>449</v>
      </c>
      <c r="AU320" s="148" t="s">
        <v>91</v>
      </c>
      <c r="AY320" s="15" t="s">
        <v>209</v>
      </c>
      <c r="BE320" s="149">
        <f>IF(N320="základní",J320,0)</f>
        <v>0</v>
      </c>
      <c r="BF320" s="149">
        <f>IF(N320="snížená",J320,0)</f>
        <v>0</v>
      </c>
      <c r="BG320" s="149">
        <f>IF(N320="zákl. přenesená",J320,0)</f>
        <v>0</v>
      </c>
      <c r="BH320" s="149">
        <f>IF(N320="sníž. přenesená",J320,0)</f>
        <v>0</v>
      </c>
      <c r="BI320" s="149">
        <f>IF(N320="nulová",J320,0)</f>
        <v>0</v>
      </c>
      <c r="BJ320" s="15" t="s">
        <v>85</v>
      </c>
      <c r="BK320" s="149">
        <f>ROUND(I320*H320,2)</f>
        <v>0</v>
      </c>
      <c r="BL320" s="15" t="s">
        <v>287</v>
      </c>
      <c r="BM320" s="148" t="s">
        <v>3876</v>
      </c>
    </row>
    <row r="321" spans="2:65" s="1" customFormat="1" x14ac:dyDescent="0.2">
      <c r="B321" s="30"/>
      <c r="D321" s="150" t="s">
        <v>216</v>
      </c>
      <c r="F321" s="151" t="s">
        <v>3875</v>
      </c>
      <c r="I321" s="152"/>
      <c r="L321" s="30"/>
      <c r="M321" s="153"/>
      <c r="T321" s="54"/>
      <c r="AT321" s="15" t="s">
        <v>216</v>
      </c>
      <c r="AU321" s="15" t="s">
        <v>91</v>
      </c>
    </row>
    <row r="322" spans="2:65" s="12" customFormat="1" x14ac:dyDescent="0.2">
      <c r="B322" s="154"/>
      <c r="D322" s="150" t="s">
        <v>292</v>
      </c>
      <c r="E322" s="155" t="s">
        <v>1</v>
      </c>
      <c r="F322" s="156" t="s">
        <v>91</v>
      </c>
      <c r="H322" s="157">
        <v>2</v>
      </c>
      <c r="I322" s="158"/>
      <c r="L322" s="154"/>
      <c r="M322" s="159"/>
      <c r="T322" s="160"/>
      <c r="AT322" s="155" t="s">
        <v>292</v>
      </c>
      <c r="AU322" s="155" t="s">
        <v>91</v>
      </c>
      <c r="AV322" s="12" t="s">
        <v>91</v>
      </c>
      <c r="AW322" s="12" t="s">
        <v>36</v>
      </c>
      <c r="AX322" s="12" t="s">
        <v>85</v>
      </c>
      <c r="AY322" s="155" t="s">
        <v>209</v>
      </c>
    </row>
    <row r="323" spans="2:65" s="1" customFormat="1" ht="16.5" customHeight="1" x14ac:dyDescent="0.2">
      <c r="B323" s="30"/>
      <c r="C323" s="171" t="s">
        <v>716</v>
      </c>
      <c r="D323" s="171" t="s">
        <v>449</v>
      </c>
      <c r="E323" s="172" t="s">
        <v>3877</v>
      </c>
      <c r="F323" s="173" t="s">
        <v>3878</v>
      </c>
      <c r="G323" s="174" t="s">
        <v>456</v>
      </c>
      <c r="H323" s="175">
        <v>10</v>
      </c>
      <c r="I323" s="176"/>
      <c r="J323" s="177">
        <f>ROUND(I323*H323,2)</f>
        <v>0</v>
      </c>
      <c r="K323" s="178"/>
      <c r="L323" s="179"/>
      <c r="M323" s="180" t="s">
        <v>1</v>
      </c>
      <c r="N323" s="181" t="s">
        <v>43</v>
      </c>
      <c r="P323" s="146">
        <f>O323*H323</f>
        <v>0</v>
      </c>
      <c r="Q323" s="146">
        <v>4.0000000000000002E-4</v>
      </c>
      <c r="R323" s="146">
        <f>Q323*H323</f>
        <v>4.0000000000000001E-3</v>
      </c>
      <c r="S323" s="146">
        <v>0</v>
      </c>
      <c r="T323" s="147">
        <f>S323*H323</f>
        <v>0</v>
      </c>
      <c r="AR323" s="148" t="s">
        <v>509</v>
      </c>
      <c r="AT323" s="148" t="s">
        <v>449</v>
      </c>
      <c r="AU323" s="148" t="s">
        <v>91</v>
      </c>
      <c r="AY323" s="15" t="s">
        <v>209</v>
      </c>
      <c r="BE323" s="149">
        <f>IF(N323="základní",J323,0)</f>
        <v>0</v>
      </c>
      <c r="BF323" s="149">
        <f>IF(N323="snížená",J323,0)</f>
        <v>0</v>
      </c>
      <c r="BG323" s="149">
        <f>IF(N323="zákl. přenesená",J323,0)</f>
        <v>0</v>
      </c>
      <c r="BH323" s="149">
        <f>IF(N323="sníž. přenesená",J323,0)</f>
        <v>0</v>
      </c>
      <c r="BI323" s="149">
        <f>IF(N323="nulová",J323,0)</f>
        <v>0</v>
      </c>
      <c r="BJ323" s="15" t="s">
        <v>85</v>
      </c>
      <c r="BK323" s="149">
        <f>ROUND(I323*H323,2)</f>
        <v>0</v>
      </c>
      <c r="BL323" s="15" t="s">
        <v>287</v>
      </c>
      <c r="BM323" s="148" t="s">
        <v>3879</v>
      </c>
    </row>
    <row r="324" spans="2:65" s="1" customFormat="1" x14ac:dyDescent="0.2">
      <c r="B324" s="30"/>
      <c r="D324" s="150" t="s">
        <v>216</v>
      </c>
      <c r="F324" s="151" t="s">
        <v>3878</v>
      </c>
      <c r="I324" s="152"/>
      <c r="L324" s="30"/>
      <c r="M324" s="153"/>
      <c r="T324" s="54"/>
      <c r="AT324" s="15" t="s">
        <v>216</v>
      </c>
      <c r="AU324" s="15" t="s">
        <v>91</v>
      </c>
    </row>
    <row r="325" spans="2:65" s="12" customFormat="1" x14ac:dyDescent="0.2">
      <c r="B325" s="154"/>
      <c r="D325" s="150" t="s">
        <v>292</v>
      </c>
      <c r="E325" s="155" t="s">
        <v>1</v>
      </c>
      <c r="F325" s="156" t="s">
        <v>254</v>
      </c>
      <c r="H325" s="157">
        <v>10</v>
      </c>
      <c r="I325" s="158"/>
      <c r="L325" s="154"/>
      <c r="M325" s="159"/>
      <c r="T325" s="160"/>
      <c r="AT325" s="155" t="s">
        <v>292</v>
      </c>
      <c r="AU325" s="155" t="s">
        <v>91</v>
      </c>
      <c r="AV325" s="12" t="s">
        <v>91</v>
      </c>
      <c r="AW325" s="12" t="s">
        <v>36</v>
      </c>
      <c r="AX325" s="12" t="s">
        <v>85</v>
      </c>
      <c r="AY325" s="155" t="s">
        <v>209</v>
      </c>
    </row>
    <row r="326" spans="2:65" s="1" customFormat="1" ht="16.5" customHeight="1" x14ac:dyDescent="0.2">
      <c r="B326" s="30"/>
      <c r="C326" s="171" t="s">
        <v>720</v>
      </c>
      <c r="D326" s="171" t="s">
        <v>449</v>
      </c>
      <c r="E326" s="172" t="s">
        <v>3880</v>
      </c>
      <c r="F326" s="173" t="s">
        <v>3881</v>
      </c>
      <c r="G326" s="174" t="s">
        <v>456</v>
      </c>
      <c r="H326" s="175">
        <v>2</v>
      </c>
      <c r="I326" s="176"/>
      <c r="J326" s="177">
        <f>ROUND(I326*H326,2)</f>
        <v>0</v>
      </c>
      <c r="K326" s="178"/>
      <c r="L326" s="179"/>
      <c r="M326" s="180" t="s">
        <v>1</v>
      </c>
      <c r="N326" s="181" t="s">
        <v>43</v>
      </c>
      <c r="P326" s="146">
        <f>O326*H326</f>
        <v>0</v>
      </c>
      <c r="Q326" s="146">
        <v>4.0000000000000002E-4</v>
      </c>
      <c r="R326" s="146">
        <f>Q326*H326</f>
        <v>8.0000000000000004E-4</v>
      </c>
      <c r="S326" s="146">
        <v>0</v>
      </c>
      <c r="T326" s="147">
        <f>S326*H326</f>
        <v>0</v>
      </c>
      <c r="AR326" s="148" t="s">
        <v>509</v>
      </c>
      <c r="AT326" s="148" t="s">
        <v>449</v>
      </c>
      <c r="AU326" s="148" t="s">
        <v>91</v>
      </c>
      <c r="AY326" s="15" t="s">
        <v>209</v>
      </c>
      <c r="BE326" s="149">
        <f>IF(N326="základní",J326,0)</f>
        <v>0</v>
      </c>
      <c r="BF326" s="149">
        <f>IF(N326="snížená",J326,0)</f>
        <v>0</v>
      </c>
      <c r="BG326" s="149">
        <f>IF(N326="zákl. přenesená",J326,0)</f>
        <v>0</v>
      </c>
      <c r="BH326" s="149">
        <f>IF(N326="sníž. přenesená",J326,0)</f>
        <v>0</v>
      </c>
      <c r="BI326" s="149">
        <f>IF(N326="nulová",J326,0)</f>
        <v>0</v>
      </c>
      <c r="BJ326" s="15" t="s">
        <v>85</v>
      </c>
      <c r="BK326" s="149">
        <f>ROUND(I326*H326,2)</f>
        <v>0</v>
      </c>
      <c r="BL326" s="15" t="s">
        <v>287</v>
      </c>
      <c r="BM326" s="148" t="s">
        <v>3882</v>
      </c>
    </row>
    <row r="327" spans="2:65" s="1" customFormat="1" x14ac:dyDescent="0.2">
      <c r="B327" s="30"/>
      <c r="D327" s="150" t="s">
        <v>216</v>
      </c>
      <c r="F327" s="151" t="s">
        <v>3881</v>
      </c>
      <c r="I327" s="152"/>
      <c r="L327" s="30"/>
      <c r="M327" s="153"/>
      <c r="T327" s="54"/>
      <c r="AT327" s="15" t="s">
        <v>216</v>
      </c>
      <c r="AU327" s="15" t="s">
        <v>91</v>
      </c>
    </row>
    <row r="328" spans="2:65" s="12" customFormat="1" x14ac:dyDescent="0.2">
      <c r="B328" s="154"/>
      <c r="D328" s="150" t="s">
        <v>292</v>
      </c>
      <c r="E328" s="155" t="s">
        <v>1</v>
      </c>
      <c r="F328" s="156" t="s">
        <v>91</v>
      </c>
      <c r="H328" s="157">
        <v>2</v>
      </c>
      <c r="I328" s="158"/>
      <c r="L328" s="154"/>
      <c r="M328" s="159"/>
      <c r="T328" s="160"/>
      <c r="AT328" s="155" t="s">
        <v>292</v>
      </c>
      <c r="AU328" s="155" t="s">
        <v>91</v>
      </c>
      <c r="AV328" s="12" t="s">
        <v>91</v>
      </c>
      <c r="AW328" s="12" t="s">
        <v>36</v>
      </c>
      <c r="AX328" s="12" t="s">
        <v>85</v>
      </c>
      <c r="AY328" s="155" t="s">
        <v>209</v>
      </c>
    </row>
    <row r="329" spans="2:65" s="1" customFormat="1" ht="16.5" customHeight="1" x14ac:dyDescent="0.2">
      <c r="B329" s="30"/>
      <c r="C329" s="171" t="s">
        <v>724</v>
      </c>
      <c r="D329" s="171" t="s">
        <v>449</v>
      </c>
      <c r="E329" s="172" t="s">
        <v>3883</v>
      </c>
      <c r="F329" s="173" t="s">
        <v>3884</v>
      </c>
      <c r="G329" s="174" t="s">
        <v>456</v>
      </c>
      <c r="H329" s="175">
        <v>1</v>
      </c>
      <c r="I329" s="176"/>
      <c r="J329" s="177">
        <f>ROUND(I329*H329,2)</f>
        <v>0</v>
      </c>
      <c r="K329" s="178"/>
      <c r="L329" s="179"/>
      <c r="M329" s="180" t="s">
        <v>1</v>
      </c>
      <c r="N329" s="181" t="s">
        <v>43</v>
      </c>
      <c r="P329" s="146">
        <f>O329*H329</f>
        <v>0</v>
      </c>
      <c r="Q329" s="146">
        <v>4.0000000000000002E-4</v>
      </c>
      <c r="R329" s="146">
        <f>Q329*H329</f>
        <v>4.0000000000000002E-4</v>
      </c>
      <c r="S329" s="146">
        <v>0</v>
      </c>
      <c r="T329" s="147">
        <f>S329*H329</f>
        <v>0</v>
      </c>
      <c r="AR329" s="148" t="s">
        <v>509</v>
      </c>
      <c r="AT329" s="148" t="s">
        <v>449</v>
      </c>
      <c r="AU329" s="148" t="s">
        <v>91</v>
      </c>
      <c r="AY329" s="15" t="s">
        <v>209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5" t="s">
        <v>85</v>
      </c>
      <c r="BK329" s="149">
        <f>ROUND(I329*H329,2)</f>
        <v>0</v>
      </c>
      <c r="BL329" s="15" t="s">
        <v>287</v>
      </c>
      <c r="BM329" s="148" t="s">
        <v>3885</v>
      </c>
    </row>
    <row r="330" spans="2:65" s="1" customFormat="1" x14ac:dyDescent="0.2">
      <c r="B330" s="30"/>
      <c r="D330" s="150" t="s">
        <v>216</v>
      </c>
      <c r="F330" s="151" t="s">
        <v>3884</v>
      </c>
      <c r="I330" s="152"/>
      <c r="L330" s="30"/>
      <c r="M330" s="153"/>
      <c r="T330" s="54"/>
      <c r="AT330" s="15" t="s">
        <v>216</v>
      </c>
      <c r="AU330" s="15" t="s">
        <v>91</v>
      </c>
    </row>
    <row r="331" spans="2:65" s="12" customFormat="1" x14ac:dyDescent="0.2">
      <c r="B331" s="154"/>
      <c r="D331" s="150" t="s">
        <v>292</v>
      </c>
      <c r="E331" s="155" t="s">
        <v>1</v>
      </c>
      <c r="F331" s="156" t="s">
        <v>85</v>
      </c>
      <c r="H331" s="157">
        <v>1</v>
      </c>
      <c r="I331" s="158"/>
      <c r="L331" s="154"/>
      <c r="M331" s="159"/>
      <c r="T331" s="160"/>
      <c r="AT331" s="155" t="s">
        <v>292</v>
      </c>
      <c r="AU331" s="155" t="s">
        <v>91</v>
      </c>
      <c r="AV331" s="12" t="s">
        <v>91</v>
      </c>
      <c r="AW331" s="12" t="s">
        <v>36</v>
      </c>
      <c r="AX331" s="12" t="s">
        <v>85</v>
      </c>
      <c r="AY331" s="155" t="s">
        <v>209</v>
      </c>
    </row>
    <row r="332" spans="2:65" s="1" customFormat="1" ht="21.75" customHeight="1" x14ac:dyDescent="0.2">
      <c r="B332" s="30"/>
      <c r="C332" s="171" t="s">
        <v>729</v>
      </c>
      <c r="D332" s="171" t="s">
        <v>449</v>
      </c>
      <c r="E332" s="172" t="s">
        <v>3886</v>
      </c>
      <c r="F332" s="173" t="s">
        <v>3887</v>
      </c>
      <c r="G332" s="174" t="s">
        <v>3649</v>
      </c>
      <c r="H332" s="175">
        <v>1</v>
      </c>
      <c r="I332" s="176"/>
      <c r="J332" s="177">
        <f>ROUND(I332*H332,2)</f>
        <v>0</v>
      </c>
      <c r="K332" s="178"/>
      <c r="L332" s="179"/>
      <c r="M332" s="180" t="s">
        <v>1</v>
      </c>
      <c r="N332" s="181" t="s">
        <v>43</v>
      </c>
      <c r="P332" s="146">
        <f>O332*H332</f>
        <v>0</v>
      </c>
      <c r="Q332" s="146">
        <v>4.0000000000000002E-4</v>
      </c>
      <c r="R332" s="146">
        <f>Q332*H332</f>
        <v>4.0000000000000002E-4</v>
      </c>
      <c r="S332" s="146">
        <v>0</v>
      </c>
      <c r="T332" s="147">
        <f>S332*H332</f>
        <v>0</v>
      </c>
      <c r="AR332" s="148" t="s">
        <v>509</v>
      </c>
      <c r="AT332" s="148" t="s">
        <v>449</v>
      </c>
      <c r="AU332" s="148" t="s">
        <v>91</v>
      </c>
      <c r="AY332" s="15" t="s">
        <v>209</v>
      </c>
      <c r="BE332" s="149">
        <f>IF(N332="základní",J332,0)</f>
        <v>0</v>
      </c>
      <c r="BF332" s="149">
        <f>IF(N332="snížená",J332,0)</f>
        <v>0</v>
      </c>
      <c r="BG332" s="149">
        <f>IF(N332="zákl. přenesená",J332,0)</f>
        <v>0</v>
      </c>
      <c r="BH332" s="149">
        <f>IF(N332="sníž. přenesená",J332,0)</f>
        <v>0</v>
      </c>
      <c r="BI332" s="149">
        <f>IF(N332="nulová",J332,0)</f>
        <v>0</v>
      </c>
      <c r="BJ332" s="15" t="s">
        <v>85</v>
      </c>
      <c r="BK332" s="149">
        <f>ROUND(I332*H332,2)</f>
        <v>0</v>
      </c>
      <c r="BL332" s="15" t="s">
        <v>287</v>
      </c>
      <c r="BM332" s="148" t="s">
        <v>3888</v>
      </c>
    </row>
    <row r="333" spans="2:65" s="1" customFormat="1" x14ac:dyDescent="0.2">
      <c r="B333" s="30"/>
      <c r="D333" s="150" t="s">
        <v>216</v>
      </c>
      <c r="F333" s="151" t="s">
        <v>3889</v>
      </c>
      <c r="I333" s="152"/>
      <c r="L333" s="30"/>
      <c r="M333" s="153"/>
      <c r="T333" s="54"/>
      <c r="AT333" s="15" t="s">
        <v>216</v>
      </c>
      <c r="AU333" s="15" t="s">
        <v>91</v>
      </c>
    </row>
    <row r="334" spans="2:65" s="12" customFormat="1" x14ac:dyDescent="0.2">
      <c r="B334" s="154"/>
      <c r="D334" s="150" t="s">
        <v>292</v>
      </c>
      <c r="E334" s="155" t="s">
        <v>1</v>
      </c>
      <c r="F334" s="156" t="s">
        <v>85</v>
      </c>
      <c r="H334" s="157">
        <v>1</v>
      </c>
      <c r="I334" s="158"/>
      <c r="L334" s="154"/>
      <c r="M334" s="159"/>
      <c r="T334" s="160"/>
      <c r="AT334" s="155" t="s">
        <v>292</v>
      </c>
      <c r="AU334" s="155" t="s">
        <v>91</v>
      </c>
      <c r="AV334" s="12" t="s">
        <v>91</v>
      </c>
      <c r="AW334" s="12" t="s">
        <v>36</v>
      </c>
      <c r="AX334" s="12" t="s">
        <v>85</v>
      </c>
      <c r="AY334" s="155" t="s">
        <v>209</v>
      </c>
    </row>
    <row r="335" spans="2:65" s="1" customFormat="1" ht="24.2" customHeight="1" x14ac:dyDescent="0.2">
      <c r="B335" s="30"/>
      <c r="C335" s="171" t="s">
        <v>733</v>
      </c>
      <c r="D335" s="171" t="s">
        <v>449</v>
      </c>
      <c r="E335" s="172" t="s">
        <v>3890</v>
      </c>
      <c r="F335" s="173" t="s">
        <v>3891</v>
      </c>
      <c r="G335" s="174" t="s">
        <v>3649</v>
      </c>
      <c r="H335" s="175">
        <v>1</v>
      </c>
      <c r="I335" s="176"/>
      <c r="J335" s="177">
        <f>ROUND(I335*H335,2)</f>
        <v>0</v>
      </c>
      <c r="K335" s="178"/>
      <c r="L335" s="179"/>
      <c r="M335" s="180" t="s">
        <v>1</v>
      </c>
      <c r="N335" s="181" t="s">
        <v>43</v>
      </c>
      <c r="P335" s="146">
        <f>O335*H335</f>
        <v>0</v>
      </c>
      <c r="Q335" s="146">
        <v>4.0000000000000002E-4</v>
      </c>
      <c r="R335" s="146">
        <f>Q335*H335</f>
        <v>4.0000000000000002E-4</v>
      </c>
      <c r="S335" s="146">
        <v>0</v>
      </c>
      <c r="T335" s="147">
        <f>S335*H335</f>
        <v>0</v>
      </c>
      <c r="AR335" s="148" t="s">
        <v>509</v>
      </c>
      <c r="AT335" s="148" t="s">
        <v>449</v>
      </c>
      <c r="AU335" s="148" t="s">
        <v>91</v>
      </c>
      <c r="AY335" s="15" t="s">
        <v>209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5" t="s">
        <v>85</v>
      </c>
      <c r="BK335" s="149">
        <f>ROUND(I335*H335,2)</f>
        <v>0</v>
      </c>
      <c r="BL335" s="15" t="s">
        <v>287</v>
      </c>
      <c r="BM335" s="148" t="s">
        <v>3892</v>
      </c>
    </row>
    <row r="336" spans="2:65" s="1" customFormat="1" ht="19.5" x14ac:dyDescent="0.2">
      <c r="B336" s="30"/>
      <c r="D336" s="150" t="s">
        <v>216</v>
      </c>
      <c r="F336" s="151" t="s">
        <v>3893</v>
      </c>
      <c r="I336" s="152"/>
      <c r="L336" s="30"/>
      <c r="M336" s="153"/>
      <c r="T336" s="54"/>
      <c r="AT336" s="15" t="s">
        <v>216</v>
      </c>
      <c r="AU336" s="15" t="s">
        <v>91</v>
      </c>
    </row>
    <row r="337" spans="2:65" s="12" customFormat="1" x14ac:dyDescent="0.2">
      <c r="B337" s="154"/>
      <c r="D337" s="150" t="s">
        <v>292</v>
      </c>
      <c r="E337" s="155" t="s">
        <v>1</v>
      </c>
      <c r="F337" s="156" t="s">
        <v>85</v>
      </c>
      <c r="H337" s="157">
        <v>1</v>
      </c>
      <c r="I337" s="158"/>
      <c r="L337" s="154"/>
      <c r="M337" s="159"/>
      <c r="T337" s="160"/>
      <c r="AT337" s="155" t="s">
        <v>292</v>
      </c>
      <c r="AU337" s="155" t="s">
        <v>91</v>
      </c>
      <c r="AV337" s="12" t="s">
        <v>91</v>
      </c>
      <c r="AW337" s="12" t="s">
        <v>36</v>
      </c>
      <c r="AX337" s="12" t="s">
        <v>85</v>
      </c>
      <c r="AY337" s="155" t="s">
        <v>209</v>
      </c>
    </row>
    <row r="338" spans="2:65" s="1" customFormat="1" ht="21.75" customHeight="1" x14ac:dyDescent="0.2">
      <c r="B338" s="30"/>
      <c r="C338" s="171" t="s">
        <v>738</v>
      </c>
      <c r="D338" s="171" t="s">
        <v>449</v>
      </c>
      <c r="E338" s="172" t="s">
        <v>3894</v>
      </c>
      <c r="F338" s="173" t="s">
        <v>3895</v>
      </c>
      <c r="G338" s="174" t="s">
        <v>3649</v>
      </c>
      <c r="H338" s="175">
        <v>1</v>
      </c>
      <c r="I338" s="176"/>
      <c r="J338" s="177">
        <f>ROUND(I338*H338,2)</f>
        <v>0</v>
      </c>
      <c r="K338" s="178"/>
      <c r="L338" s="179"/>
      <c r="M338" s="180" t="s">
        <v>1</v>
      </c>
      <c r="N338" s="181" t="s">
        <v>43</v>
      </c>
      <c r="P338" s="146">
        <f>O338*H338</f>
        <v>0</v>
      </c>
      <c r="Q338" s="146">
        <v>4.0000000000000002E-4</v>
      </c>
      <c r="R338" s="146">
        <f>Q338*H338</f>
        <v>4.0000000000000002E-4</v>
      </c>
      <c r="S338" s="146">
        <v>0</v>
      </c>
      <c r="T338" s="147">
        <f>S338*H338</f>
        <v>0</v>
      </c>
      <c r="AR338" s="148" t="s">
        <v>509</v>
      </c>
      <c r="AT338" s="148" t="s">
        <v>449</v>
      </c>
      <c r="AU338" s="148" t="s">
        <v>91</v>
      </c>
      <c r="AY338" s="15" t="s">
        <v>209</v>
      </c>
      <c r="BE338" s="149">
        <f>IF(N338="základní",J338,0)</f>
        <v>0</v>
      </c>
      <c r="BF338" s="149">
        <f>IF(N338="snížená",J338,0)</f>
        <v>0</v>
      </c>
      <c r="BG338" s="149">
        <f>IF(N338="zákl. přenesená",J338,0)</f>
        <v>0</v>
      </c>
      <c r="BH338" s="149">
        <f>IF(N338="sníž. přenesená",J338,0)</f>
        <v>0</v>
      </c>
      <c r="BI338" s="149">
        <f>IF(N338="nulová",J338,0)</f>
        <v>0</v>
      </c>
      <c r="BJ338" s="15" t="s">
        <v>85</v>
      </c>
      <c r="BK338" s="149">
        <f>ROUND(I338*H338,2)</f>
        <v>0</v>
      </c>
      <c r="BL338" s="15" t="s">
        <v>287</v>
      </c>
      <c r="BM338" s="148" t="s">
        <v>3896</v>
      </c>
    </row>
    <row r="339" spans="2:65" s="1" customFormat="1" x14ac:dyDescent="0.2">
      <c r="B339" s="30"/>
      <c r="D339" s="150" t="s">
        <v>216</v>
      </c>
      <c r="F339" s="151" t="s">
        <v>3895</v>
      </c>
      <c r="I339" s="152"/>
      <c r="L339" s="30"/>
      <c r="M339" s="153"/>
      <c r="T339" s="54"/>
      <c r="AT339" s="15" t="s">
        <v>216</v>
      </c>
      <c r="AU339" s="15" t="s">
        <v>91</v>
      </c>
    </row>
    <row r="340" spans="2:65" s="12" customFormat="1" x14ac:dyDescent="0.2">
      <c r="B340" s="154"/>
      <c r="D340" s="150" t="s">
        <v>292</v>
      </c>
      <c r="E340" s="155" t="s">
        <v>1</v>
      </c>
      <c r="F340" s="156" t="s">
        <v>85</v>
      </c>
      <c r="H340" s="157">
        <v>1</v>
      </c>
      <c r="I340" s="158"/>
      <c r="L340" s="154"/>
      <c r="M340" s="159"/>
      <c r="T340" s="160"/>
      <c r="AT340" s="155" t="s">
        <v>292</v>
      </c>
      <c r="AU340" s="155" t="s">
        <v>91</v>
      </c>
      <c r="AV340" s="12" t="s">
        <v>91</v>
      </c>
      <c r="AW340" s="12" t="s">
        <v>36</v>
      </c>
      <c r="AX340" s="12" t="s">
        <v>85</v>
      </c>
      <c r="AY340" s="155" t="s">
        <v>209</v>
      </c>
    </row>
    <row r="341" spans="2:65" s="1" customFormat="1" ht="16.5" customHeight="1" x14ac:dyDescent="0.2">
      <c r="B341" s="30"/>
      <c r="C341" s="171" t="s">
        <v>742</v>
      </c>
      <c r="D341" s="171" t="s">
        <v>449</v>
      </c>
      <c r="E341" s="172" t="s">
        <v>3897</v>
      </c>
      <c r="F341" s="173" t="s">
        <v>3898</v>
      </c>
      <c r="G341" s="174" t="s">
        <v>456</v>
      </c>
      <c r="H341" s="175">
        <v>1</v>
      </c>
      <c r="I341" s="176"/>
      <c r="J341" s="177">
        <f>ROUND(I341*H341,2)</f>
        <v>0</v>
      </c>
      <c r="K341" s="178"/>
      <c r="L341" s="179"/>
      <c r="M341" s="180" t="s">
        <v>1</v>
      </c>
      <c r="N341" s="181" t="s">
        <v>43</v>
      </c>
      <c r="P341" s="146">
        <f>O341*H341</f>
        <v>0</v>
      </c>
      <c r="Q341" s="146">
        <v>4.0000000000000002E-4</v>
      </c>
      <c r="R341" s="146">
        <f>Q341*H341</f>
        <v>4.0000000000000002E-4</v>
      </c>
      <c r="S341" s="146">
        <v>0</v>
      </c>
      <c r="T341" s="147">
        <f>S341*H341</f>
        <v>0</v>
      </c>
      <c r="AR341" s="148" t="s">
        <v>509</v>
      </c>
      <c r="AT341" s="148" t="s">
        <v>449</v>
      </c>
      <c r="AU341" s="148" t="s">
        <v>91</v>
      </c>
      <c r="AY341" s="15" t="s">
        <v>209</v>
      </c>
      <c r="BE341" s="149">
        <f>IF(N341="základní",J341,0)</f>
        <v>0</v>
      </c>
      <c r="BF341" s="149">
        <f>IF(N341="snížená",J341,0)</f>
        <v>0</v>
      </c>
      <c r="BG341" s="149">
        <f>IF(N341="zákl. přenesená",J341,0)</f>
        <v>0</v>
      </c>
      <c r="BH341" s="149">
        <f>IF(N341="sníž. přenesená",J341,0)</f>
        <v>0</v>
      </c>
      <c r="BI341" s="149">
        <f>IF(N341="nulová",J341,0)</f>
        <v>0</v>
      </c>
      <c r="BJ341" s="15" t="s">
        <v>85</v>
      </c>
      <c r="BK341" s="149">
        <f>ROUND(I341*H341,2)</f>
        <v>0</v>
      </c>
      <c r="BL341" s="15" t="s">
        <v>287</v>
      </c>
      <c r="BM341" s="148" t="s">
        <v>3899</v>
      </c>
    </row>
    <row r="342" spans="2:65" s="1" customFormat="1" x14ac:dyDescent="0.2">
      <c r="B342" s="30"/>
      <c r="D342" s="150" t="s">
        <v>216</v>
      </c>
      <c r="F342" s="151" t="s">
        <v>3898</v>
      </c>
      <c r="I342" s="152"/>
      <c r="L342" s="30"/>
      <c r="M342" s="153"/>
      <c r="T342" s="54"/>
      <c r="AT342" s="15" t="s">
        <v>216</v>
      </c>
      <c r="AU342" s="15" t="s">
        <v>91</v>
      </c>
    </row>
    <row r="343" spans="2:65" s="12" customFormat="1" x14ac:dyDescent="0.2">
      <c r="B343" s="154"/>
      <c r="D343" s="150" t="s">
        <v>292</v>
      </c>
      <c r="E343" s="155" t="s">
        <v>1</v>
      </c>
      <c r="F343" s="156" t="s">
        <v>85</v>
      </c>
      <c r="H343" s="157">
        <v>1</v>
      </c>
      <c r="I343" s="158"/>
      <c r="L343" s="154"/>
      <c r="M343" s="159"/>
      <c r="T343" s="160"/>
      <c r="AT343" s="155" t="s">
        <v>292</v>
      </c>
      <c r="AU343" s="155" t="s">
        <v>91</v>
      </c>
      <c r="AV343" s="12" t="s">
        <v>91</v>
      </c>
      <c r="AW343" s="12" t="s">
        <v>36</v>
      </c>
      <c r="AX343" s="12" t="s">
        <v>85</v>
      </c>
      <c r="AY343" s="155" t="s">
        <v>209</v>
      </c>
    </row>
    <row r="344" spans="2:65" s="1" customFormat="1" ht="24.2" customHeight="1" x14ac:dyDescent="0.2">
      <c r="B344" s="30"/>
      <c r="C344" s="171" t="s">
        <v>748</v>
      </c>
      <c r="D344" s="171" t="s">
        <v>449</v>
      </c>
      <c r="E344" s="172" t="s">
        <v>3900</v>
      </c>
      <c r="F344" s="173" t="s">
        <v>3901</v>
      </c>
      <c r="G344" s="174" t="s">
        <v>3661</v>
      </c>
      <c r="H344" s="175">
        <v>1</v>
      </c>
      <c r="I344" s="176"/>
      <c r="J344" s="177">
        <f>ROUND(I344*H344,2)</f>
        <v>0</v>
      </c>
      <c r="K344" s="178"/>
      <c r="L344" s="179"/>
      <c r="M344" s="180" t="s">
        <v>1</v>
      </c>
      <c r="N344" s="181" t="s">
        <v>43</v>
      </c>
      <c r="P344" s="146">
        <f>O344*H344</f>
        <v>0</v>
      </c>
      <c r="Q344" s="146">
        <v>4.0000000000000002E-4</v>
      </c>
      <c r="R344" s="146">
        <f>Q344*H344</f>
        <v>4.0000000000000002E-4</v>
      </c>
      <c r="S344" s="146">
        <v>0</v>
      </c>
      <c r="T344" s="147">
        <f>S344*H344</f>
        <v>0</v>
      </c>
      <c r="AR344" s="148" t="s">
        <v>509</v>
      </c>
      <c r="AT344" s="148" t="s">
        <v>449</v>
      </c>
      <c r="AU344" s="148" t="s">
        <v>91</v>
      </c>
      <c r="AY344" s="15" t="s">
        <v>209</v>
      </c>
      <c r="BE344" s="149">
        <f>IF(N344="základní",J344,0)</f>
        <v>0</v>
      </c>
      <c r="BF344" s="149">
        <f>IF(N344="snížená",J344,0)</f>
        <v>0</v>
      </c>
      <c r="BG344" s="149">
        <f>IF(N344="zákl. přenesená",J344,0)</f>
        <v>0</v>
      </c>
      <c r="BH344" s="149">
        <f>IF(N344="sníž. přenesená",J344,0)</f>
        <v>0</v>
      </c>
      <c r="BI344" s="149">
        <f>IF(N344="nulová",J344,0)</f>
        <v>0</v>
      </c>
      <c r="BJ344" s="15" t="s">
        <v>85</v>
      </c>
      <c r="BK344" s="149">
        <f>ROUND(I344*H344,2)</f>
        <v>0</v>
      </c>
      <c r="BL344" s="15" t="s">
        <v>287</v>
      </c>
      <c r="BM344" s="148" t="s">
        <v>3902</v>
      </c>
    </row>
    <row r="345" spans="2:65" s="1" customFormat="1" ht="19.5" x14ac:dyDescent="0.2">
      <c r="B345" s="30"/>
      <c r="D345" s="150" t="s">
        <v>216</v>
      </c>
      <c r="F345" s="151" t="s">
        <v>3901</v>
      </c>
      <c r="I345" s="152"/>
      <c r="L345" s="30"/>
      <c r="M345" s="153"/>
      <c r="T345" s="54"/>
      <c r="AT345" s="15" t="s">
        <v>216</v>
      </c>
      <c r="AU345" s="15" t="s">
        <v>91</v>
      </c>
    </row>
    <row r="346" spans="2:65" s="12" customFormat="1" x14ac:dyDescent="0.2">
      <c r="B346" s="154"/>
      <c r="D346" s="150" t="s">
        <v>292</v>
      </c>
      <c r="E346" s="155" t="s">
        <v>1</v>
      </c>
      <c r="F346" s="156" t="s">
        <v>85</v>
      </c>
      <c r="H346" s="157">
        <v>1</v>
      </c>
      <c r="I346" s="158"/>
      <c r="L346" s="154"/>
      <c r="M346" s="182"/>
      <c r="N346" s="183"/>
      <c r="O346" s="183"/>
      <c r="P346" s="183"/>
      <c r="Q346" s="183"/>
      <c r="R346" s="183"/>
      <c r="S346" s="183"/>
      <c r="T346" s="184"/>
      <c r="AT346" s="155" t="s">
        <v>292</v>
      </c>
      <c r="AU346" s="155" t="s">
        <v>91</v>
      </c>
      <c r="AV346" s="12" t="s">
        <v>91</v>
      </c>
      <c r="AW346" s="12" t="s">
        <v>36</v>
      </c>
      <c r="AX346" s="12" t="s">
        <v>85</v>
      </c>
      <c r="AY346" s="155" t="s">
        <v>209</v>
      </c>
    </row>
    <row r="347" spans="2:65" s="1" customFormat="1" ht="6.95" customHeight="1" x14ac:dyDescent="0.2">
      <c r="B347" s="42"/>
      <c r="C347" s="43"/>
      <c r="D347" s="43"/>
      <c r="E347" s="43"/>
      <c r="F347" s="43"/>
      <c r="G347" s="43"/>
      <c r="H347" s="43"/>
      <c r="I347" s="43"/>
      <c r="J347" s="43"/>
      <c r="K347" s="43"/>
      <c r="L347" s="30"/>
    </row>
  </sheetData>
  <sheetProtection algorithmName="SHA-512" hashValue="I2oOFpL8xN4xj7dThdcbx/T/WGRd7OgGxTYsfozaSsgrzSmcbIGaVFQ10CvQ+/Cs6l1GPNySe3VNifneilp7lQ==" saltValue="90nucWnamMXT9Sj3R+tmW/Ze1j9PaBK690/bAnVT9nhO6VkzgheHgylOMLZ7hLzodP6aJmAsziv5HX/4VwhecQ==" spinCount="100000" sheet="1" objects="1" scenarios="1" formatColumns="0" formatRows="0" autoFilter="0"/>
  <autoFilter ref="C124:K346" xr:uid="{00000000-0009-0000-0000-000015000000}"/>
  <mergeCells count="15">
    <mergeCell ref="E111:H111"/>
    <mergeCell ref="E115:H115"/>
    <mergeCell ref="E113:H113"/>
    <mergeCell ref="E117:H117"/>
    <mergeCell ref="L2:V2"/>
    <mergeCell ref="E31:H31"/>
    <mergeCell ref="E84:H84"/>
    <mergeCell ref="E88:H88"/>
    <mergeCell ref="E86:H86"/>
    <mergeCell ref="E90:H90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479"/>
  <sheetViews>
    <sheetView showGridLines="0" workbookViewId="0">
      <selection activeCell="H235" sqref="H235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5" t="s">
        <v>166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 x14ac:dyDescent="0.2">
      <c r="B4" s="18"/>
      <c r="D4" s="19" t="s">
        <v>167</v>
      </c>
      <c r="L4" s="18"/>
      <c r="M4" s="91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41" t="str">
        <f>'Rekapitulace stavby'!K6</f>
        <v>Splašková kanalizace Lada</v>
      </c>
      <c r="F7" s="242"/>
      <c r="G7" s="242"/>
      <c r="H7" s="242"/>
      <c r="L7" s="18"/>
    </row>
    <row r="8" spans="2:46" ht="12" customHeight="1" x14ac:dyDescent="0.2">
      <c r="B8" s="18"/>
      <c r="D8" s="25" t="s">
        <v>168</v>
      </c>
      <c r="L8" s="18"/>
    </row>
    <row r="9" spans="2:46" s="1" customFormat="1" ht="16.5" customHeight="1" x14ac:dyDescent="0.2">
      <c r="B9" s="30"/>
      <c r="E9" s="241" t="s">
        <v>169</v>
      </c>
      <c r="F9" s="240"/>
      <c r="G9" s="240"/>
      <c r="H9" s="240"/>
      <c r="L9" s="30"/>
    </row>
    <row r="10" spans="2:46" s="1" customFormat="1" ht="12" customHeight="1" x14ac:dyDescent="0.2">
      <c r="B10" s="30"/>
      <c r="D10" s="25" t="s">
        <v>170</v>
      </c>
      <c r="L10" s="30"/>
    </row>
    <row r="11" spans="2:46" s="1" customFormat="1" ht="16.5" customHeight="1" x14ac:dyDescent="0.2">
      <c r="B11" s="30"/>
      <c r="E11" s="207" t="s">
        <v>3903</v>
      </c>
      <c r="F11" s="240"/>
      <c r="G11" s="240"/>
      <c r="H11" s="240"/>
      <c r="L11" s="30"/>
    </row>
    <row r="12" spans="2:46" s="1" customFormat="1" x14ac:dyDescent="0.2">
      <c r="B12" s="30"/>
      <c r="L12" s="30"/>
    </row>
    <row r="13" spans="2:46" s="1" customFormat="1" ht="12" customHeight="1" x14ac:dyDescent="0.2">
      <c r="B13" s="30"/>
      <c r="D13" s="25" t="s">
        <v>18</v>
      </c>
      <c r="F13" s="23" t="s">
        <v>93</v>
      </c>
      <c r="I13" s="25" t="s">
        <v>19</v>
      </c>
      <c r="J13" s="23" t="s">
        <v>319</v>
      </c>
      <c r="L13" s="30"/>
    </row>
    <row r="14" spans="2:46" s="1" customFormat="1" ht="12" customHeight="1" x14ac:dyDescent="0.2">
      <c r="B14" s="30"/>
      <c r="D14" s="25" t="s">
        <v>20</v>
      </c>
      <c r="F14" s="23" t="s">
        <v>173</v>
      </c>
      <c r="I14" s="25" t="s">
        <v>22</v>
      </c>
      <c r="J14" s="50" t="str">
        <f>'Rekapitulace stavby'!AN8</f>
        <v>2. 4. 2025</v>
      </c>
      <c r="L14" s="30"/>
    </row>
    <row r="15" spans="2:46" s="1" customFormat="1" ht="21.75" customHeight="1" x14ac:dyDescent="0.2">
      <c r="B15" s="30"/>
      <c r="D15" s="22" t="s">
        <v>174</v>
      </c>
      <c r="F15" s="92" t="s">
        <v>175</v>
      </c>
      <c r="I15" s="22" t="s">
        <v>176</v>
      </c>
      <c r="J15" s="92" t="s">
        <v>177</v>
      </c>
      <c r="L15" s="30"/>
    </row>
    <row r="16" spans="2:46" s="1" customFormat="1" ht="12" customHeight="1" x14ac:dyDescent="0.2">
      <c r="B16" s="30"/>
      <c r="D16" s="25" t="s">
        <v>24</v>
      </c>
      <c r="I16" s="25" t="s">
        <v>25</v>
      </c>
      <c r="J16" s="23" t="s">
        <v>26</v>
      </c>
      <c r="L16" s="30"/>
    </row>
    <row r="17" spans="2:12" s="1" customFormat="1" ht="18" customHeight="1" x14ac:dyDescent="0.2">
      <c r="B17" s="30"/>
      <c r="E17" s="23" t="s">
        <v>27</v>
      </c>
      <c r="I17" s="25" t="s">
        <v>28</v>
      </c>
      <c r="J17" s="23" t="s">
        <v>1</v>
      </c>
      <c r="L17" s="30"/>
    </row>
    <row r="18" spans="2:12" s="1" customFormat="1" ht="6.95" customHeight="1" x14ac:dyDescent="0.2">
      <c r="B18" s="30"/>
      <c r="L18" s="30"/>
    </row>
    <row r="19" spans="2:12" s="1" customFormat="1" ht="12" customHeight="1" x14ac:dyDescent="0.2">
      <c r="B19" s="30"/>
      <c r="D19" s="25" t="s">
        <v>29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 x14ac:dyDescent="0.2">
      <c r="B20" s="30"/>
      <c r="E20" s="243" t="str">
        <f>'Rekapitulace stavby'!E14</f>
        <v>Vyplň údaj</v>
      </c>
      <c r="F20" s="232"/>
      <c r="G20" s="232"/>
      <c r="H20" s="232"/>
      <c r="I20" s="25" t="s">
        <v>28</v>
      </c>
      <c r="J20" s="26" t="str">
        <f>'Rekapitulace stavby'!AN14</f>
        <v>Vyplň údaj</v>
      </c>
      <c r="L20" s="30"/>
    </row>
    <row r="21" spans="2:12" s="1" customFormat="1" ht="6.95" customHeight="1" x14ac:dyDescent="0.2">
      <c r="B21" s="30"/>
      <c r="L21" s="30"/>
    </row>
    <row r="22" spans="2:12" s="1" customFormat="1" ht="12" customHeight="1" x14ac:dyDescent="0.2">
      <c r="B22" s="30"/>
      <c r="D22" s="25" t="s">
        <v>31</v>
      </c>
      <c r="I22" s="25" t="s">
        <v>25</v>
      </c>
      <c r="J22" s="23" t="s">
        <v>32</v>
      </c>
      <c r="L22" s="30"/>
    </row>
    <row r="23" spans="2:12" s="1" customFormat="1" ht="18" customHeight="1" x14ac:dyDescent="0.2">
      <c r="B23" s="30"/>
      <c r="E23" s="23" t="s">
        <v>320</v>
      </c>
      <c r="I23" s="25" t="s">
        <v>28</v>
      </c>
      <c r="J23" s="23" t="s">
        <v>180</v>
      </c>
      <c r="L23" s="30"/>
    </row>
    <row r="24" spans="2:12" s="1" customFormat="1" ht="6.95" customHeight="1" x14ac:dyDescent="0.2">
      <c r="B24" s="30"/>
      <c r="L24" s="30"/>
    </row>
    <row r="25" spans="2:12" s="1" customFormat="1" ht="12" customHeight="1" x14ac:dyDescent="0.2">
      <c r="B25" s="30"/>
      <c r="D25" s="25" t="s">
        <v>34</v>
      </c>
      <c r="I25" s="25" t="s">
        <v>25</v>
      </c>
      <c r="J25" s="23" t="s">
        <v>1</v>
      </c>
      <c r="L25" s="30"/>
    </row>
    <row r="26" spans="2:12" s="1" customFormat="1" ht="18" customHeight="1" x14ac:dyDescent="0.2">
      <c r="B26" s="30"/>
      <c r="E26" s="23" t="s">
        <v>181</v>
      </c>
      <c r="I26" s="25" t="s">
        <v>28</v>
      </c>
      <c r="J26" s="23" t="s">
        <v>1</v>
      </c>
      <c r="L26" s="30"/>
    </row>
    <row r="27" spans="2:12" s="1" customFormat="1" ht="6.95" customHeight="1" x14ac:dyDescent="0.2">
      <c r="B27" s="30"/>
      <c r="L27" s="30"/>
    </row>
    <row r="28" spans="2:12" s="1" customFormat="1" ht="12" customHeight="1" x14ac:dyDescent="0.2">
      <c r="B28" s="30"/>
      <c r="D28" s="25" t="s">
        <v>37</v>
      </c>
      <c r="L28" s="30"/>
    </row>
    <row r="29" spans="2:12" s="7" customFormat="1" ht="16.5" customHeight="1" x14ac:dyDescent="0.2">
      <c r="B29" s="93"/>
      <c r="E29" s="236" t="s">
        <v>1</v>
      </c>
      <c r="F29" s="236"/>
      <c r="G29" s="236"/>
      <c r="H29" s="236"/>
      <c r="L29" s="93"/>
    </row>
    <row r="30" spans="2:12" s="1" customFormat="1" ht="6.95" customHeight="1" x14ac:dyDescent="0.2">
      <c r="B30" s="30"/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 x14ac:dyDescent="0.2">
      <c r="B32" s="30"/>
      <c r="D32" s="94" t="s">
        <v>38</v>
      </c>
      <c r="J32" s="64">
        <f>ROUND(J126, 2)</f>
        <v>0</v>
      </c>
      <c r="L32" s="30"/>
    </row>
    <row r="33" spans="2:12" s="1" customFormat="1" ht="6.95" customHeight="1" x14ac:dyDescent="0.2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 x14ac:dyDescent="0.2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 x14ac:dyDescent="0.2">
      <c r="B35" s="30"/>
      <c r="D35" s="53" t="s">
        <v>42</v>
      </c>
      <c r="E35" s="25" t="s">
        <v>43</v>
      </c>
      <c r="F35" s="84">
        <f>ROUND((SUM(BE126:BE478)),  2)</f>
        <v>0</v>
      </c>
      <c r="I35" s="95">
        <v>0.21</v>
      </c>
      <c r="J35" s="84">
        <f>ROUND(((SUM(BE126:BE478))*I35),  2)</f>
        <v>0</v>
      </c>
      <c r="L35" s="30"/>
    </row>
    <row r="36" spans="2:12" s="1" customFormat="1" ht="14.45" customHeight="1" x14ac:dyDescent="0.2">
      <c r="B36" s="30"/>
      <c r="E36" s="25" t="s">
        <v>44</v>
      </c>
      <c r="F36" s="84">
        <f>ROUND((SUM(BF126:BF478)),  2)</f>
        <v>0</v>
      </c>
      <c r="I36" s="95">
        <v>0.12</v>
      </c>
      <c r="J36" s="84">
        <f>ROUND(((SUM(BF126:BF478))*I36),  2)</f>
        <v>0</v>
      </c>
      <c r="L36" s="30"/>
    </row>
    <row r="37" spans="2:12" s="1" customFormat="1" ht="14.45" hidden="1" customHeight="1" x14ac:dyDescent="0.2">
      <c r="B37" s="30"/>
      <c r="E37" s="25" t="s">
        <v>45</v>
      </c>
      <c r="F37" s="84">
        <f>ROUND((SUM(BG126:BG478)),  2)</f>
        <v>0</v>
      </c>
      <c r="I37" s="95">
        <v>0.21</v>
      </c>
      <c r="J37" s="84">
        <f>0</f>
        <v>0</v>
      </c>
      <c r="L37" s="30"/>
    </row>
    <row r="38" spans="2:12" s="1" customFormat="1" ht="14.45" hidden="1" customHeight="1" x14ac:dyDescent="0.2">
      <c r="B38" s="30"/>
      <c r="E38" s="25" t="s">
        <v>46</v>
      </c>
      <c r="F38" s="84">
        <f>ROUND((SUM(BH126:BH478)),  2)</f>
        <v>0</v>
      </c>
      <c r="I38" s="95">
        <v>0.12</v>
      </c>
      <c r="J38" s="84">
        <f>0</f>
        <v>0</v>
      </c>
      <c r="L38" s="30"/>
    </row>
    <row r="39" spans="2:12" s="1" customFormat="1" ht="14.45" hidden="1" customHeight="1" x14ac:dyDescent="0.2">
      <c r="B39" s="30"/>
      <c r="E39" s="25" t="s">
        <v>47</v>
      </c>
      <c r="F39" s="84">
        <f>ROUND((SUM(BI126:BI478)),  2)</f>
        <v>0</v>
      </c>
      <c r="I39" s="95">
        <v>0</v>
      </c>
      <c r="J39" s="8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6"/>
      <c r="D41" s="97" t="s">
        <v>48</v>
      </c>
      <c r="E41" s="55"/>
      <c r="F41" s="55"/>
      <c r="G41" s="98" t="s">
        <v>49</v>
      </c>
      <c r="H41" s="99" t="s">
        <v>50</v>
      </c>
      <c r="I41" s="55"/>
      <c r="J41" s="100">
        <f>SUM(J32:J39)</f>
        <v>0</v>
      </c>
      <c r="K41" s="101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s="1" customFormat="1" ht="14.45" customHeight="1" x14ac:dyDescent="0.2">
      <c r="B49" s="30"/>
      <c r="D49" s="39" t="s">
        <v>51</v>
      </c>
      <c r="E49" s="40"/>
      <c r="F49" s="40"/>
      <c r="G49" s="39" t="s">
        <v>52</v>
      </c>
      <c r="H49" s="40"/>
      <c r="I49" s="40"/>
      <c r="J49" s="40"/>
      <c r="K49" s="40"/>
      <c r="L49" s="30"/>
    </row>
    <row r="50" spans="2:12" x14ac:dyDescent="0.2">
      <c r="B50" s="18"/>
      <c r="L50" s="18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s="1" customFormat="1" ht="12.75" x14ac:dyDescent="0.2">
      <c r="B60" s="30"/>
      <c r="D60" s="41" t="s">
        <v>53</v>
      </c>
      <c r="E60" s="32"/>
      <c r="F60" s="102" t="s">
        <v>54</v>
      </c>
      <c r="G60" s="41" t="s">
        <v>53</v>
      </c>
      <c r="H60" s="32"/>
      <c r="I60" s="32"/>
      <c r="J60" s="103" t="s">
        <v>54</v>
      </c>
      <c r="K60" s="32"/>
      <c r="L60" s="30"/>
    </row>
    <row r="61" spans="2:12" x14ac:dyDescent="0.2">
      <c r="B61" s="18"/>
      <c r="L61" s="18"/>
    </row>
    <row r="62" spans="2:12" x14ac:dyDescent="0.2">
      <c r="B62" s="18"/>
      <c r="L62" s="18"/>
    </row>
    <row r="63" spans="2:12" x14ac:dyDescent="0.2">
      <c r="B63" s="18"/>
      <c r="L63" s="18"/>
    </row>
    <row r="64" spans="2:12" s="1" customFormat="1" ht="12.75" x14ac:dyDescent="0.2">
      <c r="B64" s="30"/>
      <c r="D64" s="39" t="s">
        <v>55</v>
      </c>
      <c r="E64" s="40"/>
      <c r="F64" s="40"/>
      <c r="G64" s="39" t="s">
        <v>56</v>
      </c>
      <c r="H64" s="40"/>
      <c r="I64" s="40"/>
      <c r="J64" s="40"/>
      <c r="K64" s="40"/>
      <c r="L64" s="30"/>
    </row>
    <row r="65" spans="2:12" x14ac:dyDescent="0.2">
      <c r="B65" s="18"/>
      <c r="L65" s="18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s="1" customFormat="1" ht="12.75" x14ac:dyDescent="0.2">
      <c r="B75" s="30"/>
      <c r="D75" s="41" t="s">
        <v>53</v>
      </c>
      <c r="E75" s="32"/>
      <c r="F75" s="102" t="s">
        <v>54</v>
      </c>
      <c r="G75" s="41" t="s">
        <v>53</v>
      </c>
      <c r="H75" s="32"/>
      <c r="I75" s="32"/>
      <c r="J75" s="103" t="s">
        <v>54</v>
      </c>
      <c r="K75" s="32"/>
      <c r="L75" s="30"/>
    </row>
    <row r="76" spans="2:12" s="1" customFormat="1" ht="14.4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0"/>
    </row>
    <row r="80" spans="2:12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0"/>
    </row>
    <row r="81" spans="2:12" s="1" customFormat="1" ht="24.95" customHeight="1" x14ac:dyDescent="0.2">
      <c r="B81" s="30"/>
      <c r="C81" s="19" t="s">
        <v>182</v>
      </c>
      <c r="L81" s="30"/>
    </row>
    <row r="82" spans="2:12" s="1" customFormat="1" ht="6.95" customHeight="1" x14ac:dyDescent="0.2">
      <c r="B82" s="30"/>
      <c r="L82" s="30"/>
    </row>
    <row r="83" spans="2:12" s="1" customFormat="1" ht="12" customHeight="1" x14ac:dyDescent="0.2">
      <c r="B83" s="30"/>
      <c r="C83" s="25" t="s">
        <v>16</v>
      </c>
      <c r="L83" s="30"/>
    </row>
    <row r="84" spans="2:12" s="1" customFormat="1" ht="16.5" customHeight="1" x14ac:dyDescent="0.2">
      <c r="B84" s="30"/>
      <c r="E84" s="241" t="str">
        <f>E7</f>
        <v>Splašková kanalizace Lada</v>
      </c>
      <c r="F84" s="242"/>
      <c r="G84" s="242"/>
      <c r="H84" s="242"/>
      <c r="L84" s="30"/>
    </row>
    <row r="85" spans="2:12" ht="12" customHeight="1" x14ac:dyDescent="0.2">
      <c r="B85" s="18"/>
      <c r="C85" s="25" t="s">
        <v>168</v>
      </c>
      <c r="L85" s="18"/>
    </row>
    <row r="86" spans="2:12" s="1" customFormat="1" ht="16.5" customHeight="1" x14ac:dyDescent="0.2">
      <c r="B86" s="30"/>
      <c r="E86" s="241" t="s">
        <v>169</v>
      </c>
      <c r="F86" s="240"/>
      <c r="G86" s="240"/>
      <c r="H86" s="240"/>
      <c r="L86" s="30"/>
    </row>
    <row r="87" spans="2:12" s="1" customFormat="1" ht="12" customHeight="1" x14ac:dyDescent="0.2">
      <c r="B87" s="30"/>
      <c r="C87" s="25" t="s">
        <v>170</v>
      </c>
      <c r="L87" s="30"/>
    </row>
    <row r="88" spans="2:12" s="1" customFormat="1" ht="16.5" customHeight="1" x14ac:dyDescent="0.2">
      <c r="B88" s="30"/>
      <c r="E88" s="207" t="str">
        <f>E11</f>
        <v>2022_4.18 - Rekonstrukce vodovodu</v>
      </c>
      <c r="F88" s="240"/>
      <c r="G88" s="240"/>
      <c r="H88" s="240"/>
      <c r="L88" s="30"/>
    </row>
    <row r="89" spans="2:12" s="1" customFormat="1" ht="6.95" customHeight="1" x14ac:dyDescent="0.2">
      <c r="B89" s="30"/>
      <c r="L89" s="30"/>
    </row>
    <row r="90" spans="2:12" s="1" customFormat="1" ht="12" customHeight="1" x14ac:dyDescent="0.2">
      <c r="B90" s="30"/>
      <c r="C90" s="25" t="s">
        <v>20</v>
      </c>
      <c r="F90" s="23" t="str">
        <f>F14</f>
        <v>Česká Lípa</v>
      </c>
      <c r="I90" s="25" t="s">
        <v>22</v>
      </c>
      <c r="J90" s="50" t="str">
        <f>IF(J14="","",J14)</f>
        <v>2. 4. 2025</v>
      </c>
      <c r="L90" s="30"/>
    </row>
    <row r="91" spans="2:12" s="1" customFormat="1" ht="6.95" customHeight="1" x14ac:dyDescent="0.2">
      <c r="B91" s="30"/>
      <c r="L91" s="30"/>
    </row>
    <row r="92" spans="2:12" s="1" customFormat="1" ht="25.7" customHeight="1" x14ac:dyDescent="0.2">
      <c r="B92" s="30"/>
      <c r="C92" s="25" t="s">
        <v>24</v>
      </c>
      <c r="F92" s="23" t="str">
        <f>E17</f>
        <v>Město Česká Lípa</v>
      </c>
      <c r="I92" s="25" t="s">
        <v>31</v>
      </c>
      <c r="J92" s="28" t="str">
        <f>E23</f>
        <v>Vodohospodářský rozvoj a výstavba a.s.</v>
      </c>
      <c r="L92" s="30"/>
    </row>
    <row r="93" spans="2:12" s="1" customFormat="1" ht="15.2" customHeight="1" x14ac:dyDescent="0.2">
      <c r="B93" s="30"/>
      <c r="C93" s="25" t="s">
        <v>29</v>
      </c>
      <c r="F93" s="23" t="str">
        <f>IF(E20="","",E20)</f>
        <v>Vyplň údaj</v>
      </c>
      <c r="I93" s="25" t="s">
        <v>34</v>
      </c>
      <c r="J93" s="28" t="str">
        <f>E26</f>
        <v>Dvořák</v>
      </c>
      <c r="L93" s="30"/>
    </row>
    <row r="94" spans="2:12" s="1" customFormat="1" ht="10.35" customHeight="1" x14ac:dyDescent="0.2">
      <c r="B94" s="30"/>
      <c r="L94" s="30"/>
    </row>
    <row r="95" spans="2:12" s="1" customFormat="1" ht="29.25" customHeight="1" x14ac:dyDescent="0.2">
      <c r="B95" s="30"/>
      <c r="C95" s="104" t="s">
        <v>183</v>
      </c>
      <c r="D95" s="96"/>
      <c r="E95" s="96"/>
      <c r="F95" s="96"/>
      <c r="G95" s="96"/>
      <c r="H95" s="96"/>
      <c r="I95" s="96"/>
      <c r="J95" s="105" t="s">
        <v>184</v>
      </c>
      <c r="K95" s="96"/>
      <c r="L95" s="30"/>
    </row>
    <row r="96" spans="2:12" s="1" customFormat="1" ht="10.35" customHeight="1" x14ac:dyDescent="0.2">
      <c r="B96" s="30"/>
      <c r="L96" s="30"/>
    </row>
    <row r="97" spans="2:47" s="1" customFormat="1" ht="22.9" customHeight="1" x14ac:dyDescent="0.2">
      <c r="B97" s="30"/>
      <c r="C97" s="106" t="s">
        <v>185</v>
      </c>
      <c r="J97" s="64">
        <f>J126</f>
        <v>0</v>
      </c>
      <c r="L97" s="30"/>
      <c r="AU97" s="15" t="s">
        <v>186</v>
      </c>
    </row>
    <row r="98" spans="2:47" s="8" customFormat="1" ht="24.95" customHeight="1" x14ac:dyDescent="0.2">
      <c r="B98" s="107"/>
      <c r="D98" s="108" t="s">
        <v>321</v>
      </c>
      <c r="E98" s="109"/>
      <c r="F98" s="109"/>
      <c r="G98" s="109"/>
      <c r="H98" s="109"/>
      <c r="I98" s="109"/>
      <c r="J98" s="110">
        <f>J127</f>
        <v>0</v>
      </c>
      <c r="L98" s="107"/>
    </row>
    <row r="99" spans="2:47" s="9" customFormat="1" ht="19.899999999999999" customHeight="1" x14ac:dyDescent="0.2">
      <c r="B99" s="111"/>
      <c r="D99" s="112" t="s">
        <v>322</v>
      </c>
      <c r="E99" s="113"/>
      <c r="F99" s="113"/>
      <c r="G99" s="113"/>
      <c r="H99" s="113"/>
      <c r="I99" s="113"/>
      <c r="J99" s="114">
        <f>J128</f>
        <v>0</v>
      </c>
      <c r="L99" s="111"/>
    </row>
    <row r="100" spans="2:47" s="9" customFormat="1" ht="19.899999999999999" customHeight="1" x14ac:dyDescent="0.2">
      <c r="B100" s="111"/>
      <c r="D100" s="112" t="s">
        <v>325</v>
      </c>
      <c r="E100" s="113"/>
      <c r="F100" s="113"/>
      <c r="G100" s="113"/>
      <c r="H100" s="113"/>
      <c r="I100" s="113"/>
      <c r="J100" s="114">
        <f>J230</f>
        <v>0</v>
      </c>
      <c r="L100" s="111"/>
    </row>
    <row r="101" spans="2:47" s="9" customFormat="1" ht="19.899999999999999" customHeight="1" x14ac:dyDescent="0.2">
      <c r="B101" s="111"/>
      <c r="D101" s="112" t="s">
        <v>326</v>
      </c>
      <c r="E101" s="113"/>
      <c r="F101" s="113"/>
      <c r="G101" s="113"/>
      <c r="H101" s="113"/>
      <c r="I101" s="113"/>
      <c r="J101" s="114">
        <f>J234</f>
        <v>0</v>
      </c>
      <c r="L101" s="111"/>
    </row>
    <row r="102" spans="2:47" s="9" customFormat="1" ht="19.899999999999999" customHeight="1" x14ac:dyDescent="0.2">
      <c r="B102" s="111"/>
      <c r="D102" s="112" t="s">
        <v>328</v>
      </c>
      <c r="E102" s="113"/>
      <c r="F102" s="113"/>
      <c r="G102" s="113"/>
      <c r="H102" s="113"/>
      <c r="I102" s="113"/>
      <c r="J102" s="114">
        <f>J257</f>
        <v>0</v>
      </c>
      <c r="L102" s="111"/>
    </row>
    <row r="103" spans="2:47" s="9" customFormat="1" ht="14.85" customHeight="1" x14ac:dyDescent="0.2">
      <c r="B103" s="111"/>
      <c r="D103" s="112" t="s">
        <v>330</v>
      </c>
      <c r="E103" s="113"/>
      <c r="F103" s="113"/>
      <c r="G103" s="113"/>
      <c r="H103" s="113"/>
      <c r="I103" s="113"/>
      <c r="J103" s="114">
        <f>J449</f>
        <v>0</v>
      </c>
      <c r="L103" s="111"/>
    </row>
    <row r="104" spans="2:47" s="9" customFormat="1" ht="19.899999999999999" customHeight="1" x14ac:dyDescent="0.2">
      <c r="B104" s="111"/>
      <c r="D104" s="112" t="s">
        <v>331</v>
      </c>
      <c r="E104" s="113"/>
      <c r="F104" s="113"/>
      <c r="G104" s="113"/>
      <c r="H104" s="113"/>
      <c r="I104" s="113"/>
      <c r="J104" s="114">
        <f>J472</f>
        <v>0</v>
      </c>
      <c r="L104" s="111"/>
    </row>
    <row r="105" spans="2:47" s="1" customFormat="1" ht="21.75" customHeight="1" x14ac:dyDescent="0.2">
      <c r="B105" s="30"/>
      <c r="L105" s="30"/>
    </row>
    <row r="106" spans="2:47" s="1" customFormat="1" ht="6.95" customHeight="1" x14ac:dyDescent="0.2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30"/>
    </row>
    <row r="110" spans="2:47" s="1" customFormat="1" ht="6.95" customHeight="1" x14ac:dyDescent="0.2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0"/>
    </row>
    <row r="111" spans="2:47" s="1" customFormat="1" ht="24.95" customHeight="1" x14ac:dyDescent="0.2">
      <c r="B111" s="30"/>
      <c r="C111" s="19" t="s">
        <v>193</v>
      </c>
      <c r="L111" s="30"/>
    </row>
    <row r="112" spans="2:47" s="1" customFormat="1" ht="6.95" customHeight="1" x14ac:dyDescent="0.2">
      <c r="B112" s="30"/>
      <c r="L112" s="30"/>
    </row>
    <row r="113" spans="2:63" s="1" customFormat="1" ht="12" customHeight="1" x14ac:dyDescent="0.2">
      <c r="B113" s="30"/>
      <c r="C113" s="25" t="s">
        <v>16</v>
      </c>
      <c r="L113" s="30"/>
    </row>
    <row r="114" spans="2:63" s="1" customFormat="1" ht="16.5" customHeight="1" x14ac:dyDescent="0.2">
      <c r="B114" s="30"/>
      <c r="E114" s="241" t="str">
        <f>E7</f>
        <v>Splašková kanalizace Lada</v>
      </c>
      <c r="F114" s="242"/>
      <c r="G114" s="242"/>
      <c r="H114" s="242"/>
      <c r="L114" s="30"/>
    </row>
    <row r="115" spans="2:63" ht="12" customHeight="1" x14ac:dyDescent="0.2">
      <c r="B115" s="18"/>
      <c r="C115" s="25" t="s">
        <v>168</v>
      </c>
      <c r="L115" s="18"/>
    </row>
    <row r="116" spans="2:63" s="1" customFormat="1" ht="16.5" customHeight="1" x14ac:dyDescent="0.2">
      <c r="B116" s="30"/>
      <c r="E116" s="241" t="s">
        <v>169</v>
      </c>
      <c r="F116" s="240"/>
      <c r="G116" s="240"/>
      <c r="H116" s="240"/>
      <c r="L116" s="30"/>
    </row>
    <row r="117" spans="2:63" s="1" customFormat="1" ht="12" customHeight="1" x14ac:dyDescent="0.2">
      <c r="B117" s="30"/>
      <c r="C117" s="25" t="s">
        <v>170</v>
      </c>
      <c r="L117" s="30"/>
    </row>
    <row r="118" spans="2:63" s="1" customFormat="1" ht="16.5" customHeight="1" x14ac:dyDescent="0.2">
      <c r="B118" s="30"/>
      <c r="E118" s="207" t="str">
        <f>E11</f>
        <v>2022_4.18 - Rekonstrukce vodovodu</v>
      </c>
      <c r="F118" s="240"/>
      <c r="G118" s="240"/>
      <c r="H118" s="240"/>
      <c r="L118" s="30"/>
    </row>
    <row r="119" spans="2:63" s="1" customFormat="1" ht="6.95" customHeight="1" x14ac:dyDescent="0.2">
      <c r="B119" s="30"/>
      <c r="L119" s="30"/>
    </row>
    <row r="120" spans="2:63" s="1" customFormat="1" ht="12" customHeight="1" x14ac:dyDescent="0.2">
      <c r="B120" s="30"/>
      <c r="C120" s="25" t="s">
        <v>20</v>
      </c>
      <c r="F120" s="23" t="str">
        <f>F14</f>
        <v>Česká Lípa</v>
      </c>
      <c r="I120" s="25" t="s">
        <v>22</v>
      </c>
      <c r="J120" s="50" t="str">
        <f>IF(J14="","",J14)</f>
        <v>2. 4. 2025</v>
      </c>
      <c r="L120" s="30"/>
    </row>
    <row r="121" spans="2:63" s="1" customFormat="1" ht="6.95" customHeight="1" x14ac:dyDescent="0.2">
      <c r="B121" s="30"/>
      <c r="L121" s="30"/>
    </row>
    <row r="122" spans="2:63" s="1" customFormat="1" ht="25.7" customHeight="1" x14ac:dyDescent="0.2">
      <c r="B122" s="30"/>
      <c r="C122" s="25" t="s">
        <v>24</v>
      </c>
      <c r="F122" s="23" t="str">
        <f>E17</f>
        <v>Město Česká Lípa</v>
      </c>
      <c r="I122" s="25" t="s">
        <v>31</v>
      </c>
      <c r="J122" s="28" t="str">
        <f>E23</f>
        <v>Vodohospodářský rozvoj a výstavba a.s.</v>
      </c>
      <c r="L122" s="30"/>
    </row>
    <row r="123" spans="2:63" s="1" customFormat="1" ht="15.2" customHeight="1" x14ac:dyDescent="0.2">
      <c r="B123" s="30"/>
      <c r="C123" s="25" t="s">
        <v>29</v>
      </c>
      <c r="F123" s="23" t="str">
        <f>IF(E20="","",E20)</f>
        <v>Vyplň údaj</v>
      </c>
      <c r="I123" s="25" t="s">
        <v>34</v>
      </c>
      <c r="J123" s="28" t="str">
        <f>E26</f>
        <v>Dvořák</v>
      </c>
      <c r="L123" s="30"/>
    </row>
    <row r="124" spans="2:63" s="1" customFormat="1" ht="10.35" customHeight="1" x14ac:dyDescent="0.2">
      <c r="B124" s="30"/>
      <c r="L124" s="30"/>
    </row>
    <row r="125" spans="2:63" s="10" customFormat="1" ht="29.25" customHeight="1" x14ac:dyDescent="0.2">
      <c r="B125" s="115"/>
      <c r="C125" s="116" t="s">
        <v>194</v>
      </c>
      <c r="D125" s="117" t="s">
        <v>63</v>
      </c>
      <c r="E125" s="117" t="s">
        <v>59</v>
      </c>
      <c r="F125" s="117" t="s">
        <v>60</v>
      </c>
      <c r="G125" s="117" t="s">
        <v>195</v>
      </c>
      <c r="H125" s="117" t="s">
        <v>196</v>
      </c>
      <c r="I125" s="117" t="s">
        <v>197</v>
      </c>
      <c r="J125" s="118" t="s">
        <v>184</v>
      </c>
      <c r="K125" s="119" t="s">
        <v>198</v>
      </c>
      <c r="L125" s="115"/>
      <c r="M125" s="57" t="s">
        <v>1</v>
      </c>
      <c r="N125" s="58" t="s">
        <v>42</v>
      </c>
      <c r="O125" s="58" t="s">
        <v>199</v>
      </c>
      <c r="P125" s="58" t="s">
        <v>200</v>
      </c>
      <c r="Q125" s="58" t="s">
        <v>201</v>
      </c>
      <c r="R125" s="58" t="s">
        <v>202</v>
      </c>
      <c r="S125" s="58" t="s">
        <v>203</v>
      </c>
      <c r="T125" s="59" t="s">
        <v>204</v>
      </c>
    </row>
    <row r="126" spans="2:63" s="1" customFormat="1" ht="22.9" customHeight="1" x14ac:dyDescent="0.25">
      <c r="B126" s="30"/>
      <c r="C126" s="62" t="s">
        <v>205</v>
      </c>
      <c r="J126" s="120">
        <f>BK126</f>
        <v>0</v>
      </c>
      <c r="L126" s="30"/>
      <c r="M126" s="60"/>
      <c r="N126" s="51"/>
      <c r="O126" s="51"/>
      <c r="P126" s="121">
        <f>P127</f>
        <v>0</v>
      </c>
      <c r="Q126" s="51"/>
      <c r="R126" s="121">
        <f>R127</f>
        <v>269.35194915000005</v>
      </c>
      <c r="S126" s="51"/>
      <c r="T126" s="122">
        <f>T127</f>
        <v>46.425109999999997</v>
      </c>
      <c r="AT126" s="15" t="s">
        <v>77</v>
      </c>
      <c r="AU126" s="15" t="s">
        <v>186</v>
      </c>
      <c r="BK126" s="123">
        <f>BK127</f>
        <v>0</v>
      </c>
    </row>
    <row r="127" spans="2:63" s="11" customFormat="1" ht="25.9" customHeight="1" x14ac:dyDescent="0.2">
      <c r="B127" s="124"/>
      <c r="D127" s="125" t="s">
        <v>77</v>
      </c>
      <c r="E127" s="126" t="s">
        <v>337</v>
      </c>
      <c r="F127" s="126" t="s">
        <v>338</v>
      </c>
      <c r="I127" s="127"/>
      <c r="J127" s="128">
        <f>BK127</f>
        <v>0</v>
      </c>
      <c r="L127" s="124"/>
      <c r="M127" s="129"/>
      <c r="P127" s="130">
        <f>P128+P230+P234+P257+P472</f>
        <v>0</v>
      </c>
      <c r="R127" s="130">
        <f>R128+R230+R234+R257+R472</f>
        <v>269.35194915000005</v>
      </c>
      <c r="T127" s="131">
        <f>T128+T230+T234+T257+T472</f>
        <v>46.425109999999997</v>
      </c>
      <c r="AR127" s="125" t="s">
        <v>85</v>
      </c>
      <c r="AT127" s="132" t="s">
        <v>77</v>
      </c>
      <c r="AU127" s="132" t="s">
        <v>78</v>
      </c>
      <c r="AY127" s="125" t="s">
        <v>209</v>
      </c>
      <c r="BK127" s="133">
        <f>BK128+BK230+BK234+BK257+BK472</f>
        <v>0</v>
      </c>
    </row>
    <row r="128" spans="2:63" s="11" customFormat="1" ht="22.9" customHeight="1" x14ac:dyDescent="0.2">
      <c r="B128" s="124"/>
      <c r="D128" s="125" t="s">
        <v>77</v>
      </c>
      <c r="E128" s="134" t="s">
        <v>85</v>
      </c>
      <c r="F128" s="134" t="s">
        <v>339</v>
      </c>
      <c r="I128" s="127"/>
      <c r="J128" s="135">
        <f>BK128</f>
        <v>0</v>
      </c>
      <c r="L128" s="124"/>
      <c r="M128" s="129"/>
      <c r="P128" s="130">
        <f>SUM(P129:P229)</f>
        <v>0</v>
      </c>
      <c r="R128" s="130">
        <f>SUM(R129:R229)</f>
        <v>210.748985</v>
      </c>
      <c r="T128" s="131">
        <f>SUM(T129:T229)</f>
        <v>46.423899999999996</v>
      </c>
      <c r="AR128" s="125" t="s">
        <v>85</v>
      </c>
      <c r="AT128" s="132" t="s">
        <v>77</v>
      </c>
      <c r="AU128" s="132" t="s">
        <v>85</v>
      </c>
      <c r="AY128" s="125" t="s">
        <v>209</v>
      </c>
      <c r="BK128" s="133">
        <f>SUM(BK129:BK229)</f>
        <v>0</v>
      </c>
    </row>
    <row r="129" spans="2:65" s="1" customFormat="1" ht="24.2" customHeight="1" x14ac:dyDescent="0.2">
      <c r="B129" s="30"/>
      <c r="C129" s="136" t="s">
        <v>85</v>
      </c>
      <c r="D129" s="136" t="s">
        <v>210</v>
      </c>
      <c r="E129" s="137" t="s">
        <v>340</v>
      </c>
      <c r="F129" s="138" t="s">
        <v>341</v>
      </c>
      <c r="G129" s="139" t="s">
        <v>342</v>
      </c>
      <c r="H129" s="140">
        <v>152.80000000000001</v>
      </c>
      <c r="I129" s="141"/>
      <c r="J129" s="142">
        <f>ROUND(I129*H129,2)</f>
        <v>0</v>
      </c>
      <c r="K129" s="143"/>
      <c r="L129" s="30"/>
      <c r="M129" s="144" t="s">
        <v>1</v>
      </c>
      <c r="N129" s="145" t="s">
        <v>43</v>
      </c>
      <c r="P129" s="146">
        <f>O129*H129</f>
        <v>0</v>
      </c>
      <c r="Q129" s="146">
        <v>0</v>
      </c>
      <c r="R129" s="146">
        <f>Q129*H129</f>
        <v>0</v>
      </c>
      <c r="S129" s="146">
        <v>0.28999999999999998</v>
      </c>
      <c r="T129" s="147">
        <f>S129*H129</f>
        <v>44.311999999999998</v>
      </c>
      <c r="AR129" s="148" t="s">
        <v>156</v>
      </c>
      <c r="AT129" s="148" t="s">
        <v>210</v>
      </c>
      <c r="AU129" s="148" t="s">
        <v>91</v>
      </c>
      <c r="AY129" s="15" t="s">
        <v>209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5" t="s">
        <v>85</v>
      </c>
      <c r="BK129" s="149">
        <f>ROUND(I129*H129,2)</f>
        <v>0</v>
      </c>
      <c r="BL129" s="15" t="s">
        <v>156</v>
      </c>
      <c r="BM129" s="148" t="s">
        <v>3904</v>
      </c>
    </row>
    <row r="130" spans="2:65" s="1" customFormat="1" ht="39" x14ac:dyDescent="0.2">
      <c r="B130" s="30"/>
      <c r="D130" s="150" t="s">
        <v>216</v>
      </c>
      <c r="F130" s="151" t="s">
        <v>344</v>
      </c>
      <c r="I130" s="152"/>
      <c r="L130" s="30"/>
      <c r="M130" s="153"/>
      <c r="T130" s="54"/>
      <c r="AT130" s="15" t="s">
        <v>216</v>
      </c>
      <c r="AU130" s="15" t="s">
        <v>91</v>
      </c>
    </row>
    <row r="131" spans="2:65" s="12" customFormat="1" x14ac:dyDescent="0.2">
      <c r="B131" s="154"/>
      <c r="D131" s="150" t="s">
        <v>292</v>
      </c>
      <c r="E131" s="155" t="s">
        <v>1</v>
      </c>
      <c r="F131" s="156" t="s">
        <v>3905</v>
      </c>
      <c r="H131" s="157">
        <v>152.80000000000001</v>
      </c>
      <c r="I131" s="158"/>
      <c r="L131" s="154"/>
      <c r="M131" s="159"/>
      <c r="T131" s="160"/>
      <c r="AT131" s="155" t="s">
        <v>292</v>
      </c>
      <c r="AU131" s="155" t="s">
        <v>91</v>
      </c>
      <c r="AV131" s="12" t="s">
        <v>91</v>
      </c>
      <c r="AW131" s="12" t="s">
        <v>36</v>
      </c>
      <c r="AX131" s="12" t="s">
        <v>85</v>
      </c>
      <c r="AY131" s="155" t="s">
        <v>209</v>
      </c>
    </row>
    <row r="132" spans="2:65" s="1" customFormat="1" ht="24.2" customHeight="1" x14ac:dyDescent="0.2">
      <c r="B132" s="30"/>
      <c r="C132" s="136" t="s">
        <v>91</v>
      </c>
      <c r="D132" s="136" t="s">
        <v>210</v>
      </c>
      <c r="E132" s="137" t="s">
        <v>346</v>
      </c>
      <c r="F132" s="138" t="s">
        <v>347</v>
      </c>
      <c r="G132" s="139" t="s">
        <v>342</v>
      </c>
      <c r="H132" s="140">
        <v>4.9000000000000004</v>
      </c>
      <c r="I132" s="141"/>
      <c r="J132" s="142">
        <f>ROUND(I132*H132,2)</f>
        <v>0</v>
      </c>
      <c r="K132" s="143"/>
      <c r="L132" s="30"/>
      <c r="M132" s="144" t="s">
        <v>1</v>
      </c>
      <c r="N132" s="145" t="s">
        <v>43</v>
      </c>
      <c r="P132" s="146">
        <f>O132*H132</f>
        <v>0</v>
      </c>
      <c r="Q132" s="146">
        <v>0</v>
      </c>
      <c r="R132" s="146">
        <f>Q132*H132</f>
        <v>0</v>
      </c>
      <c r="S132" s="146">
        <v>0.316</v>
      </c>
      <c r="T132" s="147">
        <f>S132*H132</f>
        <v>1.5484000000000002</v>
      </c>
      <c r="AR132" s="148" t="s">
        <v>156</v>
      </c>
      <c r="AT132" s="148" t="s">
        <v>210</v>
      </c>
      <c r="AU132" s="148" t="s">
        <v>91</v>
      </c>
      <c r="AY132" s="15" t="s">
        <v>209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5" t="s">
        <v>85</v>
      </c>
      <c r="BK132" s="149">
        <f>ROUND(I132*H132,2)</f>
        <v>0</v>
      </c>
      <c r="BL132" s="15" t="s">
        <v>156</v>
      </c>
      <c r="BM132" s="148" t="s">
        <v>3906</v>
      </c>
    </row>
    <row r="133" spans="2:65" s="1" customFormat="1" ht="39" x14ac:dyDescent="0.2">
      <c r="B133" s="30"/>
      <c r="D133" s="150" t="s">
        <v>216</v>
      </c>
      <c r="F133" s="151" t="s">
        <v>349</v>
      </c>
      <c r="I133" s="152"/>
      <c r="L133" s="30"/>
      <c r="M133" s="153"/>
      <c r="T133" s="54"/>
      <c r="AT133" s="15" t="s">
        <v>216</v>
      </c>
      <c r="AU133" s="15" t="s">
        <v>91</v>
      </c>
    </row>
    <row r="134" spans="2:65" s="12" customFormat="1" x14ac:dyDescent="0.2">
      <c r="B134" s="154"/>
      <c r="D134" s="150" t="s">
        <v>292</v>
      </c>
      <c r="E134" s="155" t="s">
        <v>1</v>
      </c>
      <c r="F134" s="156" t="s">
        <v>3907</v>
      </c>
      <c r="H134" s="157">
        <v>4.9000000000000004</v>
      </c>
      <c r="I134" s="158"/>
      <c r="L134" s="154"/>
      <c r="M134" s="159"/>
      <c r="T134" s="160"/>
      <c r="AT134" s="155" t="s">
        <v>292</v>
      </c>
      <c r="AU134" s="155" t="s">
        <v>91</v>
      </c>
      <c r="AV134" s="12" t="s">
        <v>91</v>
      </c>
      <c r="AW134" s="12" t="s">
        <v>36</v>
      </c>
      <c r="AX134" s="12" t="s">
        <v>78</v>
      </c>
      <c r="AY134" s="155" t="s">
        <v>209</v>
      </c>
    </row>
    <row r="135" spans="2:65" s="13" customFormat="1" x14ac:dyDescent="0.2">
      <c r="B135" s="164"/>
      <c r="D135" s="150" t="s">
        <v>292</v>
      </c>
      <c r="E135" s="165" t="s">
        <v>1</v>
      </c>
      <c r="F135" s="166" t="s">
        <v>351</v>
      </c>
      <c r="H135" s="167">
        <v>4.9000000000000004</v>
      </c>
      <c r="I135" s="168"/>
      <c r="L135" s="164"/>
      <c r="M135" s="169"/>
      <c r="T135" s="170"/>
      <c r="AT135" s="165" t="s">
        <v>292</v>
      </c>
      <c r="AU135" s="165" t="s">
        <v>91</v>
      </c>
      <c r="AV135" s="13" t="s">
        <v>156</v>
      </c>
      <c r="AW135" s="13" t="s">
        <v>4</v>
      </c>
      <c r="AX135" s="13" t="s">
        <v>85</v>
      </c>
      <c r="AY135" s="165" t="s">
        <v>209</v>
      </c>
    </row>
    <row r="136" spans="2:65" s="1" customFormat="1" ht="24.2" customHeight="1" x14ac:dyDescent="0.2">
      <c r="B136" s="30"/>
      <c r="C136" s="136" t="s">
        <v>148</v>
      </c>
      <c r="D136" s="136" t="s">
        <v>210</v>
      </c>
      <c r="E136" s="137" t="s">
        <v>352</v>
      </c>
      <c r="F136" s="138" t="s">
        <v>353</v>
      </c>
      <c r="G136" s="139" t="s">
        <v>342</v>
      </c>
      <c r="H136" s="140">
        <v>4.9000000000000004</v>
      </c>
      <c r="I136" s="141"/>
      <c r="J136" s="142">
        <f>ROUND(I136*H136,2)</f>
        <v>0</v>
      </c>
      <c r="K136" s="143"/>
      <c r="L136" s="30"/>
      <c r="M136" s="144" t="s">
        <v>1</v>
      </c>
      <c r="N136" s="145" t="s">
        <v>43</v>
      </c>
      <c r="P136" s="146">
        <f>O136*H136</f>
        <v>0</v>
      </c>
      <c r="Q136" s="146">
        <v>1.0000000000000001E-5</v>
      </c>
      <c r="R136" s="146">
        <f>Q136*H136</f>
        <v>4.9000000000000005E-5</v>
      </c>
      <c r="S136" s="146">
        <v>0.115</v>
      </c>
      <c r="T136" s="147">
        <f>S136*H136</f>
        <v>0.56350000000000011</v>
      </c>
      <c r="AR136" s="148" t="s">
        <v>156</v>
      </c>
      <c r="AT136" s="148" t="s">
        <v>210</v>
      </c>
      <c r="AU136" s="148" t="s">
        <v>91</v>
      </c>
      <c r="AY136" s="15" t="s">
        <v>209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5" t="s">
        <v>85</v>
      </c>
      <c r="BK136" s="149">
        <f>ROUND(I136*H136,2)</f>
        <v>0</v>
      </c>
      <c r="BL136" s="15" t="s">
        <v>156</v>
      </c>
      <c r="BM136" s="148" t="s">
        <v>3908</v>
      </c>
    </row>
    <row r="137" spans="2:65" s="1" customFormat="1" ht="29.25" x14ac:dyDescent="0.2">
      <c r="B137" s="30"/>
      <c r="D137" s="150" t="s">
        <v>216</v>
      </c>
      <c r="F137" s="151" t="s">
        <v>355</v>
      </c>
      <c r="I137" s="152"/>
      <c r="L137" s="30"/>
      <c r="M137" s="153"/>
      <c r="T137" s="54"/>
      <c r="AT137" s="15" t="s">
        <v>216</v>
      </c>
      <c r="AU137" s="15" t="s">
        <v>91</v>
      </c>
    </row>
    <row r="138" spans="2:65" s="12" customFormat="1" x14ac:dyDescent="0.2">
      <c r="B138" s="154"/>
      <c r="D138" s="150" t="s">
        <v>292</v>
      </c>
      <c r="E138" s="155" t="s">
        <v>1</v>
      </c>
      <c r="F138" s="156" t="s">
        <v>3909</v>
      </c>
      <c r="H138" s="157">
        <v>4.9000000000000004</v>
      </c>
      <c r="I138" s="158"/>
      <c r="L138" s="154"/>
      <c r="M138" s="159"/>
      <c r="T138" s="160"/>
      <c r="AT138" s="155" t="s">
        <v>292</v>
      </c>
      <c r="AU138" s="155" t="s">
        <v>91</v>
      </c>
      <c r="AV138" s="12" t="s">
        <v>91</v>
      </c>
      <c r="AW138" s="12" t="s">
        <v>36</v>
      </c>
      <c r="AX138" s="12" t="s">
        <v>85</v>
      </c>
      <c r="AY138" s="155" t="s">
        <v>209</v>
      </c>
    </row>
    <row r="139" spans="2:65" s="1" customFormat="1" ht="24.2" customHeight="1" x14ac:dyDescent="0.2">
      <c r="B139" s="30"/>
      <c r="C139" s="136" t="s">
        <v>156</v>
      </c>
      <c r="D139" s="136" t="s">
        <v>210</v>
      </c>
      <c r="E139" s="137" t="s">
        <v>375</v>
      </c>
      <c r="F139" s="138" t="s">
        <v>376</v>
      </c>
      <c r="G139" s="139" t="s">
        <v>359</v>
      </c>
      <c r="H139" s="140">
        <v>30</v>
      </c>
      <c r="I139" s="141"/>
      <c r="J139" s="142">
        <f>ROUND(I139*H139,2)</f>
        <v>0</v>
      </c>
      <c r="K139" s="143"/>
      <c r="L139" s="30"/>
      <c r="M139" s="144" t="s">
        <v>1</v>
      </c>
      <c r="N139" s="145" t="s">
        <v>43</v>
      </c>
      <c r="P139" s="146">
        <f>O139*H139</f>
        <v>0</v>
      </c>
      <c r="Q139" s="146">
        <v>8.6800000000000002E-3</v>
      </c>
      <c r="R139" s="146">
        <f>Q139*H139</f>
        <v>0.26040000000000002</v>
      </c>
      <c r="S139" s="146">
        <v>0</v>
      </c>
      <c r="T139" s="147">
        <f>S139*H139</f>
        <v>0</v>
      </c>
      <c r="AR139" s="148" t="s">
        <v>156</v>
      </c>
      <c r="AT139" s="148" t="s">
        <v>210</v>
      </c>
      <c r="AU139" s="148" t="s">
        <v>91</v>
      </c>
      <c r="AY139" s="15" t="s">
        <v>209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5" t="s">
        <v>85</v>
      </c>
      <c r="BK139" s="149">
        <f>ROUND(I139*H139,2)</f>
        <v>0</v>
      </c>
      <c r="BL139" s="15" t="s">
        <v>156</v>
      </c>
      <c r="BM139" s="148" t="s">
        <v>3910</v>
      </c>
    </row>
    <row r="140" spans="2:65" s="1" customFormat="1" ht="58.5" x14ac:dyDescent="0.2">
      <c r="B140" s="30"/>
      <c r="D140" s="150" t="s">
        <v>216</v>
      </c>
      <c r="F140" s="151" t="s">
        <v>378</v>
      </c>
      <c r="I140" s="152"/>
      <c r="L140" s="30"/>
      <c r="M140" s="153"/>
      <c r="T140" s="54"/>
      <c r="AT140" s="15" t="s">
        <v>216</v>
      </c>
      <c r="AU140" s="15" t="s">
        <v>91</v>
      </c>
    </row>
    <row r="141" spans="2:65" s="12" customFormat="1" x14ac:dyDescent="0.2">
      <c r="B141" s="154"/>
      <c r="D141" s="150" t="s">
        <v>292</v>
      </c>
      <c r="E141" s="155" t="s">
        <v>1</v>
      </c>
      <c r="F141" s="156" t="s">
        <v>374</v>
      </c>
      <c r="H141" s="157">
        <v>30</v>
      </c>
      <c r="I141" s="158"/>
      <c r="L141" s="154"/>
      <c r="M141" s="159"/>
      <c r="T141" s="160"/>
      <c r="AT141" s="155" t="s">
        <v>292</v>
      </c>
      <c r="AU141" s="155" t="s">
        <v>91</v>
      </c>
      <c r="AV141" s="12" t="s">
        <v>91</v>
      </c>
      <c r="AW141" s="12" t="s">
        <v>36</v>
      </c>
      <c r="AX141" s="12" t="s">
        <v>85</v>
      </c>
      <c r="AY141" s="155" t="s">
        <v>209</v>
      </c>
    </row>
    <row r="142" spans="2:65" s="1" customFormat="1" ht="16.5" customHeight="1" x14ac:dyDescent="0.2">
      <c r="B142" s="30"/>
      <c r="C142" s="171" t="s">
        <v>208</v>
      </c>
      <c r="D142" s="171" t="s">
        <v>449</v>
      </c>
      <c r="E142" s="172" t="s">
        <v>577</v>
      </c>
      <c r="F142" s="173" t="s">
        <v>578</v>
      </c>
      <c r="G142" s="174" t="s">
        <v>554</v>
      </c>
      <c r="H142" s="175">
        <v>208.93600000000001</v>
      </c>
      <c r="I142" s="176"/>
      <c r="J142" s="177">
        <f>ROUND(I142*H142,2)</f>
        <v>0</v>
      </c>
      <c r="K142" s="178"/>
      <c r="L142" s="179"/>
      <c r="M142" s="180" t="s">
        <v>1</v>
      </c>
      <c r="N142" s="181" t="s">
        <v>43</v>
      </c>
      <c r="P142" s="146">
        <f>O142*H142</f>
        <v>0</v>
      </c>
      <c r="Q142" s="146">
        <v>1</v>
      </c>
      <c r="R142" s="146">
        <f>Q142*H142</f>
        <v>208.93600000000001</v>
      </c>
      <c r="S142" s="146">
        <v>0</v>
      </c>
      <c r="T142" s="147">
        <f>S142*H142</f>
        <v>0</v>
      </c>
      <c r="AR142" s="148" t="s">
        <v>244</v>
      </c>
      <c r="AT142" s="148" t="s">
        <v>449</v>
      </c>
      <c r="AU142" s="148" t="s">
        <v>91</v>
      </c>
      <c r="AY142" s="15" t="s">
        <v>209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5" t="s">
        <v>85</v>
      </c>
      <c r="BK142" s="149">
        <f>ROUND(I142*H142,2)</f>
        <v>0</v>
      </c>
      <c r="BL142" s="15" t="s">
        <v>156</v>
      </c>
      <c r="BM142" s="148" t="s">
        <v>3911</v>
      </c>
    </row>
    <row r="143" spans="2:65" s="1" customFormat="1" x14ac:dyDescent="0.2">
      <c r="B143" s="30"/>
      <c r="D143" s="150" t="s">
        <v>216</v>
      </c>
      <c r="F143" s="151" t="s">
        <v>578</v>
      </c>
      <c r="I143" s="152"/>
      <c r="L143" s="30"/>
      <c r="M143" s="153"/>
      <c r="T143" s="54"/>
      <c r="AT143" s="15" t="s">
        <v>216</v>
      </c>
      <c r="AU143" s="15" t="s">
        <v>91</v>
      </c>
    </row>
    <row r="144" spans="2:65" s="12" customFormat="1" ht="33.75" x14ac:dyDescent="0.2">
      <c r="B144" s="154"/>
      <c r="D144" s="150" t="s">
        <v>292</v>
      </c>
      <c r="E144" s="155" t="s">
        <v>1</v>
      </c>
      <c r="F144" s="156" t="s">
        <v>3912</v>
      </c>
      <c r="H144" s="157">
        <v>-5.6843671199999992</v>
      </c>
      <c r="I144" s="158"/>
      <c r="L144" s="154"/>
      <c r="M144" s="159"/>
      <c r="T144" s="160"/>
      <c r="AT144" s="155" t="s">
        <v>292</v>
      </c>
      <c r="AU144" s="155" t="s">
        <v>91</v>
      </c>
      <c r="AV144" s="12" t="s">
        <v>91</v>
      </c>
      <c r="AW144" s="12" t="s">
        <v>36</v>
      </c>
      <c r="AX144" s="12" t="s">
        <v>78</v>
      </c>
      <c r="AY144" s="155" t="s">
        <v>209</v>
      </c>
    </row>
    <row r="145" spans="2:65" s="12" customFormat="1" x14ac:dyDescent="0.2">
      <c r="B145" s="154"/>
      <c r="D145" s="150" t="s">
        <v>292</v>
      </c>
      <c r="E145" s="155" t="s">
        <v>1</v>
      </c>
      <c r="F145" s="156" t="s">
        <v>3913</v>
      </c>
      <c r="H145" s="157">
        <v>137.22</v>
      </c>
      <c r="I145" s="158"/>
      <c r="L145" s="154"/>
      <c r="M145" s="159"/>
      <c r="T145" s="160"/>
      <c r="AT145" s="155" t="s">
        <v>292</v>
      </c>
      <c r="AU145" s="155" t="s">
        <v>91</v>
      </c>
      <c r="AV145" s="12" t="s">
        <v>91</v>
      </c>
      <c r="AW145" s="12" t="s">
        <v>36</v>
      </c>
      <c r="AX145" s="12" t="s">
        <v>78</v>
      </c>
      <c r="AY145" s="155" t="s">
        <v>209</v>
      </c>
    </row>
    <row r="146" spans="2:65" s="12" customFormat="1" x14ac:dyDescent="0.2">
      <c r="B146" s="154"/>
      <c r="D146" s="150" t="s">
        <v>292</v>
      </c>
      <c r="E146" s="155" t="s">
        <v>1</v>
      </c>
      <c r="F146" s="156" t="s">
        <v>3914</v>
      </c>
      <c r="H146" s="157">
        <v>77.399999999999991</v>
      </c>
      <c r="I146" s="158"/>
      <c r="L146" s="154"/>
      <c r="M146" s="159"/>
      <c r="T146" s="160"/>
      <c r="AT146" s="155" t="s">
        <v>292</v>
      </c>
      <c r="AU146" s="155" t="s">
        <v>91</v>
      </c>
      <c r="AV146" s="12" t="s">
        <v>91</v>
      </c>
      <c r="AW146" s="12" t="s">
        <v>36</v>
      </c>
      <c r="AX146" s="12" t="s">
        <v>78</v>
      </c>
      <c r="AY146" s="155" t="s">
        <v>209</v>
      </c>
    </row>
    <row r="147" spans="2:65" s="13" customFormat="1" x14ac:dyDescent="0.2">
      <c r="B147" s="164"/>
      <c r="D147" s="150" t="s">
        <v>292</v>
      </c>
      <c r="E147" s="165" t="s">
        <v>1</v>
      </c>
      <c r="F147" s="166" t="s">
        <v>351</v>
      </c>
      <c r="H147" s="167">
        <v>208.93563288000001</v>
      </c>
      <c r="I147" s="168"/>
      <c r="L147" s="164"/>
      <c r="M147" s="169"/>
      <c r="T147" s="170"/>
      <c r="AT147" s="165" t="s">
        <v>292</v>
      </c>
      <c r="AU147" s="165" t="s">
        <v>91</v>
      </c>
      <c r="AV147" s="13" t="s">
        <v>156</v>
      </c>
      <c r="AW147" s="13" t="s">
        <v>4</v>
      </c>
      <c r="AX147" s="13" t="s">
        <v>85</v>
      </c>
      <c r="AY147" s="165" t="s">
        <v>209</v>
      </c>
    </row>
    <row r="148" spans="2:65" s="1" customFormat="1" ht="24.2" customHeight="1" x14ac:dyDescent="0.2">
      <c r="B148" s="30"/>
      <c r="C148" s="136" t="s">
        <v>234</v>
      </c>
      <c r="D148" s="136" t="s">
        <v>210</v>
      </c>
      <c r="E148" s="137" t="s">
        <v>380</v>
      </c>
      <c r="F148" s="138" t="s">
        <v>381</v>
      </c>
      <c r="G148" s="139" t="s">
        <v>359</v>
      </c>
      <c r="H148" s="140">
        <v>30</v>
      </c>
      <c r="I148" s="141"/>
      <c r="J148" s="142">
        <f>ROUND(I148*H148,2)</f>
        <v>0</v>
      </c>
      <c r="K148" s="143"/>
      <c r="L148" s="30"/>
      <c r="M148" s="144" t="s">
        <v>1</v>
      </c>
      <c r="N148" s="145" t="s">
        <v>43</v>
      </c>
      <c r="P148" s="146">
        <f>O148*H148</f>
        <v>0</v>
      </c>
      <c r="Q148" s="146">
        <v>3.6900000000000002E-2</v>
      </c>
      <c r="R148" s="146">
        <f>Q148*H148</f>
        <v>1.107</v>
      </c>
      <c r="S148" s="146">
        <v>0</v>
      </c>
      <c r="T148" s="147">
        <f>S148*H148</f>
        <v>0</v>
      </c>
      <c r="AR148" s="148" t="s">
        <v>156</v>
      </c>
      <c r="AT148" s="148" t="s">
        <v>210</v>
      </c>
      <c r="AU148" s="148" t="s">
        <v>91</v>
      </c>
      <c r="AY148" s="15" t="s">
        <v>209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5" t="s">
        <v>85</v>
      </c>
      <c r="BK148" s="149">
        <f>ROUND(I148*H148,2)</f>
        <v>0</v>
      </c>
      <c r="BL148" s="15" t="s">
        <v>156</v>
      </c>
      <c r="BM148" s="148" t="s">
        <v>3915</v>
      </c>
    </row>
    <row r="149" spans="2:65" s="1" customFormat="1" ht="58.5" x14ac:dyDescent="0.2">
      <c r="B149" s="30"/>
      <c r="D149" s="150" t="s">
        <v>216</v>
      </c>
      <c r="F149" s="151" t="s">
        <v>383</v>
      </c>
      <c r="I149" s="152"/>
      <c r="L149" s="30"/>
      <c r="M149" s="153"/>
      <c r="T149" s="54"/>
      <c r="AT149" s="15" t="s">
        <v>216</v>
      </c>
      <c r="AU149" s="15" t="s">
        <v>91</v>
      </c>
    </row>
    <row r="150" spans="2:65" s="12" customFormat="1" x14ac:dyDescent="0.2">
      <c r="B150" s="154"/>
      <c r="D150" s="150" t="s">
        <v>292</v>
      </c>
      <c r="E150" s="155" t="s">
        <v>1</v>
      </c>
      <c r="F150" s="156" t="s">
        <v>374</v>
      </c>
      <c r="H150" s="157">
        <v>30</v>
      </c>
      <c r="I150" s="158"/>
      <c r="L150" s="154"/>
      <c r="M150" s="159"/>
      <c r="T150" s="160"/>
      <c r="AT150" s="155" t="s">
        <v>292</v>
      </c>
      <c r="AU150" s="155" t="s">
        <v>91</v>
      </c>
      <c r="AV150" s="12" t="s">
        <v>91</v>
      </c>
      <c r="AW150" s="12" t="s">
        <v>36</v>
      </c>
      <c r="AX150" s="12" t="s">
        <v>85</v>
      </c>
      <c r="AY150" s="155" t="s">
        <v>209</v>
      </c>
    </row>
    <row r="151" spans="2:65" s="1" customFormat="1" ht="24.2" customHeight="1" x14ac:dyDescent="0.2">
      <c r="B151" s="30"/>
      <c r="C151" s="136" t="s">
        <v>239</v>
      </c>
      <c r="D151" s="136" t="s">
        <v>210</v>
      </c>
      <c r="E151" s="137" t="s">
        <v>385</v>
      </c>
      <c r="F151" s="138" t="s">
        <v>386</v>
      </c>
      <c r="G151" s="139" t="s">
        <v>387</v>
      </c>
      <c r="H151" s="140">
        <v>75</v>
      </c>
      <c r="I151" s="141"/>
      <c r="J151" s="142">
        <f>ROUND(I151*H151,2)</f>
        <v>0</v>
      </c>
      <c r="K151" s="143"/>
      <c r="L151" s="30"/>
      <c r="M151" s="144" t="s">
        <v>1</v>
      </c>
      <c r="N151" s="145" t="s">
        <v>43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156</v>
      </c>
      <c r="AT151" s="148" t="s">
        <v>210</v>
      </c>
      <c r="AU151" s="148" t="s">
        <v>91</v>
      </c>
      <c r="AY151" s="15" t="s">
        <v>209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5" t="s">
        <v>85</v>
      </c>
      <c r="BK151" s="149">
        <f>ROUND(I151*H151,2)</f>
        <v>0</v>
      </c>
      <c r="BL151" s="15" t="s">
        <v>156</v>
      </c>
      <c r="BM151" s="148" t="s">
        <v>3916</v>
      </c>
    </row>
    <row r="152" spans="2:65" s="1" customFormat="1" ht="19.5" x14ac:dyDescent="0.2">
      <c r="B152" s="30"/>
      <c r="D152" s="150" t="s">
        <v>216</v>
      </c>
      <c r="F152" s="151" t="s">
        <v>389</v>
      </c>
      <c r="I152" s="152"/>
      <c r="L152" s="30"/>
      <c r="M152" s="153"/>
      <c r="T152" s="54"/>
      <c r="AT152" s="15" t="s">
        <v>216</v>
      </c>
      <c r="AU152" s="15" t="s">
        <v>91</v>
      </c>
    </row>
    <row r="153" spans="2:65" s="12" customFormat="1" x14ac:dyDescent="0.2">
      <c r="B153" s="154"/>
      <c r="D153" s="150" t="s">
        <v>292</v>
      </c>
      <c r="E153" s="155" t="s">
        <v>1</v>
      </c>
      <c r="F153" s="156" t="s">
        <v>3917</v>
      </c>
      <c r="H153" s="157">
        <v>75</v>
      </c>
      <c r="I153" s="158"/>
      <c r="L153" s="154"/>
      <c r="M153" s="159"/>
      <c r="T153" s="160"/>
      <c r="AT153" s="155" t="s">
        <v>292</v>
      </c>
      <c r="AU153" s="155" t="s">
        <v>91</v>
      </c>
      <c r="AV153" s="12" t="s">
        <v>91</v>
      </c>
      <c r="AW153" s="12" t="s">
        <v>36</v>
      </c>
      <c r="AX153" s="12" t="s">
        <v>85</v>
      </c>
      <c r="AY153" s="155" t="s">
        <v>209</v>
      </c>
    </row>
    <row r="154" spans="2:65" s="1" customFormat="1" ht="33" customHeight="1" x14ac:dyDescent="0.2">
      <c r="B154" s="30"/>
      <c r="C154" s="136" t="s">
        <v>244</v>
      </c>
      <c r="D154" s="136" t="s">
        <v>210</v>
      </c>
      <c r="E154" s="137" t="s">
        <v>1157</v>
      </c>
      <c r="F154" s="138" t="s">
        <v>1158</v>
      </c>
      <c r="G154" s="139" t="s">
        <v>387</v>
      </c>
      <c r="H154" s="140">
        <v>91.385999999999996</v>
      </c>
      <c r="I154" s="141"/>
      <c r="J154" s="142">
        <f>ROUND(I154*H154,2)</f>
        <v>0</v>
      </c>
      <c r="K154" s="143"/>
      <c r="L154" s="30"/>
      <c r="M154" s="144" t="s">
        <v>1</v>
      </c>
      <c r="N154" s="145" t="s">
        <v>43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156</v>
      </c>
      <c r="AT154" s="148" t="s">
        <v>210</v>
      </c>
      <c r="AU154" s="148" t="s">
        <v>91</v>
      </c>
      <c r="AY154" s="15" t="s">
        <v>209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5" t="s">
        <v>85</v>
      </c>
      <c r="BK154" s="149">
        <f>ROUND(I154*H154,2)</f>
        <v>0</v>
      </c>
      <c r="BL154" s="15" t="s">
        <v>156</v>
      </c>
      <c r="BM154" s="148" t="s">
        <v>3918</v>
      </c>
    </row>
    <row r="155" spans="2:65" s="1" customFormat="1" ht="29.25" x14ac:dyDescent="0.2">
      <c r="B155" s="30"/>
      <c r="D155" s="150" t="s">
        <v>216</v>
      </c>
      <c r="F155" s="151" t="s">
        <v>1160</v>
      </c>
      <c r="I155" s="152"/>
      <c r="L155" s="30"/>
      <c r="M155" s="153"/>
      <c r="T155" s="54"/>
      <c r="AT155" s="15" t="s">
        <v>216</v>
      </c>
      <c r="AU155" s="15" t="s">
        <v>91</v>
      </c>
    </row>
    <row r="156" spans="2:65" s="12" customFormat="1" ht="22.5" x14ac:dyDescent="0.2">
      <c r="B156" s="154"/>
      <c r="D156" s="150" t="s">
        <v>292</v>
      </c>
      <c r="E156" s="155" t="s">
        <v>1</v>
      </c>
      <c r="F156" s="156" t="s">
        <v>3919</v>
      </c>
      <c r="H156" s="157">
        <v>103.904</v>
      </c>
      <c r="I156" s="158"/>
      <c r="L156" s="154"/>
      <c r="M156" s="159"/>
      <c r="T156" s="160"/>
      <c r="AT156" s="155" t="s">
        <v>292</v>
      </c>
      <c r="AU156" s="155" t="s">
        <v>91</v>
      </c>
      <c r="AV156" s="12" t="s">
        <v>91</v>
      </c>
      <c r="AW156" s="12" t="s">
        <v>36</v>
      </c>
      <c r="AX156" s="12" t="s">
        <v>78</v>
      </c>
      <c r="AY156" s="155" t="s">
        <v>209</v>
      </c>
    </row>
    <row r="157" spans="2:65" s="12" customFormat="1" ht="33.75" x14ac:dyDescent="0.2">
      <c r="B157" s="154"/>
      <c r="D157" s="150" t="s">
        <v>292</v>
      </c>
      <c r="E157" s="155" t="s">
        <v>1</v>
      </c>
      <c r="F157" s="156" t="s">
        <v>3920</v>
      </c>
      <c r="H157" s="157">
        <v>-12.518000000000001</v>
      </c>
      <c r="I157" s="158"/>
      <c r="L157" s="154"/>
      <c r="M157" s="159"/>
      <c r="T157" s="160"/>
      <c r="AT157" s="155" t="s">
        <v>292</v>
      </c>
      <c r="AU157" s="155" t="s">
        <v>91</v>
      </c>
      <c r="AV157" s="12" t="s">
        <v>91</v>
      </c>
      <c r="AW157" s="12" t="s">
        <v>36</v>
      </c>
      <c r="AX157" s="12" t="s">
        <v>78</v>
      </c>
      <c r="AY157" s="155" t="s">
        <v>209</v>
      </c>
    </row>
    <row r="158" spans="2:65" s="13" customFormat="1" x14ac:dyDescent="0.2">
      <c r="B158" s="164"/>
      <c r="D158" s="150" t="s">
        <v>292</v>
      </c>
      <c r="E158" s="165" t="s">
        <v>1</v>
      </c>
      <c r="F158" s="166" t="s">
        <v>351</v>
      </c>
      <c r="H158" s="167">
        <v>91.385999999999996</v>
      </c>
      <c r="I158" s="168"/>
      <c r="L158" s="164"/>
      <c r="M158" s="169"/>
      <c r="T158" s="170"/>
      <c r="AT158" s="165" t="s">
        <v>292</v>
      </c>
      <c r="AU158" s="165" t="s">
        <v>91</v>
      </c>
      <c r="AV158" s="13" t="s">
        <v>156</v>
      </c>
      <c r="AW158" s="13" t="s">
        <v>4</v>
      </c>
      <c r="AX158" s="13" t="s">
        <v>85</v>
      </c>
      <c r="AY158" s="165" t="s">
        <v>209</v>
      </c>
    </row>
    <row r="159" spans="2:65" s="1" customFormat="1" ht="33" customHeight="1" x14ac:dyDescent="0.2">
      <c r="B159" s="30"/>
      <c r="C159" s="136" t="s">
        <v>249</v>
      </c>
      <c r="D159" s="136" t="s">
        <v>210</v>
      </c>
      <c r="E159" s="137" t="s">
        <v>1164</v>
      </c>
      <c r="F159" s="138" t="s">
        <v>1165</v>
      </c>
      <c r="G159" s="139" t="s">
        <v>387</v>
      </c>
      <c r="H159" s="140">
        <v>114.232</v>
      </c>
      <c r="I159" s="141"/>
      <c r="J159" s="142">
        <f>ROUND(I159*H159,2)</f>
        <v>0</v>
      </c>
      <c r="K159" s="143"/>
      <c r="L159" s="30"/>
      <c r="M159" s="144" t="s">
        <v>1</v>
      </c>
      <c r="N159" s="145" t="s">
        <v>43</v>
      </c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AR159" s="148" t="s">
        <v>156</v>
      </c>
      <c r="AT159" s="148" t="s">
        <v>210</v>
      </c>
      <c r="AU159" s="148" t="s">
        <v>91</v>
      </c>
      <c r="AY159" s="15" t="s">
        <v>209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5" t="s">
        <v>85</v>
      </c>
      <c r="BK159" s="149">
        <f>ROUND(I159*H159,2)</f>
        <v>0</v>
      </c>
      <c r="BL159" s="15" t="s">
        <v>156</v>
      </c>
      <c r="BM159" s="148" t="s">
        <v>3921</v>
      </c>
    </row>
    <row r="160" spans="2:65" s="1" customFormat="1" ht="29.25" x14ac:dyDescent="0.2">
      <c r="B160" s="30"/>
      <c r="D160" s="150" t="s">
        <v>216</v>
      </c>
      <c r="F160" s="151" t="s">
        <v>1167</v>
      </c>
      <c r="I160" s="152"/>
      <c r="L160" s="30"/>
      <c r="M160" s="153"/>
      <c r="T160" s="54"/>
      <c r="AT160" s="15" t="s">
        <v>216</v>
      </c>
      <c r="AU160" s="15" t="s">
        <v>91</v>
      </c>
    </row>
    <row r="161" spans="2:65" s="1" customFormat="1" ht="33" customHeight="1" x14ac:dyDescent="0.2">
      <c r="B161" s="30"/>
      <c r="C161" s="136" t="s">
        <v>254</v>
      </c>
      <c r="D161" s="136" t="s">
        <v>210</v>
      </c>
      <c r="E161" s="137" t="s">
        <v>433</v>
      </c>
      <c r="F161" s="138" t="s">
        <v>434</v>
      </c>
      <c r="G161" s="139" t="s">
        <v>387</v>
      </c>
      <c r="H161" s="140">
        <v>11.423</v>
      </c>
      <c r="I161" s="141"/>
      <c r="J161" s="142">
        <f>ROUND(I161*H161,2)</f>
        <v>0</v>
      </c>
      <c r="K161" s="143"/>
      <c r="L161" s="30"/>
      <c r="M161" s="144" t="s">
        <v>1</v>
      </c>
      <c r="N161" s="145" t="s">
        <v>43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AR161" s="148" t="s">
        <v>156</v>
      </c>
      <c r="AT161" s="148" t="s">
        <v>210</v>
      </c>
      <c r="AU161" s="148" t="s">
        <v>91</v>
      </c>
      <c r="AY161" s="15" t="s">
        <v>209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5" t="s">
        <v>85</v>
      </c>
      <c r="BK161" s="149">
        <f>ROUND(I161*H161,2)</f>
        <v>0</v>
      </c>
      <c r="BL161" s="15" t="s">
        <v>156</v>
      </c>
      <c r="BM161" s="148" t="s">
        <v>3922</v>
      </c>
    </row>
    <row r="162" spans="2:65" s="1" customFormat="1" ht="29.25" x14ac:dyDescent="0.2">
      <c r="B162" s="30"/>
      <c r="D162" s="150" t="s">
        <v>216</v>
      </c>
      <c r="F162" s="151" t="s">
        <v>436</v>
      </c>
      <c r="I162" s="152"/>
      <c r="L162" s="30"/>
      <c r="M162" s="153"/>
      <c r="T162" s="54"/>
      <c r="AT162" s="15" t="s">
        <v>216</v>
      </c>
      <c r="AU162" s="15" t="s">
        <v>91</v>
      </c>
    </row>
    <row r="163" spans="2:65" s="12" customFormat="1" ht="22.5" x14ac:dyDescent="0.2">
      <c r="B163" s="154"/>
      <c r="D163" s="150" t="s">
        <v>292</v>
      </c>
      <c r="E163" s="155" t="s">
        <v>1</v>
      </c>
      <c r="F163" s="156" t="s">
        <v>3923</v>
      </c>
      <c r="H163" s="157">
        <v>12.988</v>
      </c>
      <c r="I163" s="158"/>
      <c r="L163" s="154"/>
      <c r="M163" s="159"/>
      <c r="T163" s="160"/>
      <c r="AT163" s="155" t="s">
        <v>292</v>
      </c>
      <c r="AU163" s="155" t="s">
        <v>91</v>
      </c>
      <c r="AV163" s="12" t="s">
        <v>91</v>
      </c>
      <c r="AW163" s="12" t="s">
        <v>36</v>
      </c>
      <c r="AX163" s="12" t="s">
        <v>78</v>
      </c>
      <c r="AY163" s="155" t="s">
        <v>209</v>
      </c>
    </row>
    <row r="164" spans="2:65" s="12" customFormat="1" ht="33.75" x14ac:dyDescent="0.2">
      <c r="B164" s="154"/>
      <c r="D164" s="150" t="s">
        <v>292</v>
      </c>
      <c r="E164" s="155" t="s">
        <v>1</v>
      </c>
      <c r="F164" s="156" t="s">
        <v>3924</v>
      </c>
      <c r="H164" s="157">
        <v>-1.5647500000000001</v>
      </c>
      <c r="I164" s="158"/>
      <c r="L164" s="154"/>
      <c r="M164" s="159"/>
      <c r="T164" s="160"/>
      <c r="AT164" s="155" t="s">
        <v>292</v>
      </c>
      <c r="AU164" s="155" t="s">
        <v>91</v>
      </c>
      <c r="AV164" s="12" t="s">
        <v>91</v>
      </c>
      <c r="AW164" s="12" t="s">
        <v>36</v>
      </c>
      <c r="AX164" s="12" t="s">
        <v>78</v>
      </c>
      <c r="AY164" s="155" t="s">
        <v>209</v>
      </c>
    </row>
    <row r="165" spans="2:65" s="13" customFormat="1" x14ac:dyDescent="0.2">
      <c r="B165" s="164"/>
      <c r="D165" s="150" t="s">
        <v>292</v>
      </c>
      <c r="E165" s="165" t="s">
        <v>1</v>
      </c>
      <c r="F165" s="166" t="s">
        <v>351</v>
      </c>
      <c r="H165" s="167">
        <v>11.423249999999999</v>
      </c>
      <c r="I165" s="168"/>
      <c r="L165" s="164"/>
      <c r="M165" s="169"/>
      <c r="T165" s="170"/>
      <c r="AT165" s="165" t="s">
        <v>292</v>
      </c>
      <c r="AU165" s="165" t="s">
        <v>91</v>
      </c>
      <c r="AV165" s="13" t="s">
        <v>156</v>
      </c>
      <c r="AW165" s="13" t="s">
        <v>4</v>
      </c>
      <c r="AX165" s="13" t="s">
        <v>85</v>
      </c>
      <c r="AY165" s="165" t="s">
        <v>209</v>
      </c>
    </row>
    <row r="166" spans="2:65" s="1" customFormat="1" ht="33" customHeight="1" x14ac:dyDescent="0.2">
      <c r="B166" s="30"/>
      <c r="C166" s="136" t="s">
        <v>259</v>
      </c>
      <c r="D166" s="136" t="s">
        <v>210</v>
      </c>
      <c r="E166" s="137" t="s">
        <v>439</v>
      </c>
      <c r="F166" s="138" t="s">
        <v>440</v>
      </c>
      <c r="G166" s="139" t="s">
        <v>387</v>
      </c>
      <c r="H166" s="140">
        <v>11.423</v>
      </c>
      <c r="I166" s="141"/>
      <c r="J166" s="142">
        <f>ROUND(I166*H166,2)</f>
        <v>0</v>
      </c>
      <c r="K166" s="143"/>
      <c r="L166" s="30"/>
      <c r="M166" s="144" t="s">
        <v>1</v>
      </c>
      <c r="N166" s="145" t="s">
        <v>43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AR166" s="148" t="s">
        <v>156</v>
      </c>
      <c r="AT166" s="148" t="s">
        <v>210</v>
      </c>
      <c r="AU166" s="148" t="s">
        <v>91</v>
      </c>
      <c r="AY166" s="15" t="s">
        <v>209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5" t="s">
        <v>85</v>
      </c>
      <c r="BK166" s="149">
        <f>ROUND(I166*H166,2)</f>
        <v>0</v>
      </c>
      <c r="BL166" s="15" t="s">
        <v>156</v>
      </c>
      <c r="BM166" s="148" t="s">
        <v>3925</v>
      </c>
    </row>
    <row r="167" spans="2:65" s="1" customFormat="1" ht="29.25" x14ac:dyDescent="0.2">
      <c r="B167" s="30"/>
      <c r="D167" s="150" t="s">
        <v>216</v>
      </c>
      <c r="F167" s="151" t="s">
        <v>442</v>
      </c>
      <c r="I167" s="152"/>
      <c r="L167" s="30"/>
      <c r="M167" s="153"/>
      <c r="T167" s="54"/>
      <c r="AT167" s="15" t="s">
        <v>216</v>
      </c>
      <c r="AU167" s="15" t="s">
        <v>91</v>
      </c>
    </row>
    <row r="168" spans="2:65" s="12" customFormat="1" ht="22.5" x14ac:dyDescent="0.2">
      <c r="B168" s="154"/>
      <c r="D168" s="150" t="s">
        <v>292</v>
      </c>
      <c r="E168" s="155" t="s">
        <v>1</v>
      </c>
      <c r="F168" s="156" t="s">
        <v>3923</v>
      </c>
      <c r="H168" s="157">
        <v>12.988</v>
      </c>
      <c r="I168" s="158"/>
      <c r="L168" s="154"/>
      <c r="M168" s="159"/>
      <c r="T168" s="160"/>
      <c r="AT168" s="155" t="s">
        <v>292</v>
      </c>
      <c r="AU168" s="155" t="s">
        <v>91</v>
      </c>
      <c r="AV168" s="12" t="s">
        <v>91</v>
      </c>
      <c r="AW168" s="12" t="s">
        <v>36</v>
      </c>
      <c r="AX168" s="12" t="s">
        <v>78</v>
      </c>
      <c r="AY168" s="155" t="s">
        <v>209</v>
      </c>
    </row>
    <row r="169" spans="2:65" s="12" customFormat="1" ht="33.75" x14ac:dyDescent="0.2">
      <c r="B169" s="154"/>
      <c r="D169" s="150" t="s">
        <v>292</v>
      </c>
      <c r="E169" s="155" t="s">
        <v>1</v>
      </c>
      <c r="F169" s="156" t="s">
        <v>3924</v>
      </c>
      <c r="H169" s="157">
        <v>-1.5647500000000001</v>
      </c>
      <c r="I169" s="158"/>
      <c r="L169" s="154"/>
      <c r="M169" s="159"/>
      <c r="T169" s="160"/>
      <c r="AT169" s="155" t="s">
        <v>292</v>
      </c>
      <c r="AU169" s="155" t="s">
        <v>91</v>
      </c>
      <c r="AV169" s="12" t="s">
        <v>91</v>
      </c>
      <c r="AW169" s="12" t="s">
        <v>36</v>
      </c>
      <c r="AX169" s="12" t="s">
        <v>78</v>
      </c>
      <c r="AY169" s="155" t="s">
        <v>209</v>
      </c>
    </row>
    <row r="170" spans="2:65" s="13" customFormat="1" x14ac:dyDescent="0.2">
      <c r="B170" s="164"/>
      <c r="D170" s="150" t="s">
        <v>292</v>
      </c>
      <c r="E170" s="165" t="s">
        <v>1</v>
      </c>
      <c r="F170" s="166" t="s">
        <v>351</v>
      </c>
      <c r="H170" s="167">
        <v>11.423249999999999</v>
      </c>
      <c r="I170" s="168"/>
      <c r="L170" s="164"/>
      <c r="M170" s="169"/>
      <c r="T170" s="170"/>
      <c r="AT170" s="165" t="s">
        <v>292</v>
      </c>
      <c r="AU170" s="165" t="s">
        <v>91</v>
      </c>
      <c r="AV170" s="13" t="s">
        <v>156</v>
      </c>
      <c r="AW170" s="13" t="s">
        <v>4</v>
      </c>
      <c r="AX170" s="13" t="s">
        <v>85</v>
      </c>
      <c r="AY170" s="165" t="s">
        <v>209</v>
      </c>
    </row>
    <row r="171" spans="2:65" s="1" customFormat="1" ht="21.75" customHeight="1" x14ac:dyDescent="0.2">
      <c r="B171" s="30"/>
      <c r="C171" s="136" t="s">
        <v>8</v>
      </c>
      <c r="D171" s="136" t="s">
        <v>210</v>
      </c>
      <c r="E171" s="137" t="s">
        <v>2063</v>
      </c>
      <c r="F171" s="138" t="s">
        <v>2064</v>
      </c>
      <c r="G171" s="139" t="s">
        <v>342</v>
      </c>
      <c r="H171" s="140">
        <v>530.4</v>
      </c>
      <c r="I171" s="141"/>
      <c r="J171" s="142">
        <f>ROUND(I171*H171,2)</f>
        <v>0</v>
      </c>
      <c r="K171" s="143"/>
      <c r="L171" s="30"/>
      <c r="M171" s="144" t="s">
        <v>1</v>
      </c>
      <c r="N171" s="145" t="s">
        <v>43</v>
      </c>
      <c r="P171" s="146">
        <f>O171*H171</f>
        <v>0</v>
      </c>
      <c r="Q171" s="146">
        <v>8.4000000000000003E-4</v>
      </c>
      <c r="R171" s="146">
        <f>Q171*H171</f>
        <v>0.44553599999999999</v>
      </c>
      <c r="S171" s="146">
        <v>0</v>
      </c>
      <c r="T171" s="147">
        <f>S171*H171</f>
        <v>0</v>
      </c>
      <c r="AR171" s="148" t="s">
        <v>156</v>
      </c>
      <c r="AT171" s="148" t="s">
        <v>210</v>
      </c>
      <c r="AU171" s="148" t="s">
        <v>91</v>
      </c>
      <c r="AY171" s="15" t="s">
        <v>209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5" t="s">
        <v>85</v>
      </c>
      <c r="BK171" s="149">
        <f>ROUND(I171*H171,2)</f>
        <v>0</v>
      </c>
      <c r="BL171" s="15" t="s">
        <v>156</v>
      </c>
      <c r="BM171" s="148" t="s">
        <v>3926</v>
      </c>
    </row>
    <row r="172" spans="2:65" s="1" customFormat="1" ht="19.5" x14ac:dyDescent="0.2">
      <c r="B172" s="30"/>
      <c r="D172" s="150" t="s">
        <v>216</v>
      </c>
      <c r="F172" s="151" t="s">
        <v>2066</v>
      </c>
      <c r="I172" s="152"/>
      <c r="L172" s="30"/>
      <c r="M172" s="153"/>
      <c r="T172" s="54"/>
      <c r="AT172" s="15" t="s">
        <v>216</v>
      </c>
      <c r="AU172" s="15" t="s">
        <v>91</v>
      </c>
    </row>
    <row r="173" spans="2:65" s="12" customFormat="1" x14ac:dyDescent="0.2">
      <c r="B173" s="154"/>
      <c r="D173" s="150" t="s">
        <v>292</v>
      </c>
      <c r="E173" s="155" t="s">
        <v>1</v>
      </c>
      <c r="F173" s="156" t="s">
        <v>3927</v>
      </c>
      <c r="H173" s="157">
        <v>530.4</v>
      </c>
      <c r="I173" s="158"/>
      <c r="L173" s="154"/>
      <c r="M173" s="159"/>
      <c r="T173" s="160"/>
      <c r="AT173" s="155" t="s">
        <v>292</v>
      </c>
      <c r="AU173" s="155" t="s">
        <v>91</v>
      </c>
      <c r="AV173" s="12" t="s">
        <v>91</v>
      </c>
      <c r="AW173" s="12" t="s">
        <v>36</v>
      </c>
      <c r="AX173" s="12" t="s">
        <v>85</v>
      </c>
      <c r="AY173" s="155" t="s">
        <v>209</v>
      </c>
    </row>
    <row r="174" spans="2:65" s="1" customFormat="1" ht="24.2" customHeight="1" x14ac:dyDescent="0.2">
      <c r="B174" s="30"/>
      <c r="C174" s="136" t="s">
        <v>268</v>
      </c>
      <c r="D174" s="136" t="s">
        <v>210</v>
      </c>
      <c r="E174" s="137" t="s">
        <v>2068</v>
      </c>
      <c r="F174" s="138" t="s">
        <v>2069</v>
      </c>
      <c r="G174" s="139" t="s">
        <v>342</v>
      </c>
      <c r="H174" s="140">
        <v>530.4</v>
      </c>
      <c r="I174" s="141"/>
      <c r="J174" s="142">
        <f>ROUND(I174*H174,2)</f>
        <v>0</v>
      </c>
      <c r="K174" s="143"/>
      <c r="L174" s="30"/>
      <c r="M174" s="144" t="s">
        <v>1</v>
      </c>
      <c r="N174" s="145" t="s">
        <v>43</v>
      </c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AR174" s="148" t="s">
        <v>156</v>
      </c>
      <c r="AT174" s="148" t="s">
        <v>210</v>
      </c>
      <c r="AU174" s="148" t="s">
        <v>91</v>
      </c>
      <c r="AY174" s="15" t="s">
        <v>209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5" t="s">
        <v>85</v>
      </c>
      <c r="BK174" s="149">
        <f>ROUND(I174*H174,2)</f>
        <v>0</v>
      </c>
      <c r="BL174" s="15" t="s">
        <v>156</v>
      </c>
      <c r="BM174" s="148" t="s">
        <v>3928</v>
      </c>
    </row>
    <row r="175" spans="2:65" s="1" customFormat="1" ht="29.25" x14ac:dyDescent="0.2">
      <c r="B175" s="30"/>
      <c r="D175" s="150" t="s">
        <v>216</v>
      </c>
      <c r="F175" s="151" t="s">
        <v>2071</v>
      </c>
      <c r="I175" s="152"/>
      <c r="L175" s="30"/>
      <c r="M175" s="153"/>
      <c r="T175" s="54"/>
      <c r="AT175" s="15" t="s">
        <v>216</v>
      </c>
      <c r="AU175" s="15" t="s">
        <v>91</v>
      </c>
    </row>
    <row r="176" spans="2:65" s="12" customFormat="1" x14ac:dyDescent="0.2">
      <c r="B176" s="154"/>
      <c r="D176" s="150" t="s">
        <v>292</v>
      </c>
      <c r="E176" s="155" t="s">
        <v>1</v>
      </c>
      <c r="F176" s="156" t="s">
        <v>3927</v>
      </c>
      <c r="H176" s="157">
        <v>530.4</v>
      </c>
      <c r="I176" s="158"/>
      <c r="L176" s="154"/>
      <c r="M176" s="159"/>
      <c r="T176" s="160"/>
      <c r="AT176" s="155" t="s">
        <v>292</v>
      </c>
      <c r="AU176" s="155" t="s">
        <v>91</v>
      </c>
      <c r="AV176" s="12" t="s">
        <v>91</v>
      </c>
      <c r="AW176" s="12" t="s">
        <v>36</v>
      </c>
      <c r="AX176" s="12" t="s">
        <v>85</v>
      </c>
      <c r="AY176" s="155" t="s">
        <v>209</v>
      </c>
    </row>
    <row r="177" spans="2:65" s="1" customFormat="1" ht="24.2" customHeight="1" x14ac:dyDescent="0.2">
      <c r="B177" s="30"/>
      <c r="C177" s="136" t="s">
        <v>273</v>
      </c>
      <c r="D177" s="136" t="s">
        <v>210</v>
      </c>
      <c r="E177" s="137" t="s">
        <v>502</v>
      </c>
      <c r="F177" s="138" t="s">
        <v>503</v>
      </c>
      <c r="G177" s="139" t="s">
        <v>387</v>
      </c>
      <c r="H177" s="140">
        <v>411.23700000000002</v>
      </c>
      <c r="I177" s="141"/>
      <c r="J177" s="142">
        <f>ROUND(I177*H177,2)</f>
        <v>0</v>
      </c>
      <c r="K177" s="143"/>
      <c r="L177" s="30"/>
      <c r="M177" s="144" t="s">
        <v>1</v>
      </c>
      <c r="N177" s="145" t="s">
        <v>43</v>
      </c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AR177" s="148" t="s">
        <v>156</v>
      </c>
      <c r="AT177" s="148" t="s">
        <v>210</v>
      </c>
      <c r="AU177" s="148" t="s">
        <v>91</v>
      </c>
      <c r="AY177" s="15" t="s">
        <v>209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5" t="s">
        <v>85</v>
      </c>
      <c r="BK177" s="149">
        <f>ROUND(I177*H177,2)</f>
        <v>0</v>
      </c>
      <c r="BL177" s="15" t="s">
        <v>156</v>
      </c>
      <c r="BM177" s="148" t="s">
        <v>3929</v>
      </c>
    </row>
    <row r="178" spans="2:65" s="1" customFormat="1" ht="39" x14ac:dyDescent="0.2">
      <c r="B178" s="30"/>
      <c r="D178" s="150" t="s">
        <v>216</v>
      </c>
      <c r="F178" s="151" t="s">
        <v>505</v>
      </c>
      <c r="I178" s="152"/>
      <c r="L178" s="30"/>
      <c r="M178" s="153"/>
      <c r="T178" s="54"/>
      <c r="AT178" s="15" t="s">
        <v>216</v>
      </c>
      <c r="AU178" s="15" t="s">
        <v>91</v>
      </c>
    </row>
    <row r="179" spans="2:65" s="12" customFormat="1" ht="22.5" x14ac:dyDescent="0.2">
      <c r="B179" s="154"/>
      <c r="D179" s="150" t="s">
        <v>292</v>
      </c>
      <c r="E179" s="155" t="s">
        <v>1</v>
      </c>
      <c r="F179" s="156" t="s">
        <v>3930</v>
      </c>
      <c r="H179" s="157">
        <v>467.56799999999998</v>
      </c>
      <c r="I179" s="158"/>
      <c r="L179" s="154"/>
      <c r="M179" s="159"/>
      <c r="T179" s="160"/>
      <c r="AT179" s="155" t="s">
        <v>292</v>
      </c>
      <c r="AU179" s="155" t="s">
        <v>91</v>
      </c>
      <c r="AV179" s="12" t="s">
        <v>91</v>
      </c>
      <c r="AW179" s="12" t="s">
        <v>36</v>
      </c>
      <c r="AX179" s="12" t="s">
        <v>78</v>
      </c>
      <c r="AY179" s="155" t="s">
        <v>209</v>
      </c>
    </row>
    <row r="180" spans="2:65" s="12" customFormat="1" ht="33.75" x14ac:dyDescent="0.2">
      <c r="B180" s="154"/>
      <c r="D180" s="150" t="s">
        <v>292</v>
      </c>
      <c r="E180" s="155" t="s">
        <v>1</v>
      </c>
      <c r="F180" s="156" t="s">
        <v>3931</v>
      </c>
      <c r="H180" s="157">
        <v>-56.330999999999996</v>
      </c>
      <c r="I180" s="158"/>
      <c r="L180" s="154"/>
      <c r="M180" s="159"/>
      <c r="T180" s="160"/>
      <c r="AT180" s="155" t="s">
        <v>292</v>
      </c>
      <c r="AU180" s="155" t="s">
        <v>91</v>
      </c>
      <c r="AV180" s="12" t="s">
        <v>91</v>
      </c>
      <c r="AW180" s="12" t="s">
        <v>36</v>
      </c>
      <c r="AX180" s="12" t="s">
        <v>78</v>
      </c>
      <c r="AY180" s="155" t="s">
        <v>209</v>
      </c>
    </row>
    <row r="181" spans="2:65" s="13" customFormat="1" x14ac:dyDescent="0.2">
      <c r="B181" s="164"/>
      <c r="D181" s="150" t="s">
        <v>292</v>
      </c>
      <c r="E181" s="165" t="s">
        <v>1</v>
      </c>
      <c r="F181" s="166" t="s">
        <v>351</v>
      </c>
      <c r="H181" s="167">
        <v>411.23699999999997</v>
      </c>
      <c r="I181" s="168"/>
      <c r="L181" s="164"/>
      <c r="M181" s="169"/>
      <c r="T181" s="170"/>
      <c r="AT181" s="165" t="s">
        <v>292</v>
      </c>
      <c r="AU181" s="165" t="s">
        <v>91</v>
      </c>
      <c r="AV181" s="13" t="s">
        <v>156</v>
      </c>
      <c r="AW181" s="13" t="s">
        <v>4</v>
      </c>
      <c r="AX181" s="13" t="s">
        <v>85</v>
      </c>
      <c r="AY181" s="165" t="s">
        <v>209</v>
      </c>
    </row>
    <row r="182" spans="2:65" s="1" customFormat="1" ht="24.2" customHeight="1" x14ac:dyDescent="0.2">
      <c r="B182" s="30"/>
      <c r="C182" s="136" t="s">
        <v>280</v>
      </c>
      <c r="D182" s="136" t="s">
        <v>210</v>
      </c>
      <c r="E182" s="137" t="s">
        <v>510</v>
      </c>
      <c r="F182" s="138" t="s">
        <v>511</v>
      </c>
      <c r="G182" s="139" t="s">
        <v>387</v>
      </c>
      <c r="H182" s="140">
        <v>45.692999999999998</v>
      </c>
      <c r="I182" s="141"/>
      <c r="J182" s="142">
        <f>ROUND(I182*H182,2)</f>
        <v>0</v>
      </c>
      <c r="K182" s="143"/>
      <c r="L182" s="30"/>
      <c r="M182" s="144" t="s">
        <v>1</v>
      </c>
      <c r="N182" s="145" t="s">
        <v>43</v>
      </c>
      <c r="P182" s="146">
        <f>O182*H182</f>
        <v>0</v>
      </c>
      <c r="Q182" s="146">
        <v>0</v>
      </c>
      <c r="R182" s="146">
        <f>Q182*H182</f>
        <v>0</v>
      </c>
      <c r="S182" s="146">
        <v>0</v>
      </c>
      <c r="T182" s="147">
        <f>S182*H182</f>
        <v>0</v>
      </c>
      <c r="AR182" s="148" t="s">
        <v>156</v>
      </c>
      <c r="AT182" s="148" t="s">
        <v>210</v>
      </c>
      <c r="AU182" s="148" t="s">
        <v>91</v>
      </c>
      <c r="AY182" s="15" t="s">
        <v>209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5" t="s">
        <v>85</v>
      </c>
      <c r="BK182" s="149">
        <f>ROUND(I182*H182,2)</f>
        <v>0</v>
      </c>
      <c r="BL182" s="15" t="s">
        <v>156</v>
      </c>
      <c r="BM182" s="148" t="s">
        <v>3932</v>
      </c>
    </row>
    <row r="183" spans="2:65" s="1" customFormat="1" ht="39" x14ac:dyDescent="0.2">
      <c r="B183" s="30"/>
      <c r="D183" s="150" t="s">
        <v>216</v>
      </c>
      <c r="F183" s="151" t="s">
        <v>513</v>
      </c>
      <c r="I183" s="152"/>
      <c r="L183" s="30"/>
      <c r="M183" s="153"/>
      <c r="T183" s="54"/>
      <c r="AT183" s="15" t="s">
        <v>216</v>
      </c>
      <c r="AU183" s="15" t="s">
        <v>91</v>
      </c>
    </row>
    <row r="184" spans="2:65" s="12" customFormat="1" ht="22.5" x14ac:dyDescent="0.2">
      <c r="B184" s="154"/>
      <c r="D184" s="150" t="s">
        <v>292</v>
      </c>
      <c r="E184" s="155" t="s">
        <v>1</v>
      </c>
      <c r="F184" s="156" t="s">
        <v>3933</v>
      </c>
      <c r="H184" s="157">
        <v>51.951999999999998</v>
      </c>
      <c r="I184" s="158"/>
      <c r="L184" s="154"/>
      <c r="M184" s="159"/>
      <c r="T184" s="160"/>
      <c r="AT184" s="155" t="s">
        <v>292</v>
      </c>
      <c r="AU184" s="155" t="s">
        <v>91</v>
      </c>
      <c r="AV184" s="12" t="s">
        <v>91</v>
      </c>
      <c r="AW184" s="12" t="s">
        <v>36</v>
      </c>
      <c r="AX184" s="12" t="s">
        <v>78</v>
      </c>
      <c r="AY184" s="155" t="s">
        <v>209</v>
      </c>
    </row>
    <row r="185" spans="2:65" s="12" customFormat="1" ht="33.75" x14ac:dyDescent="0.2">
      <c r="B185" s="154"/>
      <c r="D185" s="150" t="s">
        <v>292</v>
      </c>
      <c r="E185" s="155" t="s">
        <v>1</v>
      </c>
      <c r="F185" s="156" t="s">
        <v>3934</v>
      </c>
      <c r="H185" s="157">
        <v>-6.2590000000000003</v>
      </c>
      <c r="I185" s="158"/>
      <c r="L185" s="154"/>
      <c r="M185" s="159"/>
      <c r="T185" s="160"/>
      <c r="AT185" s="155" t="s">
        <v>292</v>
      </c>
      <c r="AU185" s="155" t="s">
        <v>91</v>
      </c>
      <c r="AV185" s="12" t="s">
        <v>91</v>
      </c>
      <c r="AW185" s="12" t="s">
        <v>36</v>
      </c>
      <c r="AX185" s="12" t="s">
        <v>78</v>
      </c>
      <c r="AY185" s="155" t="s">
        <v>209</v>
      </c>
    </row>
    <row r="186" spans="2:65" s="13" customFormat="1" x14ac:dyDescent="0.2">
      <c r="B186" s="164"/>
      <c r="D186" s="150" t="s">
        <v>292</v>
      </c>
      <c r="E186" s="165" t="s">
        <v>1</v>
      </c>
      <c r="F186" s="166" t="s">
        <v>351</v>
      </c>
      <c r="H186" s="167">
        <v>45.692999999999998</v>
      </c>
      <c r="I186" s="168"/>
      <c r="L186" s="164"/>
      <c r="M186" s="169"/>
      <c r="T186" s="170"/>
      <c r="AT186" s="165" t="s">
        <v>292</v>
      </c>
      <c r="AU186" s="165" t="s">
        <v>91</v>
      </c>
      <c r="AV186" s="13" t="s">
        <v>156</v>
      </c>
      <c r="AW186" s="13" t="s">
        <v>4</v>
      </c>
      <c r="AX186" s="13" t="s">
        <v>85</v>
      </c>
      <c r="AY186" s="165" t="s">
        <v>209</v>
      </c>
    </row>
    <row r="187" spans="2:65" s="1" customFormat="1" ht="33" customHeight="1" x14ac:dyDescent="0.2">
      <c r="B187" s="30"/>
      <c r="C187" s="136" t="s">
        <v>287</v>
      </c>
      <c r="D187" s="136" t="s">
        <v>210</v>
      </c>
      <c r="E187" s="137" t="s">
        <v>518</v>
      </c>
      <c r="F187" s="138" t="s">
        <v>519</v>
      </c>
      <c r="G187" s="139" t="s">
        <v>387</v>
      </c>
      <c r="H187" s="140">
        <v>411.23700000000002</v>
      </c>
      <c r="I187" s="141"/>
      <c r="J187" s="142">
        <f>ROUND(I187*H187,2)</f>
        <v>0</v>
      </c>
      <c r="K187" s="143"/>
      <c r="L187" s="30"/>
      <c r="M187" s="144" t="s">
        <v>1</v>
      </c>
      <c r="N187" s="145" t="s">
        <v>43</v>
      </c>
      <c r="P187" s="146">
        <f>O187*H187</f>
        <v>0</v>
      </c>
      <c r="Q187" s="146">
        <v>0</v>
      </c>
      <c r="R187" s="146">
        <f>Q187*H187</f>
        <v>0</v>
      </c>
      <c r="S187" s="146">
        <v>0</v>
      </c>
      <c r="T187" s="147">
        <f>S187*H187</f>
        <v>0</v>
      </c>
      <c r="AR187" s="148" t="s">
        <v>156</v>
      </c>
      <c r="AT187" s="148" t="s">
        <v>210</v>
      </c>
      <c r="AU187" s="148" t="s">
        <v>91</v>
      </c>
      <c r="AY187" s="15" t="s">
        <v>209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5" t="s">
        <v>85</v>
      </c>
      <c r="BK187" s="149">
        <f>ROUND(I187*H187,2)</f>
        <v>0</v>
      </c>
      <c r="BL187" s="15" t="s">
        <v>156</v>
      </c>
      <c r="BM187" s="148" t="s">
        <v>3935</v>
      </c>
    </row>
    <row r="188" spans="2:65" s="1" customFormat="1" ht="39" x14ac:dyDescent="0.2">
      <c r="B188" s="30"/>
      <c r="D188" s="150" t="s">
        <v>216</v>
      </c>
      <c r="F188" s="151" t="s">
        <v>521</v>
      </c>
      <c r="I188" s="152"/>
      <c r="L188" s="30"/>
      <c r="M188" s="153"/>
      <c r="T188" s="54"/>
      <c r="AT188" s="15" t="s">
        <v>216</v>
      </c>
      <c r="AU188" s="15" t="s">
        <v>91</v>
      </c>
    </row>
    <row r="189" spans="2:65" s="12" customFormat="1" ht="22.5" x14ac:dyDescent="0.2">
      <c r="B189" s="154"/>
      <c r="D189" s="150" t="s">
        <v>292</v>
      </c>
      <c r="E189" s="155" t="s">
        <v>1</v>
      </c>
      <c r="F189" s="156" t="s">
        <v>3930</v>
      </c>
      <c r="H189" s="157">
        <v>467.56799999999998</v>
      </c>
      <c r="I189" s="158"/>
      <c r="L189" s="154"/>
      <c r="M189" s="159"/>
      <c r="T189" s="160"/>
      <c r="AT189" s="155" t="s">
        <v>292</v>
      </c>
      <c r="AU189" s="155" t="s">
        <v>91</v>
      </c>
      <c r="AV189" s="12" t="s">
        <v>91</v>
      </c>
      <c r="AW189" s="12" t="s">
        <v>36</v>
      </c>
      <c r="AX189" s="12" t="s">
        <v>78</v>
      </c>
      <c r="AY189" s="155" t="s">
        <v>209</v>
      </c>
    </row>
    <row r="190" spans="2:65" s="12" customFormat="1" ht="33.75" x14ac:dyDescent="0.2">
      <c r="B190" s="154"/>
      <c r="D190" s="150" t="s">
        <v>292</v>
      </c>
      <c r="E190" s="155" t="s">
        <v>1</v>
      </c>
      <c r="F190" s="156" t="s">
        <v>3931</v>
      </c>
      <c r="H190" s="157">
        <v>-56.330999999999996</v>
      </c>
      <c r="I190" s="158"/>
      <c r="L190" s="154"/>
      <c r="M190" s="159"/>
      <c r="T190" s="160"/>
      <c r="AT190" s="155" t="s">
        <v>292</v>
      </c>
      <c r="AU190" s="155" t="s">
        <v>91</v>
      </c>
      <c r="AV190" s="12" t="s">
        <v>91</v>
      </c>
      <c r="AW190" s="12" t="s">
        <v>36</v>
      </c>
      <c r="AX190" s="12" t="s">
        <v>78</v>
      </c>
      <c r="AY190" s="155" t="s">
        <v>209</v>
      </c>
    </row>
    <row r="191" spans="2:65" s="13" customFormat="1" x14ac:dyDescent="0.2">
      <c r="B191" s="164"/>
      <c r="D191" s="150" t="s">
        <v>292</v>
      </c>
      <c r="E191" s="165" t="s">
        <v>1</v>
      </c>
      <c r="F191" s="166" t="s">
        <v>351</v>
      </c>
      <c r="H191" s="167">
        <v>411.23699999999997</v>
      </c>
      <c r="I191" s="168"/>
      <c r="L191" s="164"/>
      <c r="M191" s="169"/>
      <c r="T191" s="170"/>
      <c r="AT191" s="165" t="s">
        <v>292</v>
      </c>
      <c r="AU191" s="165" t="s">
        <v>91</v>
      </c>
      <c r="AV191" s="13" t="s">
        <v>156</v>
      </c>
      <c r="AW191" s="13" t="s">
        <v>4</v>
      </c>
      <c r="AX191" s="13" t="s">
        <v>85</v>
      </c>
      <c r="AY191" s="165" t="s">
        <v>209</v>
      </c>
    </row>
    <row r="192" spans="2:65" s="1" customFormat="1" ht="33" customHeight="1" x14ac:dyDescent="0.2">
      <c r="B192" s="30"/>
      <c r="C192" s="136" t="s">
        <v>295</v>
      </c>
      <c r="D192" s="136" t="s">
        <v>210</v>
      </c>
      <c r="E192" s="137" t="s">
        <v>523</v>
      </c>
      <c r="F192" s="138" t="s">
        <v>524</v>
      </c>
      <c r="G192" s="139" t="s">
        <v>387</v>
      </c>
      <c r="H192" s="140">
        <v>45.692999999999998</v>
      </c>
      <c r="I192" s="141"/>
      <c r="J192" s="142">
        <f>ROUND(I192*H192,2)</f>
        <v>0</v>
      </c>
      <c r="K192" s="143"/>
      <c r="L192" s="30"/>
      <c r="M192" s="144" t="s">
        <v>1</v>
      </c>
      <c r="N192" s="145" t="s">
        <v>43</v>
      </c>
      <c r="P192" s="146">
        <f>O192*H192</f>
        <v>0</v>
      </c>
      <c r="Q192" s="146">
        <v>0</v>
      </c>
      <c r="R192" s="146">
        <f>Q192*H192</f>
        <v>0</v>
      </c>
      <c r="S192" s="146">
        <v>0</v>
      </c>
      <c r="T192" s="147">
        <f>S192*H192</f>
        <v>0</v>
      </c>
      <c r="AR192" s="148" t="s">
        <v>156</v>
      </c>
      <c r="AT192" s="148" t="s">
        <v>210</v>
      </c>
      <c r="AU192" s="148" t="s">
        <v>91</v>
      </c>
      <c r="AY192" s="15" t="s">
        <v>209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5" t="s">
        <v>85</v>
      </c>
      <c r="BK192" s="149">
        <f>ROUND(I192*H192,2)</f>
        <v>0</v>
      </c>
      <c r="BL192" s="15" t="s">
        <v>156</v>
      </c>
      <c r="BM192" s="148" t="s">
        <v>3936</v>
      </c>
    </row>
    <row r="193" spans="2:65" s="1" customFormat="1" ht="39" x14ac:dyDescent="0.2">
      <c r="B193" s="30"/>
      <c r="D193" s="150" t="s">
        <v>216</v>
      </c>
      <c r="F193" s="151" t="s">
        <v>526</v>
      </c>
      <c r="I193" s="152"/>
      <c r="L193" s="30"/>
      <c r="M193" s="153"/>
      <c r="T193" s="54"/>
      <c r="AT193" s="15" t="s">
        <v>216</v>
      </c>
      <c r="AU193" s="15" t="s">
        <v>91</v>
      </c>
    </row>
    <row r="194" spans="2:65" s="12" customFormat="1" ht="22.5" x14ac:dyDescent="0.2">
      <c r="B194" s="154"/>
      <c r="D194" s="150" t="s">
        <v>292</v>
      </c>
      <c r="E194" s="155" t="s">
        <v>1</v>
      </c>
      <c r="F194" s="156" t="s">
        <v>3933</v>
      </c>
      <c r="H194" s="157">
        <v>51.951999999999998</v>
      </c>
      <c r="I194" s="158"/>
      <c r="L194" s="154"/>
      <c r="M194" s="159"/>
      <c r="T194" s="160"/>
      <c r="AT194" s="155" t="s">
        <v>292</v>
      </c>
      <c r="AU194" s="155" t="s">
        <v>91</v>
      </c>
      <c r="AV194" s="12" t="s">
        <v>91</v>
      </c>
      <c r="AW194" s="12" t="s">
        <v>36</v>
      </c>
      <c r="AX194" s="12" t="s">
        <v>78</v>
      </c>
      <c r="AY194" s="155" t="s">
        <v>209</v>
      </c>
    </row>
    <row r="195" spans="2:65" s="12" customFormat="1" ht="33.75" x14ac:dyDescent="0.2">
      <c r="B195" s="154"/>
      <c r="D195" s="150" t="s">
        <v>292</v>
      </c>
      <c r="E195" s="155" t="s">
        <v>1</v>
      </c>
      <c r="F195" s="156" t="s">
        <v>3934</v>
      </c>
      <c r="H195" s="157">
        <v>-6.2590000000000003</v>
      </c>
      <c r="I195" s="158"/>
      <c r="L195" s="154"/>
      <c r="M195" s="159"/>
      <c r="T195" s="160"/>
      <c r="AT195" s="155" t="s">
        <v>292</v>
      </c>
      <c r="AU195" s="155" t="s">
        <v>91</v>
      </c>
      <c r="AV195" s="12" t="s">
        <v>91</v>
      </c>
      <c r="AW195" s="12" t="s">
        <v>36</v>
      </c>
      <c r="AX195" s="12" t="s">
        <v>78</v>
      </c>
      <c r="AY195" s="155" t="s">
        <v>209</v>
      </c>
    </row>
    <row r="196" spans="2:65" s="13" customFormat="1" x14ac:dyDescent="0.2">
      <c r="B196" s="164"/>
      <c r="D196" s="150" t="s">
        <v>292</v>
      </c>
      <c r="E196" s="165" t="s">
        <v>1</v>
      </c>
      <c r="F196" s="166" t="s">
        <v>351</v>
      </c>
      <c r="H196" s="167">
        <v>45.692999999999998</v>
      </c>
      <c r="I196" s="168"/>
      <c r="L196" s="164"/>
      <c r="M196" s="169"/>
      <c r="T196" s="170"/>
      <c r="AT196" s="165" t="s">
        <v>292</v>
      </c>
      <c r="AU196" s="165" t="s">
        <v>91</v>
      </c>
      <c r="AV196" s="13" t="s">
        <v>156</v>
      </c>
      <c r="AW196" s="13" t="s">
        <v>4</v>
      </c>
      <c r="AX196" s="13" t="s">
        <v>85</v>
      </c>
      <c r="AY196" s="165" t="s">
        <v>209</v>
      </c>
    </row>
    <row r="197" spans="2:65" s="1" customFormat="1" ht="37.9" customHeight="1" x14ac:dyDescent="0.2">
      <c r="B197" s="30"/>
      <c r="C197" s="136" t="s">
        <v>302</v>
      </c>
      <c r="D197" s="136" t="s">
        <v>210</v>
      </c>
      <c r="E197" s="137" t="s">
        <v>1023</v>
      </c>
      <c r="F197" s="138" t="s">
        <v>1024</v>
      </c>
      <c r="G197" s="139" t="s">
        <v>387</v>
      </c>
      <c r="H197" s="140">
        <v>83.664000000000001</v>
      </c>
      <c r="I197" s="141"/>
      <c r="J197" s="142">
        <f>ROUND(I197*H197,2)</f>
        <v>0</v>
      </c>
      <c r="K197" s="143"/>
      <c r="L197" s="30"/>
      <c r="M197" s="144" t="s">
        <v>1</v>
      </c>
      <c r="N197" s="145" t="s">
        <v>43</v>
      </c>
      <c r="P197" s="146">
        <f>O197*H197</f>
        <v>0</v>
      </c>
      <c r="Q197" s="146">
        <v>0</v>
      </c>
      <c r="R197" s="146">
        <f>Q197*H197</f>
        <v>0</v>
      </c>
      <c r="S197" s="146">
        <v>0</v>
      </c>
      <c r="T197" s="147">
        <f>S197*H197</f>
        <v>0</v>
      </c>
      <c r="AR197" s="148" t="s">
        <v>156</v>
      </c>
      <c r="AT197" s="148" t="s">
        <v>210</v>
      </c>
      <c r="AU197" s="148" t="s">
        <v>91</v>
      </c>
      <c r="AY197" s="15" t="s">
        <v>209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5" t="s">
        <v>85</v>
      </c>
      <c r="BK197" s="149">
        <f>ROUND(I197*H197,2)</f>
        <v>0</v>
      </c>
      <c r="BL197" s="15" t="s">
        <v>156</v>
      </c>
      <c r="BM197" s="148" t="s">
        <v>3937</v>
      </c>
    </row>
    <row r="198" spans="2:65" s="1" customFormat="1" ht="39" x14ac:dyDescent="0.2">
      <c r="B198" s="30"/>
      <c r="D198" s="150" t="s">
        <v>216</v>
      </c>
      <c r="F198" s="151" t="s">
        <v>1026</v>
      </c>
      <c r="I198" s="152"/>
      <c r="L198" s="30"/>
      <c r="M198" s="153"/>
      <c r="T198" s="54"/>
      <c r="AT198" s="15" t="s">
        <v>216</v>
      </c>
      <c r="AU198" s="15" t="s">
        <v>91</v>
      </c>
    </row>
    <row r="199" spans="2:65" s="12" customFormat="1" x14ac:dyDescent="0.2">
      <c r="B199" s="154"/>
      <c r="D199" s="150" t="s">
        <v>292</v>
      </c>
      <c r="E199" s="155" t="s">
        <v>1</v>
      </c>
      <c r="F199" s="156" t="s">
        <v>3938</v>
      </c>
      <c r="H199" s="157">
        <v>83.664000000000001</v>
      </c>
      <c r="I199" s="158"/>
      <c r="L199" s="154"/>
      <c r="M199" s="159"/>
      <c r="T199" s="160"/>
      <c r="AT199" s="155" t="s">
        <v>292</v>
      </c>
      <c r="AU199" s="155" t="s">
        <v>91</v>
      </c>
      <c r="AV199" s="12" t="s">
        <v>91</v>
      </c>
      <c r="AW199" s="12" t="s">
        <v>36</v>
      </c>
      <c r="AX199" s="12" t="s">
        <v>85</v>
      </c>
      <c r="AY199" s="155" t="s">
        <v>209</v>
      </c>
    </row>
    <row r="200" spans="2:65" s="1" customFormat="1" ht="37.9" customHeight="1" x14ac:dyDescent="0.2">
      <c r="B200" s="30"/>
      <c r="C200" s="136" t="s">
        <v>307</v>
      </c>
      <c r="D200" s="136" t="s">
        <v>210</v>
      </c>
      <c r="E200" s="137" t="s">
        <v>1028</v>
      </c>
      <c r="F200" s="138" t="s">
        <v>1029</v>
      </c>
      <c r="G200" s="139" t="s">
        <v>387</v>
      </c>
      <c r="H200" s="140">
        <v>22.846</v>
      </c>
      <c r="I200" s="141"/>
      <c r="J200" s="142">
        <f>ROUND(I200*H200,2)</f>
        <v>0</v>
      </c>
      <c r="K200" s="143"/>
      <c r="L200" s="30"/>
      <c r="M200" s="144" t="s">
        <v>1</v>
      </c>
      <c r="N200" s="145" t="s">
        <v>43</v>
      </c>
      <c r="P200" s="146">
        <f>O200*H200</f>
        <v>0</v>
      </c>
      <c r="Q200" s="146">
        <v>0</v>
      </c>
      <c r="R200" s="146">
        <f>Q200*H200</f>
        <v>0</v>
      </c>
      <c r="S200" s="146">
        <v>0</v>
      </c>
      <c r="T200" s="147">
        <f>S200*H200</f>
        <v>0</v>
      </c>
      <c r="AR200" s="148" t="s">
        <v>156</v>
      </c>
      <c r="AT200" s="148" t="s">
        <v>210</v>
      </c>
      <c r="AU200" s="148" t="s">
        <v>91</v>
      </c>
      <c r="AY200" s="15" t="s">
        <v>209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5" t="s">
        <v>85</v>
      </c>
      <c r="BK200" s="149">
        <f>ROUND(I200*H200,2)</f>
        <v>0</v>
      </c>
      <c r="BL200" s="15" t="s">
        <v>156</v>
      </c>
      <c r="BM200" s="148" t="s">
        <v>3939</v>
      </c>
    </row>
    <row r="201" spans="2:65" s="1" customFormat="1" ht="39" x14ac:dyDescent="0.2">
      <c r="B201" s="30"/>
      <c r="D201" s="150" t="s">
        <v>216</v>
      </c>
      <c r="F201" s="151" t="s">
        <v>1031</v>
      </c>
      <c r="I201" s="152"/>
      <c r="L201" s="30"/>
      <c r="M201" s="153"/>
      <c r="T201" s="54"/>
      <c r="AT201" s="15" t="s">
        <v>216</v>
      </c>
      <c r="AU201" s="15" t="s">
        <v>91</v>
      </c>
    </row>
    <row r="202" spans="2:65" s="1" customFormat="1" ht="24.2" customHeight="1" x14ac:dyDescent="0.2">
      <c r="B202" s="30"/>
      <c r="C202" s="136" t="s">
        <v>312</v>
      </c>
      <c r="D202" s="136" t="s">
        <v>210</v>
      </c>
      <c r="E202" s="137" t="s">
        <v>1032</v>
      </c>
      <c r="F202" s="138" t="s">
        <v>1033</v>
      </c>
      <c r="G202" s="139" t="s">
        <v>387</v>
      </c>
      <c r="H202" s="140">
        <v>411.23700000000002</v>
      </c>
      <c r="I202" s="141"/>
      <c r="J202" s="142">
        <f>ROUND(I202*H202,2)</f>
        <v>0</v>
      </c>
      <c r="K202" s="143"/>
      <c r="L202" s="30"/>
      <c r="M202" s="144" t="s">
        <v>1</v>
      </c>
      <c r="N202" s="145" t="s">
        <v>43</v>
      </c>
      <c r="P202" s="146">
        <f>O202*H202</f>
        <v>0</v>
      </c>
      <c r="Q202" s="146">
        <v>0</v>
      </c>
      <c r="R202" s="146">
        <f>Q202*H202</f>
        <v>0</v>
      </c>
      <c r="S202" s="146">
        <v>0</v>
      </c>
      <c r="T202" s="147">
        <f>S202*H202</f>
        <v>0</v>
      </c>
      <c r="AR202" s="148" t="s">
        <v>156</v>
      </c>
      <c r="AT202" s="148" t="s">
        <v>210</v>
      </c>
      <c r="AU202" s="148" t="s">
        <v>91</v>
      </c>
      <c r="AY202" s="15" t="s">
        <v>209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5" t="s">
        <v>85</v>
      </c>
      <c r="BK202" s="149">
        <f>ROUND(I202*H202,2)</f>
        <v>0</v>
      </c>
      <c r="BL202" s="15" t="s">
        <v>156</v>
      </c>
      <c r="BM202" s="148" t="s">
        <v>3940</v>
      </c>
    </row>
    <row r="203" spans="2:65" s="1" customFormat="1" ht="29.25" x14ac:dyDescent="0.2">
      <c r="B203" s="30"/>
      <c r="D203" s="150" t="s">
        <v>216</v>
      </c>
      <c r="F203" s="151" t="s">
        <v>1035</v>
      </c>
      <c r="I203" s="152"/>
      <c r="L203" s="30"/>
      <c r="M203" s="153"/>
      <c r="T203" s="54"/>
      <c r="AT203" s="15" t="s">
        <v>216</v>
      </c>
      <c r="AU203" s="15" t="s">
        <v>91</v>
      </c>
    </row>
    <row r="204" spans="2:65" s="12" customFormat="1" ht="22.5" x14ac:dyDescent="0.2">
      <c r="B204" s="154"/>
      <c r="D204" s="150" t="s">
        <v>292</v>
      </c>
      <c r="E204" s="155" t="s">
        <v>1</v>
      </c>
      <c r="F204" s="156" t="s">
        <v>3930</v>
      </c>
      <c r="H204" s="157">
        <v>467.56799999999998</v>
      </c>
      <c r="I204" s="158"/>
      <c r="L204" s="154"/>
      <c r="M204" s="159"/>
      <c r="T204" s="160"/>
      <c r="AT204" s="155" t="s">
        <v>292</v>
      </c>
      <c r="AU204" s="155" t="s">
        <v>91</v>
      </c>
      <c r="AV204" s="12" t="s">
        <v>91</v>
      </c>
      <c r="AW204" s="12" t="s">
        <v>36</v>
      </c>
      <c r="AX204" s="12" t="s">
        <v>78</v>
      </c>
      <c r="AY204" s="155" t="s">
        <v>209</v>
      </c>
    </row>
    <row r="205" spans="2:65" s="12" customFormat="1" ht="33.75" x14ac:dyDescent="0.2">
      <c r="B205" s="154"/>
      <c r="D205" s="150" t="s">
        <v>292</v>
      </c>
      <c r="E205" s="155" t="s">
        <v>1</v>
      </c>
      <c r="F205" s="156" t="s">
        <v>3931</v>
      </c>
      <c r="H205" s="157">
        <v>-56.330999999999996</v>
      </c>
      <c r="I205" s="158"/>
      <c r="L205" s="154"/>
      <c r="M205" s="159"/>
      <c r="T205" s="160"/>
      <c r="AT205" s="155" t="s">
        <v>292</v>
      </c>
      <c r="AU205" s="155" t="s">
        <v>91</v>
      </c>
      <c r="AV205" s="12" t="s">
        <v>91</v>
      </c>
      <c r="AW205" s="12" t="s">
        <v>36</v>
      </c>
      <c r="AX205" s="12" t="s">
        <v>78</v>
      </c>
      <c r="AY205" s="155" t="s">
        <v>209</v>
      </c>
    </row>
    <row r="206" spans="2:65" s="13" customFormat="1" x14ac:dyDescent="0.2">
      <c r="B206" s="164"/>
      <c r="D206" s="150" t="s">
        <v>292</v>
      </c>
      <c r="E206" s="165" t="s">
        <v>1</v>
      </c>
      <c r="F206" s="166" t="s">
        <v>351</v>
      </c>
      <c r="H206" s="167">
        <v>411.23699999999997</v>
      </c>
      <c r="I206" s="168"/>
      <c r="L206" s="164"/>
      <c r="M206" s="169"/>
      <c r="T206" s="170"/>
      <c r="AT206" s="165" t="s">
        <v>292</v>
      </c>
      <c r="AU206" s="165" t="s">
        <v>91</v>
      </c>
      <c r="AV206" s="13" t="s">
        <v>156</v>
      </c>
      <c r="AW206" s="13" t="s">
        <v>4</v>
      </c>
      <c r="AX206" s="13" t="s">
        <v>85</v>
      </c>
      <c r="AY206" s="165" t="s">
        <v>209</v>
      </c>
    </row>
    <row r="207" spans="2:65" s="1" customFormat="1" ht="24.2" customHeight="1" x14ac:dyDescent="0.2">
      <c r="B207" s="30"/>
      <c r="C207" s="136" t="s">
        <v>7</v>
      </c>
      <c r="D207" s="136" t="s">
        <v>210</v>
      </c>
      <c r="E207" s="137" t="s">
        <v>539</v>
      </c>
      <c r="F207" s="138" t="s">
        <v>540</v>
      </c>
      <c r="G207" s="139" t="s">
        <v>387</v>
      </c>
      <c r="H207" s="140">
        <v>45.692999999999998</v>
      </c>
      <c r="I207" s="141"/>
      <c r="J207" s="142">
        <f>ROUND(I207*H207,2)</f>
        <v>0</v>
      </c>
      <c r="K207" s="143"/>
      <c r="L207" s="30"/>
      <c r="M207" s="144" t="s">
        <v>1</v>
      </c>
      <c r="N207" s="145" t="s">
        <v>43</v>
      </c>
      <c r="P207" s="146">
        <f>O207*H207</f>
        <v>0</v>
      </c>
      <c r="Q207" s="146">
        <v>0</v>
      </c>
      <c r="R207" s="146">
        <f>Q207*H207</f>
        <v>0</v>
      </c>
      <c r="S207" s="146">
        <v>0</v>
      </c>
      <c r="T207" s="147">
        <f>S207*H207</f>
        <v>0</v>
      </c>
      <c r="AR207" s="148" t="s">
        <v>156</v>
      </c>
      <c r="AT207" s="148" t="s">
        <v>210</v>
      </c>
      <c r="AU207" s="148" t="s">
        <v>91</v>
      </c>
      <c r="AY207" s="15" t="s">
        <v>209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5" t="s">
        <v>85</v>
      </c>
      <c r="BK207" s="149">
        <f>ROUND(I207*H207,2)</f>
        <v>0</v>
      </c>
      <c r="BL207" s="15" t="s">
        <v>156</v>
      </c>
      <c r="BM207" s="148" t="s">
        <v>3941</v>
      </c>
    </row>
    <row r="208" spans="2:65" s="1" customFormat="1" ht="29.25" x14ac:dyDescent="0.2">
      <c r="B208" s="30"/>
      <c r="D208" s="150" t="s">
        <v>216</v>
      </c>
      <c r="F208" s="151" t="s">
        <v>542</v>
      </c>
      <c r="I208" s="152"/>
      <c r="L208" s="30"/>
      <c r="M208" s="153"/>
      <c r="T208" s="54"/>
      <c r="AT208" s="15" t="s">
        <v>216</v>
      </c>
      <c r="AU208" s="15" t="s">
        <v>91</v>
      </c>
    </row>
    <row r="209" spans="2:65" s="12" customFormat="1" ht="22.5" x14ac:dyDescent="0.2">
      <c r="B209" s="154"/>
      <c r="D209" s="150" t="s">
        <v>292</v>
      </c>
      <c r="E209" s="155" t="s">
        <v>1</v>
      </c>
      <c r="F209" s="156" t="s">
        <v>3933</v>
      </c>
      <c r="H209" s="157">
        <v>51.951999999999998</v>
      </c>
      <c r="I209" s="158"/>
      <c r="L209" s="154"/>
      <c r="M209" s="159"/>
      <c r="T209" s="160"/>
      <c r="AT209" s="155" t="s">
        <v>292</v>
      </c>
      <c r="AU209" s="155" t="s">
        <v>91</v>
      </c>
      <c r="AV209" s="12" t="s">
        <v>91</v>
      </c>
      <c r="AW209" s="12" t="s">
        <v>36</v>
      </c>
      <c r="AX209" s="12" t="s">
        <v>78</v>
      </c>
      <c r="AY209" s="155" t="s">
        <v>209</v>
      </c>
    </row>
    <row r="210" spans="2:65" s="12" customFormat="1" ht="33.75" x14ac:dyDescent="0.2">
      <c r="B210" s="154"/>
      <c r="D210" s="150" t="s">
        <v>292</v>
      </c>
      <c r="E210" s="155" t="s">
        <v>1</v>
      </c>
      <c r="F210" s="156" t="s">
        <v>3934</v>
      </c>
      <c r="H210" s="157">
        <v>-6.2590000000000003</v>
      </c>
      <c r="I210" s="158"/>
      <c r="L210" s="154"/>
      <c r="M210" s="159"/>
      <c r="T210" s="160"/>
      <c r="AT210" s="155" t="s">
        <v>292</v>
      </c>
      <c r="AU210" s="155" t="s">
        <v>91</v>
      </c>
      <c r="AV210" s="12" t="s">
        <v>91</v>
      </c>
      <c r="AW210" s="12" t="s">
        <v>36</v>
      </c>
      <c r="AX210" s="12" t="s">
        <v>78</v>
      </c>
      <c r="AY210" s="155" t="s">
        <v>209</v>
      </c>
    </row>
    <row r="211" spans="2:65" s="13" customFormat="1" x14ac:dyDescent="0.2">
      <c r="B211" s="164"/>
      <c r="D211" s="150" t="s">
        <v>292</v>
      </c>
      <c r="E211" s="165" t="s">
        <v>1</v>
      </c>
      <c r="F211" s="166" t="s">
        <v>351</v>
      </c>
      <c r="H211" s="167">
        <v>45.692999999999998</v>
      </c>
      <c r="I211" s="168"/>
      <c r="L211" s="164"/>
      <c r="M211" s="169"/>
      <c r="T211" s="170"/>
      <c r="AT211" s="165" t="s">
        <v>292</v>
      </c>
      <c r="AU211" s="165" t="s">
        <v>91</v>
      </c>
      <c r="AV211" s="13" t="s">
        <v>156</v>
      </c>
      <c r="AW211" s="13" t="s">
        <v>4</v>
      </c>
      <c r="AX211" s="13" t="s">
        <v>85</v>
      </c>
      <c r="AY211" s="165" t="s">
        <v>209</v>
      </c>
    </row>
    <row r="212" spans="2:65" s="1" customFormat="1" ht="16.5" customHeight="1" x14ac:dyDescent="0.2">
      <c r="B212" s="30"/>
      <c r="C212" s="136" t="s">
        <v>453</v>
      </c>
      <c r="D212" s="136" t="s">
        <v>210</v>
      </c>
      <c r="E212" s="137" t="s">
        <v>545</v>
      </c>
      <c r="F212" s="138" t="s">
        <v>546</v>
      </c>
      <c r="G212" s="139" t="s">
        <v>387</v>
      </c>
      <c r="H212" s="140">
        <v>106.81</v>
      </c>
      <c r="I212" s="141"/>
      <c r="J212" s="142">
        <f>ROUND(I212*H212,2)</f>
        <v>0</v>
      </c>
      <c r="K212" s="143"/>
      <c r="L212" s="30"/>
      <c r="M212" s="144" t="s">
        <v>1</v>
      </c>
      <c r="N212" s="145" t="s">
        <v>43</v>
      </c>
      <c r="P212" s="146">
        <f>O212*H212</f>
        <v>0</v>
      </c>
      <c r="Q212" s="146">
        <v>0</v>
      </c>
      <c r="R212" s="146">
        <f>Q212*H212</f>
        <v>0</v>
      </c>
      <c r="S212" s="146">
        <v>0</v>
      </c>
      <c r="T212" s="147">
        <f>S212*H212</f>
        <v>0</v>
      </c>
      <c r="AR212" s="148" t="s">
        <v>156</v>
      </c>
      <c r="AT212" s="148" t="s">
        <v>210</v>
      </c>
      <c r="AU212" s="148" t="s">
        <v>91</v>
      </c>
      <c r="AY212" s="15" t="s">
        <v>209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5" t="s">
        <v>85</v>
      </c>
      <c r="BK212" s="149">
        <f>ROUND(I212*H212,2)</f>
        <v>0</v>
      </c>
      <c r="BL212" s="15" t="s">
        <v>156</v>
      </c>
      <c r="BM212" s="148" t="s">
        <v>3942</v>
      </c>
    </row>
    <row r="213" spans="2:65" s="1" customFormat="1" ht="19.5" x14ac:dyDescent="0.2">
      <c r="B213" s="30"/>
      <c r="D213" s="150" t="s">
        <v>216</v>
      </c>
      <c r="F213" s="151" t="s">
        <v>548</v>
      </c>
      <c r="I213" s="152"/>
      <c r="L213" s="30"/>
      <c r="M213" s="153"/>
      <c r="T213" s="54"/>
      <c r="AT213" s="15" t="s">
        <v>216</v>
      </c>
      <c r="AU213" s="15" t="s">
        <v>91</v>
      </c>
    </row>
    <row r="214" spans="2:65" s="12" customFormat="1" ht="22.5" x14ac:dyDescent="0.2">
      <c r="B214" s="154"/>
      <c r="D214" s="150" t="s">
        <v>292</v>
      </c>
      <c r="E214" s="155" t="s">
        <v>1</v>
      </c>
      <c r="F214" s="156" t="s">
        <v>3943</v>
      </c>
      <c r="H214" s="157">
        <v>106.81</v>
      </c>
      <c r="I214" s="158"/>
      <c r="L214" s="154"/>
      <c r="M214" s="159"/>
      <c r="T214" s="160"/>
      <c r="AT214" s="155" t="s">
        <v>292</v>
      </c>
      <c r="AU214" s="155" t="s">
        <v>91</v>
      </c>
      <c r="AV214" s="12" t="s">
        <v>91</v>
      </c>
      <c r="AW214" s="12" t="s">
        <v>36</v>
      </c>
      <c r="AX214" s="12" t="s">
        <v>85</v>
      </c>
      <c r="AY214" s="155" t="s">
        <v>209</v>
      </c>
    </row>
    <row r="215" spans="2:65" s="1" customFormat="1" ht="33" customHeight="1" x14ac:dyDescent="0.2">
      <c r="B215" s="30"/>
      <c r="C215" s="136" t="s">
        <v>459</v>
      </c>
      <c r="D215" s="136" t="s">
        <v>210</v>
      </c>
      <c r="E215" s="137" t="s">
        <v>552</v>
      </c>
      <c r="F215" s="138" t="s">
        <v>553</v>
      </c>
      <c r="G215" s="139" t="s">
        <v>554</v>
      </c>
      <c r="H215" s="140">
        <v>213.62</v>
      </c>
      <c r="I215" s="141"/>
      <c r="J215" s="142">
        <f>ROUND(I215*H215,2)</f>
        <v>0</v>
      </c>
      <c r="K215" s="143"/>
      <c r="L215" s="30"/>
      <c r="M215" s="144" t="s">
        <v>1</v>
      </c>
      <c r="N215" s="145" t="s">
        <v>43</v>
      </c>
      <c r="P215" s="146">
        <f>O215*H215</f>
        <v>0</v>
      </c>
      <c r="Q215" s="146">
        <v>0</v>
      </c>
      <c r="R215" s="146">
        <f>Q215*H215</f>
        <v>0</v>
      </c>
      <c r="S215" s="146">
        <v>0</v>
      </c>
      <c r="T215" s="147">
        <f>S215*H215</f>
        <v>0</v>
      </c>
      <c r="AR215" s="148" t="s">
        <v>156</v>
      </c>
      <c r="AT215" s="148" t="s">
        <v>210</v>
      </c>
      <c r="AU215" s="148" t="s">
        <v>91</v>
      </c>
      <c r="AY215" s="15" t="s">
        <v>209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5" t="s">
        <v>85</v>
      </c>
      <c r="BK215" s="149">
        <f>ROUND(I215*H215,2)</f>
        <v>0</v>
      </c>
      <c r="BL215" s="15" t="s">
        <v>156</v>
      </c>
      <c r="BM215" s="148" t="s">
        <v>3944</v>
      </c>
    </row>
    <row r="216" spans="2:65" s="1" customFormat="1" ht="29.25" x14ac:dyDescent="0.2">
      <c r="B216" s="30"/>
      <c r="D216" s="150" t="s">
        <v>216</v>
      </c>
      <c r="F216" s="151" t="s">
        <v>556</v>
      </c>
      <c r="I216" s="152"/>
      <c r="L216" s="30"/>
      <c r="M216" s="153"/>
      <c r="T216" s="54"/>
      <c r="AT216" s="15" t="s">
        <v>216</v>
      </c>
      <c r="AU216" s="15" t="s">
        <v>91</v>
      </c>
    </row>
    <row r="217" spans="2:65" s="12" customFormat="1" x14ac:dyDescent="0.2">
      <c r="B217" s="154"/>
      <c r="D217" s="150" t="s">
        <v>292</v>
      </c>
      <c r="E217" s="155" t="s">
        <v>1</v>
      </c>
      <c r="F217" s="156" t="s">
        <v>3945</v>
      </c>
      <c r="H217" s="157">
        <v>213.62</v>
      </c>
      <c r="I217" s="158"/>
      <c r="L217" s="154"/>
      <c r="M217" s="159"/>
      <c r="T217" s="160"/>
      <c r="AT217" s="155" t="s">
        <v>292</v>
      </c>
      <c r="AU217" s="155" t="s">
        <v>91</v>
      </c>
      <c r="AV217" s="12" t="s">
        <v>91</v>
      </c>
      <c r="AW217" s="12" t="s">
        <v>36</v>
      </c>
      <c r="AX217" s="12" t="s">
        <v>85</v>
      </c>
      <c r="AY217" s="155" t="s">
        <v>209</v>
      </c>
    </row>
    <row r="218" spans="2:65" s="1" customFormat="1" ht="24.2" customHeight="1" x14ac:dyDescent="0.2">
      <c r="B218" s="30"/>
      <c r="C218" s="136" t="s">
        <v>463</v>
      </c>
      <c r="D218" s="136" t="s">
        <v>210</v>
      </c>
      <c r="E218" s="137" t="s">
        <v>559</v>
      </c>
      <c r="F218" s="138" t="s">
        <v>560</v>
      </c>
      <c r="G218" s="139" t="s">
        <v>387</v>
      </c>
      <c r="H218" s="140">
        <v>114.015</v>
      </c>
      <c r="I218" s="141"/>
      <c r="J218" s="142">
        <f>ROUND(I218*H218,2)</f>
        <v>0</v>
      </c>
      <c r="K218" s="143"/>
      <c r="L218" s="30"/>
      <c r="M218" s="144" t="s">
        <v>1</v>
      </c>
      <c r="N218" s="145" t="s">
        <v>43</v>
      </c>
      <c r="P218" s="146">
        <f>O218*H218</f>
        <v>0</v>
      </c>
      <c r="Q218" s="146">
        <v>0</v>
      </c>
      <c r="R218" s="146">
        <f>Q218*H218</f>
        <v>0</v>
      </c>
      <c r="S218" s="146">
        <v>0</v>
      </c>
      <c r="T218" s="147">
        <f>S218*H218</f>
        <v>0</v>
      </c>
      <c r="AR218" s="148" t="s">
        <v>156</v>
      </c>
      <c r="AT218" s="148" t="s">
        <v>210</v>
      </c>
      <c r="AU218" s="148" t="s">
        <v>91</v>
      </c>
      <c r="AY218" s="15" t="s">
        <v>209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5" t="s">
        <v>85</v>
      </c>
      <c r="BK218" s="149">
        <f>ROUND(I218*H218,2)</f>
        <v>0</v>
      </c>
      <c r="BL218" s="15" t="s">
        <v>156</v>
      </c>
      <c r="BM218" s="148" t="s">
        <v>3946</v>
      </c>
    </row>
    <row r="219" spans="2:65" s="1" customFormat="1" ht="29.25" x14ac:dyDescent="0.2">
      <c r="B219" s="30"/>
      <c r="D219" s="150" t="s">
        <v>216</v>
      </c>
      <c r="F219" s="151" t="s">
        <v>562</v>
      </c>
      <c r="I219" s="152"/>
      <c r="L219" s="30"/>
      <c r="M219" s="153"/>
      <c r="T219" s="54"/>
      <c r="AT219" s="15" t="s">
        <v>216</v>
      </c>
      <c r="AU219" s="15" t="s">
        <v>91</v>
      </c>
    </row>
    <row r="220" spans="2:65" s="12" customFormat="1" ht="22.5" x14ac:dyDescent="0.2">
      <c r="B220" s="154"/>
      <c r="D220" s="150" t="s">
        <v>292</v>
      </c>
      <c r="E220" s="155" t="s">
        <v>1</v>
      </c>
      <c r="F220" s="156" t="s">
        <v>3947</v>
      </c>
      <c r="H220" s="157">
        <v>259.76</v>
      </c>
      <c r="I220" s="158"/>
      <c r="L220" s="154"/>
      <c r="M220" s="159"/>
      <c r="T220" s="160"/>
      <c r="AT220" s="155" t="s">
        <v>292</v>
      </c>
      <c r="AU220" s="155" t="s">
        <v>91</v>
      </c>
      <c r="AV220" s="12" t="s">
        <v>91</v>
      </c>
      <c r="AW220" s="12" t="s">
        <v>36</v>
      </c>
      <c r="AX220" s="12" t="s">
        <v>78</v>
      </c>
      <c r="AY220" s="155" t="s">
        <v>209</v>
      </c>
    </row>
    <row r="221" spans="2:65" s="12" customFormat="1" ht="33.75" x14ac:dyDescent="0.2">
      <c r="B221" s="154"/>
      <c r="D221" s="150" t="s">
        <v>292</v>
      </c>
      <c r="E221" s="155" t="s">
        <v>1</v>
      </c>
      <c r="F221" s="156" t="s">
        <v>3948</v>
      </c>
      <c r="H221" s="157">
        <v>-61.854999999999997</v>
      </c>
      <c r="I221" s="158"/>
      <c r="L221" s="154"/>
      <c r="M221" s="159"/>
      <c r="T221" s="160"/>
      <c r="AT221" s="155" t="s">
        <v>292</v>
      </c>
      <c r="AU221" s="155" t="s">
        <v>91</v>
      </c>
      <c r="AV221" s="12" t="s">
        <v>91</v>
      </c>
      <c r="AW221" s="12" t="s">
        <v>36</v>
      </c>
      <c r="AX221" s="12" t="s">
        <v>78</v>
      </c>
      <c r="AY221" s="155" t="s">
        <v>209</v>
      </c>
    </row>
    <row r="222" spans="2:65" s="12" customFormat="1" x14ac:dyDescent="0.2">
      <c r="B222" s="154"/>
      <c r="D222" s="150" t="s">
        <v>292</v>
      </c>
      <c r="E222" s="155" t="s">
        <v>1</v>
      </c>
      <c r="F222" s="156" t="s">
        <v>3949</v>
      </c>
      <c r="H222" s="157">
        <v>-83.89</v>
      </c>
      <c r="I222" s="158"/>
      <c r="L222" s="154"/>
      <c r="M222" s="159"/>
      <c r="T222" s="160"/>
      <c r="AT222" s="155" t="s">
        <v>292</v>
      </c>
      <c r="AU222" s="155" t="s">
        <v>91</v>
      </c>
      <c r="AV222" s="12" t="s">
        <v>91</v>
      </c>
      <c r="AW222" s="12" t="s">
        <v>36</v>
      </c>
      <c r="AX222" s="12" t="s">
        <v>78</v>
      </c>
      <c r="AY222" s="155" t="s">
        <v>209</v>
      </c>
    </row>
    <row r="223" spans="2:65" s="13" customFormat="1" x14ac:dyDescent="0.2">
      <c r="B223" s="164"/>
      <c r="D223" s="150" t="s">
        <v>292</v>
      </c>
      <c r="E223" s="165" t="s">
        <v>1</v>
      </c>
      <c r="F223" s="166" t="s">
        <v>351</v>
      </c>
      <c r="H223" s="167">
        <v>114.015</v>
      </c>
      <c r="I223" s="168"/>
      <c r="L223" s="164"/>
      <c r="M223" s="169"/>
      <c r="T223" s="170"/>
      <c r="AT223" s="165" t="s">
        <v>292</v>
      </c>
      <c r="AU223" s="165" t="s">
        <v>91</v>
      </c>
      <c r="AV223" s="13" t="s">
        <v>156</v>
      </c>
      <c r="AW223" s="13" t="s">
        <v>4</v>
      </c>
      <c r="AX223" s="13" t="s">
        <v>85</v>
      </c>
      <c r="AY223" s="165" t="s">
        <v>209</v>
      </c>
    </row>
    <row r="224" spans="2:65" s="1" customFormat="1" ht="24.2" customHeight="1" x14ac:dyDescent="0.2">
      <c r="B224" s="30"/>
      <c r="C224" s="136" t="s">
        <v>469</v>
      </c>
      <c r="D224" s="136" t="s">
        <v>210</v>
      </c>
      <c r="E224" s="137" t="s">
        <v>569</v>
      </c>
      <c r="F224" s="138" t="s">
        <v>570</v>
      </c>
      <c r="G224" s="139" t="s">
        <v>387</v>
      </c>
      <c r="H224" s="140">
        <v>104.468</v>
      </c>
      <c r="I224" s="141"/>
      <c r="J224" s="142">
        <f>ROUND(I224*H224,2)</f>
        <v>0</v>
      </c>
      <c r="K224" s="143"/>
      <c r="L224" s="30"/>
      <c r="M224" s="144" t="s">
        <v>1</v>
      </c>
      <c r="N224" s="145" t="s">
        <v>43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156</v>
      </c>
      <c r="AT224" s="148" t="s">
        <v>210</v>
      </c>
      <c r="AU224" s="148" t="s">
        <v>91</v>
      </c>
      <c r="AY224" s="15" t="s">
        <v>209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5" t="s">
        <v>85</v>
      </c>
      <c r="BK224" s="149">
        <f>ROUND(I224*H224,2)</f>
        <v>0</v>
      </c>
      <c r="BL224" s="15" t="s">
        <v>156</v>
      </c>
      <c r="BM224" s="148" t="s">
        <v>3950</v>
      </c>
    </row>
    <row r="225" spans="2:65" s="1" customFormat="1" ht="39" x14ac:dyDescent="0.2">
      <c r="B225" s="30"/>
      <c r="D225" s="150" t="s">
        <v>216</v>
      </c>
      <c r="F225" s="151" t="s">
        <v>572</v>
      </c>
      <c r="I225" s="152"/>
      <c r="L225" s="30"/>
      <c r="M225" s="153"/>
      <c r="T225" s="54"/>
      <c r="AT225" s="15" t="s">
        <v>216</v>
      </c>
      <c r="AU225" s="15" t="s">
        <v>91</v>
      </c>
    </row>
    <row r="226" spans="2:65" s="12" customFormat="1" ht="33.75" x14ac:dyDescent="0.2">
      <c r="B226" s="154"/>
      <c r="D226" s="150" t="s">
        <v>292</v>
      </c>
      <c r="E226" s="155" t="s">
        <v>1</v>
      </c>
      <c r="F226" s="156" t="s">
        <v>3951</v>
      </c>
      <c r="H226" s="157">
        <v>-2.8421835599999996</v>
      </c>
      <c r="I226" s="158"/>
      <c r="L226" s="154"/>
      <c r="M226" s="159"/>
      <c r="T226" s="160"/>
      <c r="AT226" s="155" t="s">
        <v>292</v>
      </c>
      <c r="AU226" s="155" t="s">
        <v>91</v>
      </c>
      <c r="AV226" s="12" t="s">
        <v>91</v>
      </c>
      <c r="AW226" s="12" t="s">
        <v>36</v>
      </c>
      <c r="AX226" s="12" t="s">
        <v>78</v>
      </c>
      <c r="AY226" s="155" t="s">
        <v>209</v>
      </c>
    </row>
    <row r="227" spans="2:65" s="12" customFormat="1" x14ac:dyDescent="0.2">
      <c r="B227" s="154"/>
      <c r="D227" s="150" t="s">
        <v>292</v>
      </c>
      <c r="E227" s="155" t="s">
        <v>1</v>
      </c>
      <c r="F227" s="156" t="s">
        <v>3952</v>
      </c>
      <c r="H227" s="157">
        <v>68.61</v>
      </c>
      <c r="I227" s="158"/>
      <c r="L227" s="154"/>
      <c r="M227" s="159"/>
      <c r="T227" s="160"/>
      <c r="AT227" s="155" t="s">
        <v>292</v>
      </c>
      <c r="AU227" s="155" t="s">
        <v>91</v>
      </c>
      <c r="AV227" s="12" t="s">
        <v>91</v>
      </c>
      <c r="AW227" s="12" t="s">
        <v>36</v>
      </c>
      <c r="AX227" s="12" t="s">
        <v>78</v>
      </c>
      <c r="AY227" s="155" t="s">
        <v>209</v>
      </c>
    </row>
    <row r="228" spans="2:65" s="12" customFormat="1" x14ac:dyDescent="0.2">
      <c r="B228" s="154"/>
      <c r="D228" s="150" t="s">
        <v>292</v>
      </c>
      <c r="E228" s="155" t="s">
        <v>1</v>
      </c>
      <c r="F228" s="156" t="s">
        <v>3953</v>
      </c>
      <c r="H228" s="157">
        <v>38.699999999999996</v>
      </c>
      <c r="I228" s="158"/>
      <c r="L228" s="154"/>
      <c r="M228" s="159"/>
      <c r="T228" s="160"/>
      <c r="AT228" s="155" t="s">
        <v>292</v>
      </c>
      <c r="AU228" s="155" t="s">
        <v>91</v>
      </c>
      <c r="AV228" s="12" t="s">
        <v>91</v>
      </c>
      <c r="AW228" s="12" t="s">
        <v>36</v>
      </c>
      <c r="AX228" s="12" t="s">
        <v>78</v>
      </c>
      <c r="AY228" s="155" t="s">
        <v>209</v>
      </c>
    </row>
    <row r="229" spans="2:65" s="13" customFormat="1" x14ac:dyDescent="0.2">
      <c r="B229" s="164"/>
      <c r="D229" s="150" t="s">
        <v>292</v>
      </c>
      <c r="E229" s="165" t="s">
        <v>1</v>
      </c>
      <c r="F229" s="166" t="s">
        <v>351</v>
      </c>
      <c r="H229" s="167">
        <v>104.46781644000001</v>
      </c>
      <c r="I229" s="168"/>
      <c r="L229" s="164"/>
      <c r="M229" s="169"/>
      <c r="T229" s="170"/>
      <c r="AT229" s="165" t="s">
        <v>292</v>
      </c>
      <c r="AU229" s="165" t="s">
        <v>91</v>
      </c>
      <c r="AV229" s="13" t="s">
        <v>156</v>
      </c>
      <c r="AW229" s="13" t="s">
        <v>4</v>
      </c>
      <c r="AX229" s="13" t="s">
        <v>85</v>
      </c>
      <c r="AY229" s="165" t="s">
        <v>209</v>
      </c>
    </row>
    <row r="230" spans="2:65" s="11" customFormat="1" ht="22.9" customHeight="1" x14ac:dyDescent="0.2">
      <c r="B230" s="124"/>
      <c r="D230" s="125" t="s">
        <v>77</v>
      </c>
      <c r="E230" s="134" t="s">
        <v>156</v>
      </c>
      <c r="F230" s="134" t="s">
        <v>602</v>
      </c>
      <c r="I230" s="127"/>
      <c r="J230" s="135">
        <f>BK230</f>
        <v>0</v>
      </c>
      <c r="L230" s="124"/>
      <c r="M230" s="129"/>
      <c r="P230" s="130">
        <f>SUM(P231:P233)</f>
        <v>0</v>
      </c>
      <c r="R230" s="130">
        <f>SUM(R231:R233)</f>
        <v>42.164171000000003</v>
      </c>
      <c r="T230" s="131">
        <f>SUM(T231:T233)</f>
        <v>0</v>
      </c>
      <c r="AR230" s="125" t="s">
        <v>85</v>
      </c>
      <c r="AT230" s="132" t="s">
        <v>77</v>
      </c>
      <c r="AU230" s="132" t="s">
        <v>85</v>
      </c>
      <c r="AY230" s="125" t="s">
        <v>209</v>
      </c>
      <c r="BK230" s="133">
        <f>SUM(BK231:BK233)</f>
        <v>0</v>
      </c>
    </row>
    <row r="231" spans="2:65" s="1" customFormat="1" ht="16.5" customHeight="1" x14ac:dyDescent="0.2">
      <c r="B231" s="30"/>
      <c r="C231" s="136" t="s">
        <v>474</v>
      </c>
      <c r="D231" s="136" t="s">
        <v>210</v>
      </c>
      <c r="E231" s="137" t="s">
        <v>609</v>
      </c>
      <c r="F231" s="138" t="s">
        <v>610</v>
      </c>
      <c r="G231" s="139" t="s">
        <v>387</v>
      </c>
      <c r="H231" s="140">
        <v>22.3</v>
      </c>
      <c r="I231" s="141"/>
      <c r="J231" s="142">
        <f>ROUND(I231*H231,2)</f>
        <v>0</v>
      </c>
      <c r="K231" s="143"/>
      <c r="L231" s="30"/>
      <c r="M231" s="144" t="s">
        <v>1</v>
      </c>
      <c r="N231" s="145" t="s">
        <v>43</v>
      </c>
      <c r="P231" s="146">
        <f>O231*H231</f>
        <v>0</v>
      </c>
      <c r="Q231" s="146">
        <v>1.8907700000000001</v>
      </c>
      <c r="R231" s="146">
        <f>Q231*H231</f>
        <v>42.164171000000003</v>
      </c>
      <c r="S231" s="146">
        <v>0</v>
      </c>
      <c r="T231" s="147">
        <f>S231*H231</f>
        <v>0</v>
      </c>
      <c r="AR231" s="148" t="s">
        <v>156</v>
      </c>
      <c r="AT231" s="148" t="s">
        <v>210</v>
      </c>
      <c r="AU231" s="148" t="s">
        <v>91</v>
      </c>
      <c r="AY231" s="15" t="s">
        <v>209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5" t="s">
        <v>85</v>
      </c>
      <c r="BK231" s="149">
        <f>ROUND(I231*H231,2)</f>
        <v>0</v>
      </c>
      <c r="BL231" s="15" t="s">
        <v>156</v>
      </c>
      <c r="BM231" s="148" t="s">
        <v>3954</v>
      </c>
    </row>
    <row r="232" spans="2:65" s="1" customFormat="1" ht="19.5" x14ac:dyDescent="0.2">
      <c r="B232" s="30"/>
      <c r="D232" s="150" t="s">
        <v>216</v>
      </c>
      <c r="F232" s="151" t="s">
        <v>612</v>
      </c>
      <c r="I232" s="152"/>
      <c r="L232" s="30"/>
      <c r="M232" s="153"/>
      <c r="T232" s="54"/>
      <c r="AT232" s="15" t="s">
        <v>216</v>
      </c>
      <c r="AU232" s="15" t="s">
        <v>91</v>
      </c>
    </row>
    <row r="233" spans="2:65" s="12" customFormat="1" x14ac:dyDescent="0.2">
      <c r="B233" s="154"/>
      <c r="D233" s="150" t="s">
        <v>292</v>
      </c>
      <c r="E233" s="155" t="s">
        <v>1</v>
      </c>
      <c r="F233" s="156" t="s">
        <v>3955</v>
      </c>
      <c r="H233" s="157">
        <v>22.3</v>
      </c>
      <c r="I233" s="158"/>
      <c r="L233" s="154"/>
      <c r="M233" s="159"/>
      <c r="T233" s="160"/>
      <c r="AT233" s="155" t="s">
        <v>292</v>
      </c>
      <c r="AU233" s="155" t="s">
        <v>91</v>
      </c>
      <c r="AV233" s="12" t="s">
        <v>91</v>
      </c>
      <c r="AW233" s="12" t="s">
        <v>36</v>
      </c>
      <c r="AX233" s="12" t="s">
        <v>85</v>
      </c>
      <c r="AY233" s="155" t="s">
        <v>209</v>
      </c>
    </row>
    <row r="234" spans="2:65" s="11" customFormat="1" ht="22.9" customHeight="1" x14ac:dyDescent="0.2">
      <c r="B234" s="124"/>
      <c r="D234" s="125" t="s">
        <v>77</v>
      </c>
      <c r="E234" s="134" t="s">
        <v>208</v>
      </c>
      <c r="F234" s="134" t="s">
        <v>620</v>
      </c>
      <c r="I234" s="127"/>
      <c r="J234" s="135">
        <f>BK234</f>
        <v>0</v>
      </c>
      <c r="L234" s="124"/>
      <c r="M234" s="129"/>
      <c r="P234" s="130">
        <f>SUM(P235:P256)</f>
        <v>0</v>
      </c>
      <c r="R234" s="130">
        <f>SUM(R235:R256)</f>
        <v>2.3364070000000003</v>
      </c>
      <c r="T234" s="131">
        <f>SUM(T235:T256)</f>
        <v>0</v>
      </c>
      <c r="AR234" s="125" t="s">
        <v>85</v>
      </c>
      <c r="AT234" s="132" t="s">
        <v>77</v>
      </c>
      <c r="AU234" s="132" t="s">
        <v>85</v>
      </c>
      <c r="AY234" s="125" t="s">
        <v>209</v>
      </c>
      <c r="BK234" s="133">
        <f>SUM(BK235:BK256)</f>
        <v>0</v>
      </c>
    </row>
    <row r="235" spans="2:65" s="1" customFormat="1" ht="24.2" customHeight="1" x14ac:dyDescent="0.2">
      <c r="B235" s="30"/>
      <c r="C235" s="136" t="s">
        <v>480</v>
      </c>
      <c r="D235" s="136" t="s">
        <v>210</v>
      </c>
      <c r="E235" s="137" t="s">
        <v>622</v>
      </c>
      <c r="F235" s="138" t="s">
        <v>623</v>
      </c>
      <c r="G235" s="139" t="s">
        <v>342</v>
      </c>
      <c r="H235" s="140">
        <v>305.60000000000002</v>
      </c>
      <c r="I235" s="141"/>
      <c r="J235" s="142">
        <f>ROUND(I235*H235,2)</f>
        <v>0</v>
      </c>
      <c r="K235" s="143"/>
      <c r="L235" s="30"/>
      <c r="M235" s="144" t="s">
        <v>1</v>
      </c>
      <c r="N235" s="145" t="s">
        <v>43</v>
      </c>
      <c r="P235" s="146">
        <f>O235*H235</f>
        <v>0</v>
      </c>
      <c r="Q235" s="146">
        <v>0</v>
      </c>
      <c r="R235" s="146">
        <f>Q235*H235</f>
        <v>0</v>
      </c>
      <c r="S235" s="146">
        <v>0</v>
      </c>
      <c r="T235" s="147">
        <f>S235*H235</f>
        <v>0</v>
      </c>
      <c r="AR235" s="148" t="s">
        <v>156</v>
      </c>
      <c r="AT235" s="148" t="s">
        <v>210</v>
      </c>
      <c r="AU235" s="148" t="s">
        <v>91</v>
      </c>
      <c r="AY235" s="15" t="s">
        <v>209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5" t="s">
        <v>85</v>
      </c>
      <c r="BK235" s="149">
        <f>ROUND(I235*H235,2)</f>
        <v>0</v>
      </c>
      <c r="BL235" s="15" t="s">
        <v>156</v>
      </c>
      <c r="BM235" s="148" t="s">
        <v>3956</v>
      </c>
    </row>
    <row r="236" spans="2:65" s="1" customFormat="1" ht="19.5" x14ac:dyDescent="0.2">
      <c r="B236" s="30"/>
      <c r="D236" s="150" t="s">
        <v>216</v>
      </c>
      <c r="F236" s="151" t="s">
        <v>625</v>
      </c>
      <c r="I236" s="152"/>
      <c r="L236" s="30"/>
      <c r="M236" s="153"/>
      <c r="T236" s="54"/>
      <c r="AT236" s="15" t="s">
        <v>216</v>
      </c>
      <c r="AU236" s="15" t="s">
        <v>91</v>
      </c>
    </row>
    <row r="237" spans="2:65" s="12" customFormat="1" x14ac:dyDescent="0.2">
      <c r="B237" s="154"/>
      <c r="D237" s="150" t="s">
        <v>292</v>
      </c>
      <c r="E237" s="155" t="s">
        <v>1</v>
      </c>
      <c r="F237" s="156" t="s">
        <v>3957</v>
      </c>
      <c r="H237" s="157">
        <v>305.60000000000002</v>
      </c>
      <c r="I237" s="158"/>
      <c r="L237" s="154"/>
      <c r="M237" s="159"/>
      <c r="T237" s="160"/>
      <c r="AT237" s="155" t="s">
        <v>292</v>
      </c>
      <c r="AU237" s="155" t="s">
        <v>91</v>
      </c>
      <c r="AV237" s="12" t="s">
        <v>91</v>
      </c>
      <c r="AW237" s="12" t="s">
        <v>36</v>
      </c>
      <c r="AX237" s="12" t="s">
        <v>85</v>
      </c>
      <c r="AY237" s="155" t="s">
        <v>209</v>
      </c>
    </row>
    <row r="238" spans="2:65" s="1" customFormat="1" ht="24.2" customHeight="1" x14ac:dyDescent="0.2">
      <c r="B238" s="30"/>
      <c r="C238" s="136" t="s">
        <v>485</v>
      </c>
      <c r="D238" s="136" t="s">
        <v>210</v>
      </c>
      <c r="E238" s="137" t="s">
        <v>627</v>
      </c>
      <c r="F238" s="138" t="s">
        <v>628</v>
      </c>
      <c r="G238" s="139" t="s">
        <v>342</v>
      </c>
      <c r="H238" s="140">
        <v>4.9000000000000004</v>
      </c>
      <c r="I238" s="141"/>
      <c r="J238" s="142">
        <f>ROUND(I238*H238,2)</f>
        <v>0</v>
      </c>
      <c r="K238" s="143"/>
      <c r="L238" s="30"/>
      <c r="M238" s="144" t="s">
        <v>1</v>
      </c>
      <c r="N238" s="145" t="s">
        <v>43</v>
      </c>
      <c r="P238" s="146">
        <f>O238*H238</f>
        <v>0</v>
      </c>
      <c r="Q238" s="146">
        <v>0</v>
      </c>
      <c r="R238" s="146">
        <f>Q238*H238</f>
        <v>0</v>
      </c>
      <c r="S238" s="146">
        <v>0</v>
      </c>
      <c r="T238" s="147">
        <f>S238*H238</f>
        <v>0</v>
      </c>
      <c r="AR238" s="148" t="s">
        <v>156</v>
      </c>
      <c r="AT238" s="148" t="s">
        <v>210</v>
      </c>
      <c r="AU238" s="148" t="s">
        <v>91</v>
      </c>
      <c r="AY238" s="15" t="s">
        <v>209</v>
      </c>
      <c r="BE238" s="149">
        <f>IF(N238="základní",J238,0)</f>
        <v>0</v>
      </c>
      <c r="BF238" s="149">
        <f>IF(N238="snížená",J238,0)</f>
        <v>0</v>
      </c>
      <c r="BG238" s="149">
        <f>IF(N238="zákl. přenesená",J238,0)</f>
        <v>0</v>
      </c>
      <c r="BH238" s="149">
        <f>IF(N238="sníž. přenesená",J238,0)</f>
        <v>0</v>
      </c>
      <c r="BI238" s="149">
        <f>IF(N238="nulová",J238,0)</f>
        <v>0</v>
      </c>
      <c r="BJ238" s="15" t="s">
        <v>85</v>
      </c>
      <c r="BK238" s="149">
        <f>ROUND(I238*H238,2)</f>
        <v>0</v>
      </c>
      <c r="BL238" s="15" t="s">
        <v>156</v>
      </c>
      <c r="BM238" s="148" t="s">
        <v>3958</v>
      </c>
    </row>
    <row r="239" spans="2:65" s="1" customFormat="1" ht="29.25" x14ac:dyDescent="0.2">
      <c r="B239" s="30"/>
      <c r="D239" s="150" t="s">
        <v>216</v>
      </c>
      <c r="F239" s="151" t="s">
        <v>630</v>
      </c>
      <c r="I239" s="152"/>
      <c r="L239" s="30"/>
      <c r="M239" s="153"/>
      <c r="T239" s="54"/>
      <c r="AT239" s="15" t="s">
        <v>216</v>
      </c>
      <c r="AU239" s="15" t="s">
        <v>91</v>
      </c>
    </row>
    <row r="240" spans="2:65" s="12" customFormat="1" x14ac:dyDescent="0.2">
      <c r="B240" s="154"/>
      <c r="D240" s="150" t="s">
        <v>292</v>
      </c>
      <c r="E240" s="155" t="s">
        <v>1</v>
      </c>
      <c r="F240" s="156" t="s">
        <v>3959</v>
      </c>
      <c r="H240" s="157">
        <v>4.9000000000000004</v>
      </c>
      <c r="I240" s="158"/>
      <c r="L240" s="154"/>
      <c r="M240" s="159"/>
      <c r="T240" s="160"/>
      <c r="AT240" s="155" t="s">
        <v>292</v>
      </c>
      <c r="AU240" s="155" t="s">
        <v>91</v>
      </c>
      <c r="AV240" s="12" t="s">
        <v>91</v>
      </c>
      <c r="AW240" s="12" t="s">
        <v>36</v>
      </c>
      <c r="AX240" s="12" t="s">
        <v>85</v>
      </c>
      <c r="AY240" s="155" t="s">
        <v>209</v>
      </c>
    </row>
    <row r="241" spans="2:65" s="1" customFormat="1" ht="24.2" customHeight="1" x14ac:dyDescent="0.2">
      <c r="B241" s="30"/>
      <c r="C241" s="136" t="s">
        <v>491</v>
      </c>
      <c r="D241" s="136" t="s">
        <v>210</v>
      </c>
      <c r="E241" s="137" t="s">
        <v>633</v>
      </c>
      <c r="F241" s="138" t="s">
        <v>634</v>
      </c>
      <c r="G241" s="139" t="s">
        <v>342</v>
      </c>
      <c r="H241" s="140">
        <v>10</v>
      </c>
      <c r="I241" s="141"/>
      <c r="J241" s="142">
        <f>ROUND(I241*H241,2)</f>
        <v>0</v>
      </c>
      <c r="K241" s="143"/>
      <c r="L241" s="30"/>
      <c r="M241" s="144" t="s">
        <v>1</v>
      </c>
      <c r="N241" s="145" t="s">
        <v>43</v>
      </c>
      <c r="P241" s="146">
        <f>O241*H241</f>
        <v>0</v>
      </c>
      <c r="Q241" s="146">
        <v>0.23</v>
      </c>
      <c r="R241" s="146">
        <f>Q241*H241</f>
        <v>2.3000000000000003</v>
      </c>
      <c r="S241" s="146">
        <v>0</v>
      </c>
      <c r="T241" s="147">
        <f>S241*H241</f>
        <v>0</v>
      </c>
      <c r="AR241" s="148" t="s">
        <v>156</v>
      </c>
      <c r="AT241" s="148" t="s">
        <v>210</v>
      </c>
      <c r="AU241" s="148" t="s">
        <v>91</v>
      </c>
      <c r="AY241" s="15" t="s">
        <v>209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5" t="s">
        <v>85</v>
      </c>
      <c r="BK241" s="149">
        <f>ROUND(I241*H241,2)</f>
        <v>0</v>
      </c>
      <c r="BL241" s="15" t="s">
        <v>156</v>
      </c>
      <c r="BM241" s="148" t="s">
        <v>3960</v>
      </c>
    </row>
    <row r="242" spans="2:65" s="1" customFormat="1" ht="29.25" x14ac:dyDescent="0.2">
      <c r="B242" s="30"/>
      <c r="D242" s="150" t="s">
        <v>216</v>
      </c>
      <c r="F242" s="151" t="s">
        <v>636</v>
      </c>
      <c r="I242" s="152"/>
      <c r="L242" s="30"/>
      <c r="M242" s="153"/>
      <c r="T242" s="54"/>
      <c r="AT242" s="15" t="s">
        <v>216</v>
      </c>
      <c r="AU242" s="15" t="s">
        <v>91</v>
      </c>
    </row>
    <row r="243" spans="2:65" s="12" customFormat="1" x14ac:dyDescent="0.2">
      <c r="B243" s="154"/>
      <c r="D243" s="150" t="s">
        <v>292</v>
      </c>
      <c r="E243" s="155" t="s">
        <v>1</v>
      </c>
      <c r="F243" s="156" t="s">
        <v>2335</v>
      </c>
      <c r="H243" s="157">
        <v>10</v>
      </c>
      <c r="I243" s="158"/>
      <c r="L243" s="154"/>
      <c r="M243" s="159"/>
      <c r="T243" s="160"/>
      <c r="AT243" s="155" t="s">
        <v>292</v>
      </c>
      <c r="AU243" s="155" t="s">
        <v>91</v>
      </c>
      <c r="AV243" s="12" t="s">
        <v>91</v>
      </c>
      <c r="AW243" s="12" t="s">
        <v>36</v>
      </c>
      <c r="AX243" s="12" t="s">
        <v>85</v>
      </c>
      <c r="AY243" s="155" t="s">
        <v>209</v>
      </c>
    </row>
    <row r="244" spans="2:65" s="1" customFormat="1" ht="24.2" customHeight="1" x14ac:dyDescent="0.2">
      <c r="B244" s="30"/>
      <c r="C244" s="136" t="s">
        <v>374</v>
      </c>
      <c r="D244" s="136" t="s">
        <v>210</v>
      </c>
      <c r="E244" s="137" t="s">
        <v>644</v>
      </c>
      <c r="F244" s="138" t="s">
        <v>645</v>
      </c>
      <c r="G244" s="139" t="s">
        <v>342</v>
      </c>
      <c r="H244" s="140">
        <v>4.9000000000000004</v>
      </c>
      <c r="I244" s="141"/>
      <c r="J244" s="142">
        <f>ROUND(I244*H244,2)</f>
        <v>0</v>
      </c>
      <c r="K244" s="143"/>
      <c r="L244" s="30"/>
      <c r="M244" s="144" t="s">
        <v>1</v>
      </c>
      <c r="N244" s="145" t="s">
        <v>43</v>
      </c>
      <c r="P244" s="146">
        <f>O244*H244</f>
        <v>0</v>
      </c>
      <c r="Q244" s="146">
        <v>6.0099999999999997E-3</v>
      </c>
      <c r="R244" s="146">
        <f>Q244*H244</f>
        <v>2.9448999999999999E-2</v>
      </c>
      <c r="S244" s="146">
        <v>0</v>
      </c>
      <c r="T244" s="147">
        <f>S244*H244</f>
        <v>0</v>
      </c>
      <c r="AR244" s="148" t="s">
        <v>156</v>
      </c>
      <c r="AT244" s="148" t="s">
        <v>210</v>
      </c>
      <c r="AU244" s="148" t="s">
        <v>91</v>
      </c>
      <c r="AY244" s="15" t="s">
        <v>209</v>
      </c>
      <c r="BE244" s="149">
        <f>IF(N244="základní",J244,0)</f>
        <v>0</v>
      </c>
      <c r="BF244" s="149">
        <f>IF(N244="snížená",J244,0)</f>
        <v>0</v>
      </c>
      <c r="BG244" s="149">
        <f>IF(N244="zákl. přenesená",J244,0)</f>
        <v>0</v>
      </c>
      <c r="BH244" s="149">
        <f>IF(N244="sníž. přenesená",J244,0)</f>
        <v>0</v>
      </c>
      <c r="BI244" s="149">
        <f>IF(N244="nulová",J244,0)</f>
        <v>0</v>
      </c>
      <c r="BJ244" s="15" t="s">
        <v>85</v>
      </c>
      <c r="BK244" s="149">
        <f>ROUND(I244*H244,2)</f>
        <v>0</v>
      </c>
      <c r="BL244" s="15" t="s">
        <v>156</v>
      </c>
      <c r="BM244" s="148" t="s">
        <v>3961</v>
      </c>
    </row>
    <row r="245" spans="2:65" s="1" customFormat="1" ht="19.5" x14ac:dyDescent="0.2">
      <c r="B245" s="30"/>
      <c r="D245" s="150" t="s">
        <v>216</v>
      </c>
      <c r="F245" s="151" t="s">
        <v>647</v>
      </c>
      <c r="I245" s="152"/>
      <c r="L245" s="30"/>
      <c r="M245" s="153"/>
      <c r="T245" s="54"/>
      <c r="AT245" s="15" t="s">
        <v>216</v>
      </c>
      <c r="AU245" s="15" t="s">
        <v>91</v>
      </c>
    </row>
    <row r="246" spans="2:65" s="12" customFormat="1" x14ac:dyDescent="0.2">
      <c r="B246" s="154"/>
      <c r="D246" s="150" t="s">
        <v>292</v>
      </c>
      <c r="E246" s="155" t="s">
        <v>1</v>
      </c>
      <c r="F246" s="156" t="s">
        <v>3959</v>
      </c>
      <c r="H246" s="157">
        <v>4.9000000000000004</v>
      </c>
      <c r="I246" s="158"/>
      <c r="L246" s="154"/>
      <c r="M246" s="159"/>
      <c r="T246" s="160"/>
      <c r="AT246" s="155" t="s">
        <v>292</v>
      </c>
      <c r="AU246" s="155" t="s">
        <v>91</v>
      </c>
      <c r="AV246" s="12" t="s">
        <v>91</v>
      </c>
      <c r="AW246" s="12" t="s">
        <v>36</v>
      </c>
      <c r="AX246" s="12" t="s">
        <v>85</v>
      </c>
      <c r="AY246" s="155" t="s">
        <v>209</v>
      </c>
    </row>
    <row r="247" spans="2:65" s="1" customFormat="1" ht="24.2" customHeight="1" x14ac:dyDescent="0.2">
      <c r="B247" s="30"/>
      <c r="C247" s="136" t="s">
        <v>501</v>
      </c>
      <c r="D247" s="136" t="s">
        <v>210</v>
      </c>
      <c r="E247" s="137" t="s">
        <v>650</v>
      </c>
      <c r="F247" s="138" t="s">
        <v>651</v>
      </c>
      <c r="G247" s="139" t="s">
        <v>342</v>
      </c>
      <c r="H247" s="140">
        <v>9.8000000000000007</v>
      </c>
      <c r="I247" s="141"/>
      <c r="J247" s="142">
        <f>ROUND(I247*H247,2)</f>
        <v>0</v>
      </c>
      <c r="K247" s="143"/>
      <c r="L247" s="30"/>
      <c r="M247" s="144" t="s">
        <v>1</v>
      </c>
      <c r="N247" s="145" t="s">
        <v>43</v>
      </c>
      <c r="P247" s="146">
        <f>O247*H247</f>
        <v>0</v>
      </c>
      <c r="Q247" s="146">
        <v>7.1000000000000002E-4</v>
      </c>
      <c r="R247" s="146">
        <f>Q247*H247</f>
        <v>6.9580000000000006E-3</v>
      </c>
      <c r="S247" s="146">
        <v>0</v>
      </c>
      <c r="T247" s="147">
        <f>S247*H247</f>
        <v>0</v>
      </c>
      <c r="AR247" s="148" t="s">
        <v>156</v>
      </c>
      <c r="AT247" s="148" t="s">
        <v>210</v>
      </c>
      <c r="AU247" s="148" t="s">
        <v>91</v>
      </c>
      <c r="AY247" s="15" t="s">
        <v>209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5" t="s">
        <v>85</v>
      </c>
      <c r="BK247" s="149">
        <f>ROUND(I247*H247,2)</f>
        <v>0</v>
      </c>
      <c r="BL247" s="15" t="s">
        <v>156</v>
      </c>
      <c r="BM247" s="148" t="s">
        <v>3962</v>
      </c>
    </row>
    <row r="248" spans="2:65" s="1" customFormat="1" ht="19.5" x14ac:dyDescent="0.2">
      <c r="B248" s="30"/>
      <c r="D248" s="150" t="s">
        <v>216</v>
      </c>
      <c r="F248" s="151" t="s">
        <v>653</v>
      </c>
      <c r="I248" s="152"/>
      <c r="L248" s="30"/>
      <c r="M248" s="153"/>
      <c r="T248" s="54"/>
      <c r="AT248" s="15" t="s">
        <v>216</v>
      </c>
      <c r="AU248" s="15" t="s">
        <v>91</v>
      </c>
    </row>
    <row r="249" spans="2:65" s="12" customFormat="1" x14ac:dyDescent="0.2">
      <c r="B249" s="154"/>
      <c r="D249" s="150" t="s">
        <v>292</v>
      </c>
      <c r="E249" s="155" t="s">
        <v>1</v>
      </c>
      <c r="F249" s="156" t="s">
        <v>3963</v>
      </c>
      <c r="H249" s="157">
        <v>9.8000000000000007</v>
      </c>
      <c r="I249" s="158"/>
      <c r="L249" s="154"/>
      <c r="M249" s="159"/>
      <c r="T249" s="160"/>
      <c r="AT249" s="155" t="s">
        <v>292</v>
      </c>
      <c r="AU249" s="155" t="s">
        <v>91</v>
      </c>
      <c r="AV249" s="12" t="s">
        <v>91</v>
      </c>
      <c r="AW249" s="12" t="s">
        <v>36</v>
      </c>
      <c r="AX249" s="12" t="s">
        <v>78</v>
      </c>
      <c r="AY249" s="155" t="s">
        <v>209</v>
      </c>
    </row>
    <row r="250" spans="2:65" s="13" customFormat="1" x14ac:dyDescent="0.2">
      <c r="B250" s="164"/>
      <c r="D250" s="150" t="s">
        <v>292</v>
      </c>
      <c r="E250" s="165" t="s">
        <v>1</v>
      </c>
      <c r="F250" s="166" t="s">
        <v>351</v>
      </c>
      <c r="H250" s="167">
        <v>9.8000000000000007</v>
      </c>
      <c r="I250" s="168"/>
      <c r="L250" s="164"/>
      <c r="M250" s="169"/>
      <c r="T250" s="170"/>
      <c r="AT250" s="165" t="s">
        <v>292</v>
      </c>
      <c r="AU250" s="165" t="s">
        <v>91</v>
      </c>
      <c r="AV250" s="13" t="s">
        <v>156</v>
      </c>
      <c r="AW250" s="13" t="s">
        <v>4</v>
      </c>
      <c r="AX250" s="13" t="s">
        <v>85</v>
      </c>
      <c r="AY250" s="165" t="s">
        <v>209</v>
      </c>
    </row>
    <row r="251" spans="2:65" s="1" customFormat="1" ht="33" customHeight="1" x14ac:dyDescent="0.2">
      <c r="B251" s="30"/>
      <c r="C251" s="136" t="s">
        <v>509</v>
      </c>
      <c r="D251" s="136" t="s">
        <v>210</v>
      </c>
      <c r="E251" s="137" t="s">
        <v>656</v>
      </c>
      <c r="F251" s="138" t="s">
        <v>657</v>
      </c>
      <c r="G251" s="139" t="s">
        <v>342</v>
      </c>
      <c r="H251" s="140">
        <v>4.9000000000000004</v>
      </c>
      <c r="I251" s="141"/>
      <c r="J251" s="142">
        <f>ROUND(I251*H251,2)</f>
        <v>0</v>
      </c>
      <c r="K251" s="143"/>
      <c r="L251" s="30"/>
      <c r="M251" s="144" t="s">
        <v>1</v>
      </c>
      <c r="N251" s="145" t="s">
        <v>43</v>
      </c>
      <c r="P251" s="146">
        <f>O251*H251</f>
        <v>0</v>
      </c>
      <c r="Q251" s="146">
        <v>0</v>
      </c>
      <c r="R251" s="146">
        <f>Q251*H251</f>
        <v>0</v>
      </c>
      <c r="S251" s="146">
        <v>0</v>
      </c>
      <c r="T251" s="147">
        <f>S251*H251</f>
        <v>0</v>
      </c>
      <c r="AR251" s="148" t="s">
        <v>156</v>
      </c>
      <c r="AT251" s="148" t="s">
        <v>210</v>
      </c>
      <c r="AU251" s="148" t="s">
        <v>91</v>
      </c>
      <c r="AY251" s="15" t="s">
        <v>209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5" t="s">
        <v>85</v>
      </c>
      <c r="BK251" s="149">
        <f>ROUND(I251*H251,2)</f>
        <v>0</v>
      </c>
      <c r="BL251" s="15" t="s">
        <v>156</v>
      </c>
      <c r="BM251" s="148" t="s">
        <v>3964</v>
      </c>
    </row>
    <row r="252" spans="2:65" s="1" customFormat="1" ht="29.25" x14ac:dyDescent="0.2">
      <c r="B252" s="30"/>
      <c r="D252" s="150" t="s">
        <v>216</v>
      </c>
      <c r="F252" s="151" t="s">
        <v>659</v>
      </c>
      <c r="I252" s="152"/>
      <c r="L252" s="30"/>
      <c r="M252" s="153"/>
      <c r="T252" s="54"/>
      <c r="AT252" s="15" t="s">
        <v>216</v>
      </c>
      <c r="AU252" s="15" t="s">
        <v>91</v>
      </c>
    </row>
    <row r="253" spans="2:65" s="12" customFormat="1" x14ac:dyDescent="0.2">
      <c r="B253" s="154"/>
      <c r="D253" s="150" t="s">
        <v>292</v>
      </c>
      <c r="E253" s="155" t="s">
        <v>1</v>
      </c>
      <c r="F253" s="156" t="s">
        <v>3959</v>
      </c>
      <c r="H253" s="157">
        <v>4.9000000000000004</v>
      </c>
      <c r="I253" s="158"/>
      <c r="L253" s="154"/>
      <c r="M253" s="159"/>
      <c r="T253" s="160"/>
      <c r="AT253" s="155" t="s">
        <v>292</v>
      </c>
      <c r="AU253" s="155" t="s">
        <v>91</v>
      </c>
      <c r="AV253" s="12" t="s">
        <v>91</v>
      </c>
      <c r="AW253" s="12" t="s">
        <v>36</v>
      </c>
      <c r="AX253" s="12" t="s">
        <v>85</v>
      </c>
      <c r="AY253" s="155" t="s">
        <v>209</v>
      </c>
    </row>
    <row r="254" spans="2:65" s="1" customFormat="1" ht="24.2" customHeight="1" x14ac:dyDescent="0.2">
      <c r="B254" s="30"/>
      <c r="C254" s="136" t="s">
        <v>517</v>
      </c>
      <c r="D254" s="136" t="s">
        <v>210</v>
      </c>
      <c r="E254" s="137" t="s">
        <v>661</v>
      </c>
      <c r="F254" s="138" t="s">
        <v>662</v>
      </c>
      <c r="G254" s="139" t="s">
        <v>342</v>
      </c>
      <c r="H254" s="140">
        <v>4.9000000000000004</v>
      </c>
      <c r="I254" s="141"/>
      <c r="J254" s="142">
        <f>ROUND(I254*H254,2)</f>
        <v>0</v>
      </c>
      <c r="K254" s="143"/>
      <c r="L254" s="30"/>
      <c r="M254" s="144" t="s">
        <v>1</v>
      </c>
      <c r="N254" s="145" t="s">
        <v>43</v>
      </c>
      <c r="P254" s="146">
        <f>O254*H254</f>
        <v>0</v>
      </c>
      <c r="Q254" s="146">
        <v>0</v>
      </c>
      <c r="R254" s="146">
        <f>Q254*H254</f>
        <v>0</v>
      </c>
      <c r="S254" s="146">
        <v>0</v>
      </c>
      <c r="T254" s="147">
        <f>S254*H254</f>
        <v>0</v>
      </c>
      <c r="AR254" s="148" t="s">
        <v>156</v>
      </c>
      <c r="AT254" s="148" t="s">
        <v>210</v>
      </c>
      <c r="AU254" s="148" t="s">
        <v>91</v>
      </c>
      <c r="AY254" s="15" t="s">
        <v>209</v>
      </c>
      <c r="BE254" s="149">
        <f>IF(N254="základní",J254,0)</f>
        <v>0</v>
      </c>
      <c r="BF254" s="149">
        <f>IF(N254="snížená",J254,0)</f>
        <v>0</v>
      </c>
      <c r="BG254" s="149">
        <f>IF(N254="zákl. přenesená",J254,0)</f>
        <v>0</v>
      </c>
      <c r="BH254" s="149">
        <f>IF(N254="sníž. přenesená",J254,0)</f>
        <v>0</v>
      </c>
      <c r="BI254" s="149">
        <f>IF(N254="nulová",J254,0)</f>
        <v>0</v>
      </c>
      <c r="BJ254" s="15" t="s">
        <v>85</v>
      </c>
      <c r="BK254" s="149">
        <f>ROUND(I254*H254,2)</f>
        <v>0</v>
      </c>
      <c r="BL254" s="15" t="s">
        <v>156</v>
      </c>
      <c r="BM254" s="148" t="s">
        <v>3965</v>
      </c>
    </row>
    <row r="255" spans="2:65" s="1" customFormat="1" ht="29.25" x14ac:dyDescent="0.2">
      <c r="B255" s="30"/>
      <c r="D255" s="150" t="s">
        <v>216</v>
      </c>
      <c r="F255" s="151" t="s">
        <v>664</v>
      </c>
      <c r="I255" s="152"/>
      <c r="L255" s="30"/>
      <c r="M255" s="153"/>
      <c r="T255" s="54"/>
      <c r="AT255" s="15" t="s">
        <v>216</v>
      </c>
      <c r="AU255" s="15" t="s">
        <v>91</v>
      </c>
    </row>
    <row r="256" spans="2:65" s="12" customFormat="1" x14ac:dyDescent="0.2">
      <c r="B256" s="154"/>
      <c r="D256" s="150" t="s">
        <v>292</v>
      </c>
      <c r="E256" s="155" t="s">
        <v>1</v>
      </c>
      <c r="F256" s="156" t="s">
        <v>3959</v>
      </c>
      <c r="H256" s="157">
        <v>4.9000000000000004</v>
      </c>
      <c r="I256" s="158"/>
      <c r="L256" s="154"/>
      <c r="M256" s="159"/>
      <c r="T256" s="160"/>
      <c r="AT256" s="155" t="s">
        <v>292</v>
      </c>
      <c r="AU256" s="155" t="s">
        <v>91</v>
      </c>
      <c r="AV256" s="12" t="s">
        <v>91</v>
      </c>
      <c r="AW256" s="12" t="s">
        <v>36</v>
      </c>
      <c r="AX256" s="12" t="s">
        <v>85</v>
      </c>
      <c r="AY256" s="155" t="s">
        <v>209</v>
      </c>
    </row>
    <row r="257" spans="2:65" s="11" customFormat="1" ht="22.9" customHeight="1" x14ac:dyDescent="0.2">
      <c r="B257" s="124"/>
      <c r="D257" s="125" t="s">
        <v>77</v>
      </c>
      <c r="E257" s="134" t="s">
        <v>244</v>
      </c>
      <c r="F257" s="134" t="s">
        <v>683</v>
      </c>
      <c r="I257" s="127"/>
      <c r="J257" s="135">
        <f>BK257</f>
        <v>0</v>
      </c>
      <c r="L257" s="124"/>
      <c r="M257" s="129"/>
      <c r="P257" s="130">
        <f>P258+SUM(P259:P449)</f>
        <v>0</v>
      </c>
      <c r="R257" s="130">
        <f>R258+SUM(R259:R449)</f>
        <v>14.102386150000003</v>
      </c>
      <c r="T257" s="131">
        <f>T258+SUM(T259:T449)</f>
        <v>1.2099999999999999E-3</v>
      </c>
      <c r="AR257" s="125" t="s">
        <v>85</v>
      </c>
      <c r="AT257" s="132" t="s">
        <v>77</v>
      </c>
      <c r="AU257" s="132" t="s">
        <v>85</v>
      </c>
      <c r="AY257" s="125" t="s">
        <v>209</v>
      </c>
      <c r="BK257" s="133">
        <f>BK258+SUM(BK259:BK449)</f>
        <v>0</v>
      </c>
    </row>
    <row r="258" spans="2:65" s="1" customFormat="1" ht="24.2" customHeight="1" x14ac:dyDescent="0.2">
      <c r="B258" s="30"/>
      <c r="C258" s="171" t="s">
        <v>522</v>
      </c>
      <c r="D258" s="171" t="s">
        <v>449</v>
      </c>
      <c r="E258" s="172" t="s">
        <v>2147</v>
      </c>
      <c r="F258" s="173" t="s">
        <v>2951</v>
      </c>
      <c r="G258" s="174" t="s">
        <v>247</v>
      </c>
      <c r="H258" s="175">
        <v>1</v>
      </c>
      <c r="I258" s="176"/>
      <c r="J258" s="177">
        <f>ROUND(I258*H258,2)</f>
        <v>0</v>
      </c>
      <c r="K258" s="178"/>
      <c r="L258" s="179"/>
      <c r="M258" s="180" t="s">
        <v>1</v>
      </c>
      <c r="N258" s="181" t="s">
        <v>43</v>
      </c>
      <c r="P258" s="146">
        <f>O258*H258</f>
        <v>0</v>
      </c>
      <c r="Q258" s="146">
        <v>4.2500000000000003E-3</v>
      </c>
      <c r="R258" s="146">
        <f>Q258*H258</f>
        <v>4.2500000000000003E-3</v>
      </c>
      <c r="S258" s="146">
        <v>0</v>
      </c>
      <c r="T258" s="147">
        <f>S258*H258</f>
        <v>0</v>
      </c>
      <c r="AR258" s="148" t="s">
        <v>244</v>
      </c>
      <c r="AT258" s="148" t="s">
        <v>449</v>
      </c>
      <c r="AU258" s="148" t="s">
        <v>91</v>
      </c>
      <c r="AY258" s="15" t="s">
        <v>209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5" t="s">
        <v>85</v>
      </c>
      <c r="BK258" s="149">
        <f>ROUND(I258*H258,2)</f>
        <v>0</v>
      </c>
      <c r="BL258" s="15" t="s">
        <v>156</v>
      </c>
      <c r="BM258" s="148" t="s">
        <v>3966</v>
      </c>
    </row>
    <row r="259" spans="2:65" s="1" customFormat="1" ht="19.5" x14ac:dyDescent="0.2">
      <c r="B259" s="30"/>
      <c r="D259" s="150" t="s">
        <v>216</v>
      </c>
      <c r="F259" s="151" t="s">
        <v>3967</v>
      </c>
      <c r="I259" s="152"/>
      <c r="L259" s="30"/>
      <c r="M259" s="153"/>
      <c r="T259" s="54"/>
      <c r="AT259" s="15" t="s">
        <v>216</v>
      </c>
      <c r="AU259" s="15" t="s">
        <v>91</v>
      </c>
    </row>
    <row r="260" spans="2:65" s="12" customFormat="1" x14ac:dyDescent="0.2">
      <c r="B260" s="154"/>
      <c r="D260" s="150" t="s">
        <v>292</v>
      </c>
      <c r="E260" s="155" t="s">
        <v>1</v>
      </c>
      <c r="F260" s="156" t="s">
        <v>85</v>
      </c>
      <c r="H260" s="157">
        <v>1</v>
      </c>
      <c r="I260" s="158"/>
      <c r="L260" s="154"/>
      <c r="M260" s="159"/>
      <c r="T260" s="160"/>
      <c r="AT260" s="155" t="s">
        <v>292</v>
      </c>
      <c r="AU260" s="155" t="s">
        <v>91</v>
      </c>
      <c r="AV260" s="12" t="s">
        <v>91</v>
      </c>
      <c r="AW260" s="12" t="s">
        <v>36</v>
      </c>
      <c r="AX260" s="12" t="s">
        <v>85</v>
      </c>
      <c r="AY260" s="155" t="s">
        <v>209</v>
      </c>
    </row>
    <row r="261" spans="2:65" s="1" customFormat="1" ht="21.75" customHeight="1" x14ac:dyDescent="0.2">
      <c r="B261" s="30"/>
      <c r="C261" s="171" t="s">
        <v>527</v>
      </c>
      <c r="D261" s="171" t="s">
        <v>449</v>
      </c>
      <c r="E261" s="172" t="s">
        <v>3968</v>
      </c>
      <c r="F261" s="173" t="s">
        <v>3969</v>
      </c>
      <c r="G261" s="174" t="s">
        <v>456</v>
      </c>
      <c r="H261" s="175">
        <v>5</v>
      </c>
      <c r="I261" s="176"/>
      <c r="J261" s="177">
        <f>ROUND(I261*H261,2)</f>
        <v>0</v>
      </c>
      <c r="K261" s="178"/>
      <c r="L261" s="179"/>
      <c r="M261" s="180" t="s">
        <v>1</v>
      </c>
      <c r="N261" s="181" t="s">
        <v>43</v>
      </c>
      <c r="P261" s="146">
        <f>O261*H261</f>
        <v>0</v>
      </c>
      <c r="Q261" s="146">
        <v>1.2999999999999999E-4</v>
      </c>
      <c r="R261" s="146">
        <f>Q261*H261</f>
        <v>6.4999999999999997E-4</v>
      </c>
      <c r="S261" s="146">
        <v>0</v>
      </c>
      <c r="T261" s="147">
        <f>S261*H261</f>
        <v>0</v>
      </c>
      <c r="AR261" s="148" t="s">
        <v>244</v>
      </c>
      <c r="AT261" s="148" t="s">
        <v>449</v>
      </c>
      <c r="AU261" s="148" t="s">
        <v>91</v>
      </c>
      <c r="AY261" s="15" t="s">
        <v>209</v>
      </c>
      <c r="BE261" s="149">
        <f>IF(N261="základní",J261,0)</f>
        <v>0</v>
      </c>
      <c r="BF261" s="149">
        <f>IF(N261="snížená",J261,0)</f>
        <v>0</v>
      </c>
      <c r="BG261" s="149">
        <f>IF(N261="zákl. přenesená",J261,0)</f>
        <v>0</v>
      </c>
      <c r="BH261" s="149">
        <f>IF(N261="sníž. přenesená",J261,0)</f>
        <v>0</v>
      </c>
      <c r="BI261" s="149">
        <f>IF(N261="nulová",J261,0)</f>
        <v>0</v>
      </c>
      <c r="BJ261" s="15" t="s">
        <v>85</v>
      </c>
      <c r="BK261" s="149">
        <f>ROUND(I261*H261,2)</f>
        <v>0</v>
      </c>
      <c r="BL261" s="15" t="s">
        <v>156</v>
      </c>
      <c r="BM261" s="148" t="s">
        <v>3970</v>
      </c>
    </row>
    <row r="262" spans="2:65" s="1" customFormat="1" x14ac:dyDescent="0.2">
      <c r="B262" s="30"/>
      <c r="D262" s="150" t="s">
        <v>216</v>
      </c>
      <c r="F262" s="151" t="s">
        <v>3969</v>
      </c>
      <c r="I262" s="152"/>
      <c r="L262" s="30"/>
      <c r="M262" s="153"/>
      <c r="T262" s="54"/>
      <c r="AT262" s="15" t="s">
        <v>216</v>
      </c>
      <c r="AU262" s="15" t="s">
        <v>91</v>
      </c>
    </row>
    <row r="263" spans="2:65" s="1" customFormat="1" ht="21.75" customHeight="1" x14ac:dyDescent="0.2">
      <c r="B263" s="30"/>
      <c r="C263" s="171" t="s">
        <v>533</v>
      </c>
      <c r="D263" s="171" t="s">
        <v>449</v>
      </c>
      <c r="E263" s="172" t="s">
        <v>3971</v>
      </c>
      <c r="F263" s="173" t="s">
        <v>3972</v>
      </c>
      <c r="G263" s="174" t="s">
        <v>456</v>
      </c>
      <c r="H263" s="175">
        <v>2</v>
      </c>
      <c r="I263" s="176"/>
      <c r="J263" s="177">
        <f>ROUND(I263*H263,2)</f>
        <v>0</v>
      </c>
      <c r="K263" s="178"/>
      <c r="L263" s="179"/>
      <c r="M263" s="180" t="s">
        <v>1</v>
      </c>
      <c r="N263" s="181" t="s">
        <v>43</v>
      </c>
      <c r="P263" s="146">
        <f>O263*H263</f>
        <v>0</v>
      </c>
      <c r="Q263" s="146">
        <v>2.1000000000000001E-4</v>
      </c>
      <c r="R263" s="146">
        <f>Q263*H263</f>
        <v>4.2000000000000002E-4</v>
      </c>
      <c r="S263" s="146">
        <v>0</v>
      </c>
      <c r="T263" s="147">
        <f>S263*H263</f>
        <v>0</v>
      </c>
      <c r="AR263" s="148" t="s">
        <v>244</v>
      </c>
      <c r="AT263" s="148" t="s">
        <v>449</v>
      </c>
      <c r="AU263" s="148" t="s">
        <v>91</v>
      </c>
      <c r="AY263" s="15" t="s">
        <v>209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5" t="s">
        <v>85</v>
      </c>
      <c r="BK263" s="149">
        <f>ROUND(I263*H263,2)</f>
        <v>0</v>
      </c>
      <c r="BL263" s="15" t="s">
        <v>156</v>
      </c>
      <c r="BM263" s="148" t="s">
        <v>3973</v>
      </c>
    </row>
    <row r="264" spans="2:65" s="1" customFormat="1" x14ac:dyDescent="0.2">
      <c r="B264" s="30"/>
      <c r="D264" s="150" t="s">
        <v>216</v>
      </c>
      <c r="F264" s="151" t="s">
        <v>3972</v>
      </c>
      <c r="I264" s="152"/>
      <c r="L264" s="30"/>
      <c r="M264" s="153"/>
      <c r="T264" s="54"/>
      <c r="AT264" s="15" t="s">
        <v>216</v>
      </c>
      <c r="AU264" s="15" t="s">
        <v>91</v>
      </c>
    </row>
    <row r="265" spans="2:65" s="1" customFormat="1" ht="21.75" customHeight="1" x14ac:dyDescent="0.2">
      <c r="B265" s="30"/>
      <c r="C265" s="171" t="s">
        <v>538</v>
      </c>
      <c r="D265" s="171" t="s">
        <v>449</v>
      </c>
      <c r="E265" s="172" t="s">
        <v>3974</v>
      </c>
      <c r="F265" s="173" t="s">
        <v>3975</v>
      </c>
      <c r="G265" s="174" t="s">
        <v>456</v>
      </c>
      <c r="H265" s="175">
        <v>3</v>
      </c>
      <c r="I265" s="176"/>
      <c r="J265" s="177">
        <f>ROUND(I265*H265,2)</f>
        <v>0</v>
      </c>
      <c r="K265" s="178"/>
      <c r="L265" s="179"/>
      <c r="M265" s="180" t="s">
        <v>1</v>
      </c>
      <c r="N265" s="181" t="s">
        <v>43</v>
      </c>
      <c r="P265" s="146">
        <f>O265*H265</f>
        <v>0</v>
      </c>
      <c r="Q265" s="146">
        <v>8.0000000000000007E-5</v>
      </c>
      <c r="R265" s="146">
        <f>Q265*H265</f>
        <v>2.4000000000000003E-4</v>
      </c>
      <c r="S265" s="146">
        <v>0</v>
      </c>
      <c r="T265" s="147">
        <f>S265*H265</f>
        <v>0</v>
      </c>
      <c r="AR265" s="148" t="s">
        <v>244</v>
      </c>
      <c r="AT265" s="148" t="s">
        <v>449</v>
      </c>
      <c r="AU265" s="148" t="s">
        <v>91</v>
      </c>
      <c r="AY265" s="15" t="s">
        <v>209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5" t="s">
        <v>85</v>
      </c>
      <c r="BK265" s="149">
        <f>ROUND(I265*H265,2)</f>
        <v>0</v>
      </c>
      <c r="BL265" s="15" t="s">
        <v>156</v>
      </c>
      <c r="BM265" s="148" t="s">
        <v>3976</v>
      </c>
    </row>
    <row r="266" spans="2:65" s="1" customFormat="1" x14ac:dyDescent="0.2">
      <c r="B266" s="30"/>
      <c r="D266" s="150" t="s">
        <v>216</v>
      </c>
      <c r="F266" s="151" t="s">
        <v>3975</v>
      </c>
      <c r="I266" s="152"/>
      <c r="L266" s="30"/>
      <c r="M266" s="153"/>
      <c r="T266" s="54"/>
      <c r="AT266" s="15" t="s">
        <v>216</v>
      </c>
      <c r="AU266" s="15" t="s">
        <v>91</v>
      </c>
    </row>
    <row r="267" spans="2:65" s="1" customFormat="1" ht="24.2" customHeight="1" x14ac:dyDescent="0.2">
      <c r="B267" s="30"/>
      <c r="C267" s="136" t="s">
        <v>544</v>
      </c>
      <c r="D267" s="136" t="s">
        <v>210</v>
      </c>
      <c r="E267" s="137" t="s">
        <v>3977</v>
      </c>
      <c r="F267" s="138" t="s">
        <v>3978</v>
      </c>
      <c r="G267" s="139" t="s">
        <v>359</v>
      </c>
      <c r="H267" s="140">
        <v>290</v>
      </c>
      <c r="I267" s="141"/>
      <c r="J267" s="142">
        <f>ROUND(I267*H267,2)</f>
        <v>0</v>
      </c>
      <c r="K267" s="143"/>
      <c r="L267" s="30"/>
      <c r="M267" s="144" t="s">
        <v>1</v>
      </c>
      <c r="N267" s="145" t="s">
        <v>43</v>
      </c>
      <c r="P267" s="146">
        <f>O267*H267</f>
        <v>0</v>
      </c>
      <c r="Q267" s="146">
        <v>0</v>
      </c>
      <c r="R267" s="146">
        <f>Q267*H267</f>
        <v>0</v>
      </c>
      <c r="S267" s="146">
        <v>0</v>
      </c>
      <c r="T267" s="147">
        <f>S267*H267</f>
        <v>0</v>
      </c>
      <c r="AR267" s="148" t="s">
        <v>156</v>
      </c>
      <c r="AT267" s="148" t="s">
        <v>210</v>
      </c>
      <c r="AU267" s="148" t="s">
        <v>91</v>
      </c>
      <c r="AY267" s="15" t="s">
        <v>209</v>
      </c>
      <c r="BE267" s="149">
        <f>IF(N267="základní",J267,0)</f>
        <v>0</v>
      </c>
      <c r="BF267" s="149">
        <f>IF(N267="snížená",J267,0)</f>
        <v>0</v>
      </c>
      <c r="BG267" s="149">
        <f>IF(N267="zákl. přenesená",J267,0)</f>
        <v>0</v>
      </c>
      <c r="BH267" s="149">
        <f>IF(N267="sníž. přenesená",J267,0)</f>
        <v>0</v>
      </c>
      <c r="BI267" s="149">
        <f>IF(N267="nulová",J267,0)</f>
        <v>0</v>
      </c>
      <c r="BJ267" s="15" t="s">
        <v>85</v>
      </c>
      <c r="BK267" s="149">
        <f>ROUND(I267*H267,2)</f>
        <v>0</v>
      </c>
      <c r="BL267" s="15" t="s">
        <v>156</v>
      </c>
      <c r="BM267" s="148" t="s">
        <v>3979</v>
      </c>
    </row>
    <row r="268" spans="2:65" s="1" customFormat="1" ht="29.25" x14ac:dyDescent="0.2">
      <c r="B268" s="30"/>
      <c r="D268" s="150" t="s">
        <v>216</v>
      </c>
      <c r="F268" s="151" t="s">
        <v>3980</v>
      </c>
      <c r="I268" s="152"/>
      <c r="L268" s="30"/>
      <c r="M268" s="153"/>
      <c r="T268" s="54"/>
      <c r="AT268" s="15" t="s">
        <v>216</v>
      </c>
      <c r="AU268" s="15" t="s">
        <v>91</v>
      </c>
    </row>
    <row r="269" spans="2:65" s="1" customFormat="1" ht="55.5" customHeight="1" x14ac:dyDescent="0.2">
      <c r="B269" s="30"/>
      <c r="C269" s="171" t="s">
        <v>551</v>
      </c>
      <c r="D269" s="171" t="s">
        <v>449</v>
      </c>
      <c r="E269" s="172" t="s">
        <v>3981</v>
      </c>
      <c r="F269" s="173" t="s">
        <v>3982</v>
      </c>
      <c r="G269" s="174" t="s">
        <v>359</v>
      </c>
      <c r="H269" s="175">
        <v>292.89999999999998</v>
      </c>
      <c r="I269" s="176"/>
      <c r="J269" s="177">
        <f>ROUND(I269*H269,2)</f>
        <v>0</v>
      </c>
      <c r="K269" s="178"/>
      <c r="L269" s="179"/>
      <c r="M269" s="180" t="s">
        <v>1</v>
      </c>
      <c r="N269" s="181" t="s">
        <v>43</v>
      </c>
      <c r="P269" s="146">
        <f>O269*H269</f>
        <v>0</v>
      </c>
      <c r="Q269" s="146">
        <v>3.8E-3</v>
      </c>
      <c r="R269" s="146">
        <f>Q269*H269</f>
        <v>1.1130199999999999</v>
      </c>
      <c r="S269" s="146">
        <v>0</v>
      </c>
      <c r="T269" s="147">
        <f>S269*H269</f>
        <v>0</v>
      </c>
      <c r="AR269" s="148" t="s">
        <v>244</v>
      </c>
      <c r="AT269" s="148" t="s">
        <v>449</v>
      </c>
      <c r="AU269" s="148" t="s">
        <v>91</v>
      </c>
      <c r="AY269" s="15" t="s">
        <v>209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5" t="s">
        <v>85</v>
      </c>
      <c r="BK269" s="149">
        <f>ROUND(I269*H269,2)</f>
        <v>0</v>
      </c>
      <c r="BL269" s="15" t="s">
        <v>156</v>
      </c>
      <c r="BM269" s="148" t="s">
        <v>3983</v>
      </c>
    </row>
    <row r="270" spans="2:65" s="1" customFormat="1" ht="29.25" x14ac:dyDescent="0.2">
      <c r="B270" s="30"/>
      <c r="D270" s="150" t="s">
        <v>216</v>
      </c>
      <c r="F270" s="151" t="s">
        <v>3982</v>
      </c>
      <c r="I270" s="152"/>
      <c r="L270" s="30"/>
      <c r="M270" s="153"/>
      <c r="T270" s="54"/>
      <c r="AT270" s="15" t="s">
        <v>216</v>
      </c>
      <c r="AU270" s="15" t="s">
        <v>91</v>
      </c>
    </row>
    <row r="271" spans="2:65" s="12" customFormat="1" x14ac:dyDescent="0.2">
      <c r="B271" s="154"/>
      <c r="D271" s="150" t="s">
        <v>292</v>
      </c>
      <c r="E271" s="155" t="s">
        <v>1</v>
      </c>
      <c r="F271" s="156" t="s">
        <v>3984</v>
      </c>
      <c r="H271" s="157">
        <v>292.89999999999998</v>
      </c>
      <c r="I271" s="158"/>
      <c r="L271" s="154"/>
      <c r="M271" s="159"/>
      <c r="T271" s="160"/>
      <c r="AT271" s="155" t="s">
        <v>292</v>
      </c>
      <c r="AU271" s="155" t="s">
        <v>91</v>
      </c>
      <c r="AV271" s="12" t="s">
        <v>91</v>
      </c>
      <c r="AW271" s="12" t="s">
        <v>36</v>
      </c>
      <c r="AX271" s="12" t="s">
        <v>85</v>
      </c>
      <c r="AY271" s="155" t="s">
        <v>209</v>
      </c>
    </row>
    <row r="272" spans="2:65" s="1" customFormat="1" ht="24.2" customHeight="1" x14ac:dyDescent="0.2">
      <c r="B272" s="30"/>
      <c r="C272" s="136" t="s">
        <v>558</v>
      </c>
      <c r="D272" s="136" t="s">
        <v>210</v>
      </c>
      <c r="E272" s="137" t="s">
        <v>3985</v>
      </c>
      <c r="F272" s="138" t="s">
        <v>3986</v>
      </c>
      <c r="G272" s="139" t="s">
        <v>359</v>
      </c>
      <c r="H272" s="140">
        <v>4</v>
      </c>
      <c r="I272" s="141"/>
      <c r="J272" s="142">
        <f>ROUND(I272*H272,2)</f>
        <v>0</v>
      </c>
      <c r="K272" s="143"/>
      <c r="L272" s="30"/>
      <c r="M272" s="144" t="s">
        <v>1</v>
      </c>
      <c r="N272" s="145" t="s">
        <v>43</v>
      </c>
      <c r="P272" s="146">
        <f>O272*H272</f>
        <v>0</v>
      </c>
      <c r="Q272" s="146">
        <v>0</v>
      </c>
      <c r="R272" s="146">
        <f>Q272*H272</f>
        <v>0</v>
      </c>
      <c r="S272" s="146">
        <v>0</v>
      </c>
      <c r="T272" s="147">
        <f>S272*H272</f>
        <v>0</v>
      </c>
      <c r="AR272" s="148" t="s">
        <v>156</v>
      </c>
      <c r="AT272" s="148" t="s">
        <v>210</v>
      </c>
      <c r="AU272" s="148" t="s">
        <v>91</v>
      </c>
      <c r="AY272" s="15" t="s">
        <v>209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5" t="s">
        <v>85</v>
      </c>
      <c r="BK272" s="149">
        <f>ROUND(I272*H272,2)</f>
        <v>0</v>
      </c>
      <c r="BL272" s="15" t="s">
        <v>156</v>
      </c>
      <c r="BM272" s="148" t="s">
        <v>3987</v>
      </c>
    </row>
    <row r="273" spans="2:65" s="1" customFormat="1" ht="29.25" x14ac:dyDescent="0.2">
      <c r="B273" s="30"/>
      <c r="D273" s="150" t="s">
        <v>216</v>
      </c>
      <c r="F273" s="151" t="s">
        <v>3988</v>
      </c>
      <c r="I273" s="152"/>
      <c r="L273" s="30"/>
      <c r="M273" s="153"/>
      <c r="T273" s="54"/>
      <c r="AT273" s="15" t="s">
        <v>216</v>
      </c>
      <c r="AU273" s="15" t="s">
        <v>91</v>
      </c>
    </row>
    <row r="274" spans="2:65" s="1" customFormat="1" ht="24.2" customHeight="1" x14ac:dyDescent="0.2">
      <c r="B274" s="30"/>
      <c r="C274" s="171" t="s">
        <v>568</v>
      </c>
      <c r="D274" s="171" t="s">
        <v>449</v>
      </c>
      <c r="E274" s="172" t="s">
        <v>3989</v>
      </c>
      <c r="F274" s="173" t="s">
        <v>3990</v>
      </c>
      <c r="G274" s="174" t="s">
        <v>359</v>
      </c>
      <c r="H274" s="175">
        <v>4.0599999999999996</v>
      </c>
      <c r="I274" s="176"/>
      <c r="J274" s="177">
        <f>ROUND(I274*H274,2)</f>
        <v>0</v>
      </c>
      <c r="K274" s="178"/>
      <c r="L274" s="179"/>
      <c r="M274" s="180" t="s">
        <v>1</v>
      </c>
      <c r="N274" s="181" t="s">
        <v>43</v>
      </c>
      <c r="P274" s="146">
        <f>O274*H274</f>
        <v>0</v>
      </c>
      <c r="Q274" s="146">
        <v>6.6699999999999997E-3</v>
      </c>
      <c r="R274" s="146">
        <f>Q274*H274</f>
        <v>2.7080199999999995E-2</v>
      </c>
      <c r="S274" s="146">
        <v>0</v>
      </c>
      <c r="T274" s="147">
        <f>S274*H274</f>
        <v>0</v>
      </c>
      <c r="AR274" s="148" t="s">
        <v>244</v>
      </c>
      <c r="AT274" s="148" t="s">
        <v>449</v>
      </c>
      <c r="AU274" s="148" t="s">
        <v>91</v>
      </c>
      <c r="AY274" s="15" t="s">
        <v>209</v>
      </c>
      <c r="BE274" s="149">
        <f>IF(N274="základní",J274,0)</f>
        <v>0</v>
      </c>
      <c r="BF274" s="149">
        <f>IF(N274="snížená",J274,0)</f>
        <v>0</v>
      </c>
      <c r="BG274" s="149">
        <f>IF(N274="zákl. přenesená",J274,0)</f>
        <v>0</v>
      </c>
      <c r="BH274" s="149">
        <f>IF(N274="sníž. přenesená",J274,0)</f>
        <v>0</v>
      </c>
      <c r="BI274" s="149">
        <f>IF(N274="nulová",J274,0)</f>
        <v>0</v>
      </c>
      <c r="BJ274" s="15" t="s">
        <v>85</v>
      </c>
      <c r="BK274" s="149">
        <f>ROUND(I274*H274,2)</f>
        <v>0</v>
      </c>
      <c r="BL274" s="15" t="s">
        <v>156</v>
      </c>
      <c r="BM274" s="148" t="s">
        <v>3991</v>
      </c>
    </row>
    <row r="275" spans="2:65" s="1" customFormat="1" ht="19.5" x14ac:dyDescent="0.2">
      <c r="B275" s="30"/>
      <c r="D275" s="150" t="s">
        <v>216</v>
      </c>
      <c r="F275" s="151" t="s">
        <v>3990</v>
      </c>
      <c r="I275" s="152"/>
      <c r="L275" s="30"/>
      <c r="M275" s="153"/>
      <c r="T275" s="54"/>
      <c r="AT275" s="15" t="s">
        <v>216</v>
      </c>
      <c r="AU275" s="15" t="s">
        <v>91</v>
      </c>
    </row>
    <row r="276" spans="2:65" s="12" customFormat="1" x14ac:dyDescent="0.2">
      <c r="B276" s="154"/>
      <c r="D276" s="150" t="s">
        <v>292</v>
      </c>
      <c r="E276" s="155" t="s">
        <v>1</v>
      </c>
      <c r="F276" s="156" t="s">
        <v>3992</v>
      </c>
      <c r="H276" s="157">
        <v>4.0599999999999996</v>
      </c>
      <c r="I276" s="158"/>
      <c r="L276" s="154"/>
      <c r="M276" s="159"/>
      <c r="T276" s="160"/>
      <c r="AT276" s="155" t="s">
        <v>292</v>
      </c>
      <c r="AU276" s="155" t="s">
        <v>91</v>
      </c>
      <c r="AV276" s="12" t="s">
        <v>91</v>
      </c>
      <c r="AW276" s="12" t="s">
        <v>36</v>
      </c>
      <c r="AX276" s="12" t="s">
        <v>85</v>
      </c>
      <c r="AY276" s="155" t="s">
        <v>209</v>
      </c>
    </row>
    <row r="277" spans="2:65" s="1" customFormat="1" ht="21.75" customHeight="1" x14ac:dyDescent="0.2">
      <c r="B277" s="30"/>
      <c r="C277" s="136" t="s">
        <v>576</v>
      </c>
      <c r="D277" s="136" t="s">
        <v>210</v>
      </c>
      <c r="E277" s="137" t="s">
        <v>3993</v>
      </c>
      <c r="F277" s="138" t="s">
        <v>3994</v>
      </c>
      <c r="G277" s="139" t="s">
        <v>456</v>
      </c>
      <c r="H277" s="140">
        <v>2</v>
      </c>
      <c r="I277" s="141"/>
      <c r="J277" s="142">
        <f>ROUND(I277*H277,2)</f>
        <v>0</v>
      </c>
      <c r="K277" s="143"/>
      <c r="L277" s="30"/>
      <c r="M277" s="144" t="s">
        <v>1</v>
      </c>
      <c r="N277" s="145" t="s">
        <v>43</v>
      </c>
      <c r="P277" s="146">
        <f>O277*H277</f>
        <v>0</v>
      </c>
      <c r="Q277" s="146">
        <v>2.81E-3</v>
      </c>
      <c r="R277" s="146">
        <f>Q277*H277</f>
        <v>5.62E-3</v>
      </c>
      <c r="S277" s="146">
        <v>0</v>
      </c>
      <c r="T277" s="147">
        <f>S277*H277</f>
        <v>0</v>
      </c>
      <c r="AR277" s="148" t="s">
        <v>156</v>
      </c>
      <c r="AT277" s="148" t="s">
        <v>210</v>
      </c>
      <c r="AU277" s="148" t="s">
        <v>91</v>
      </c>
      <c r="AY277" s="15" t="s">
        <v>209</v>
      </c>
      <c r="BE277" s="149">
        <f>IF(N277="základní",J277,0)</f>
        <v>0</v>
      </c>
      <c r="BF277" s="149">
        <f>IF(N277="snížená",J277,0)</f>
        <v>0</v>
      </c>
      <c r="BG277" s="149">
        <f>IF(N277="zákl. přenesená",J277,0)</f>
        <v>0</v>
      </c>
      <c r="BH277" s="149">
        <f>IF(N277="sníž. přenesená",J277,0)</f>
        <v>0</v>
      </c>
      <c r="BI277" s="149">
        <f>IF(N277="nulová",J277,0)</f>
        <v>0</v>
      </c>
      <c r="BJ277" s="15" t="s">
        <v>85</v>
      </c>
      <c r="BK277" s="149">
        <f>ROUND(I277*H277,2)</f>
        <v>0</v>
      </c>
      <c r="BL277" s="15" t="s">
        <v>156</v>
      </c>
      <c r="BM277" s="148" t="s">
        <v>3995</v>
      </c>
    </row>
    <row r="278" spans="2:65" s="1" customFormat="1" ht="29.25" x14ac:dyDescent="0.2">
      <c r="B278" s="30"/>
      <c r="D278" s="150" t="s">
        <v>216</v>
      </c>
      <c r="F278" s="151" t="s">
        <v>3996</v>
      </c>
      <c r="I278" s="152"/>
      <c r="L278" s="30"/>
      <c r="M278" s="153"/>
      <c r="T278" s="54"/>
      <c r="AT278" s="15" t="s">
        <v>216</v>
      </c>
      <c r="AU278" s="15" t="s">
        <v>91</v>
      </c>
    </row>
    <row r="279" spans="2:65" s="1" customFormat="1" ht="24.2" customHeight="1" x14ac:dyDescent="0.2">
      <c r="B279" s="30"/>
      <c r="C279" s="171" t="s">
        <v>583</v>
      </c>
      <c r="D279" s="171" t="s">
        <v>449</v>
      </c>
      <c r="E279" s="172" t="s">
        <v>3997</v>
      </c>
      <c r="F279" s="173" t="s">
        <v>3998</v>
      </c>
      <c r="G279" s="174" t="s">
        <v>456</v>
      </c>
      <c r="H279" s="175">
        <v>2</v>
      </c>
      <c r="I279" s="176"/>
      <c r="J279" s="177">
        <f>ROUND(I279*H279,2)</f>
        <v>0</v>
      </c>
      <c r="K279" s="178"/>
      <c r="L279" s="179"/>
      <c r="M279" s="180" t="s">
        <v>1</v>
      </c>
      <c r="N279" s="181" t="s">
        <v>43</v>
      </c>
      <c r="P279" s="146">
        <f>O279*H279</f>
        <v>0</v>
      </c>
      <c r="Q279" s="146">
        <v>7.3000000000000001E-3</v>
      </c>
      <c r="R279" s="146">
        <f>Q279*H279</f>
        <v>1.46E-2</v>
      </c>
      <c r="S279" s="146">
        <v>0</v>
      </c>
      <c r="T279" s="147">
        <f>S279*H279</f>
        <v>0</v>
      </c>
      <c r="AR279" s="148" t="s">
        <v>244</v>
      </c>
      <c r="AT279" s="148" t="s">
        <v>449</v>
      </c>
      <c r="AU279" s="148" t="s">
        <v>91</v>
      </c>
      <c r="AY279" s="15" t="s">
        <v>209</v>
      </c>
      <c r="BE279" s="149">
        <f>IF(N279="základní",J279,0)</f>
        <v>0</v>
      </c>
      <c r="BF279" s="149">
        <f>IF(N279="snížená",J279,0)</f>
        <v>0</v>
      </c>
      <c r="BG279" s="149">
        <f>IF(N279="zákl. přenesená",J279,0)</f>
        <v>0</v>
      </c>
      <c r="BH279" s="149">
        <f>IF(N279="sníž. přenesená",J279,0)</f>
        <v>0</v>
      </c>
      <c r="BI279" s="149">
        <f>IF(N279="nulová",J279,0)</f>
        <v>0</v>
      </c>
      <c r="BJ279" s="15" t="s">
        <v>85</v>
      </c>
      <c r="BK279" s="149">
        <f>ROUND(I279*H279,2)</f>
        <v>0</v>
      </c>
      <c r="BL279" s="15" t="s">
        <v>156</v>
      </c>
      <c r="BM279" s="148" t="s">
        <v>3999</v>
      </c>
    </row>
    <row r="280" spans="2:65" s="1" customFormat="1" x14ac:dyDescent="0.2">
      <c r="B280" s="30"/>
      <c r="D280" s="150" t="s">
        <v>216</v>
      </c>
      <c r="F280" s="151" t="s">
        <v>3998</v>
      </c>
      <c r="I280" s="152"/>
      <c r="L280" s="30"/>
      <c r="M280" s="153"/>
      <c r="T280" s="54"/>
      <c r="AT280" s="15" t="s">
        <v>216</v>
      </c>
      <c r="AU280" s="15" t="s">
        <v>91</v>
      </c>
    </row>
    <row r="281" spans="2:65" s="1" customFormat="1" ht="24.2" customHeight="1" x14ac:dyDescent="0.2">
      <c r="B281" s="30"/>
      <c r="C281" s="171" t="s">
        <v>589</v>
      </c>
      <c r="D281" s="171" t="s">
        <v>449</v>
      </c>
      <c r="E281" s="172" t="s">
        <v>4000</v>
      </c>
      <c r="F281" s="173" t="s">
        <v>4001</v>
      </c>
      <c r="G281" s="174" t="s">
        <v>456</v>
      </c>
      <c r="H281" s="175">
        <v>2</v>
      </c>
      <c r="I281" s="176"/>
      <c r="J281" s="177">
        <f>ROUND(I281*H281,2)</f>
        <v>0</v>
      </c>
      <c r="K281" s="178"/>
      <c r="L281" s="179"/>
      <c r="M281" s="180" t="s">
        <v>1</v>
      </c>
      <c r="N281" s="181" t="s">
        <v>43</v>
      </c>
      <c r="P281" s="146">
        <f>O281*H281</f>
        <v>0</v>
      </c>
      <c r="Q281" s="146">
        <v>3.6799999999999999E-2</v>
      </c>
      <c r="R281" s="146">
        <f>Q281*H281</f>
        <v>7.3599999999999999E-2</v>
      </c>
      <c r="S281" s="146">
        <v>0</v>
      </c>
      <c r="T281" s="147">
        <f>S281*H281</f>
        <v>0</v>
      </c>
      <c r="AR281" s="148" t="s">
        <v>244</v>
      </c>
      <c r="AT281" s="148" t="s">
        <v>449</v>
      </c>
      <c r="AU281" s="148" t="s">
        <v>91</v>
      </c>
      <c r="AY281" s="15" t="s">
        <v>209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5" t="s">
        <v>85</v>
      </c>
      <c r="BK281" s="149">
        <f>ROUND(I281*H281,2)</f>
        <v>0</v>
      </c>
      <c r="BL281" s="15" t="s">
        <v>156</v>
      </c>
      <c r="BM281" s="148" t="s">
        <v>4002</v>
      </c>
    </row>
    <row r="282" spans="2:65" s="1" customFormat="1" x14ac:dyDescent="0.2">
      <c r="B282" s="30"/>
      <c r="D282" s="150" t="s">
        <v>216</v>
      </c>
      <c r="F282" s="151" t="s">
        <v>4001</v>
      </c>
      <c r="I282" s="152"/>
      <c r="L282" s="30"/>
      <c r="M282" s="153"/>
      <c r="T282" s="54"/>
      <c r="AT282" s="15" t="s">
        <v>216</v>
      </c>
      <c r="AU282" s="15" t="s">
        <v>91</v>
      </c>
    </row>
    <row r="283" spans="2:65" s="1" customFormat="1" ht="21.75" customHeight="1" x14ac:dyDescent="0.2">
      <c r="B283" s="30"/>
      <c r="C283" s="136" t="s">
        <v>596</v>
      </c>
      <c r="D283" s="136" t="s">
        <v>210</v>
      </c>
      <c r="E283" s="137" t="s">
        <v>2922</v>
      </c>
      <c r="F283" s="138" t="s">
        <v>2923</v>
      </c>
      <c r="G283" s="139" t="s">
        <v>359</v>
      </c>
      <c r="H283" s="140">
        <v>294</v>
      </c>
      <c r="I283" s="141"/>
      <c r="J283" s="142">
        <f>ROUND(I283*H283,2)</f>
        <v>0</v>
      </c>
      <c r="K283" s="143"/>
      <c r="L283" s="30"/>
      <c r="M283" s="144" t="s">
        <v>1</v>
      </c>
      <c r="N283" s="145" t="s">
        <v>43</v>
      </c>
      <c r="P283" s="146">
        <f>O283*H283</f>
        <v>0</v>
      </c>
      <c r="Q283" s="146">
        <v>0</v>
      </c>
      <c r="R283" s="146">
        <f>Q283*H283</f>
        <v>0</v>
      </c>
      <c r="S283" s="146">
        <v>0</v>
      </c>
      <c r="T283" s="147">
        <f>S283*H283</f>
        <v>0</v>
      </c>
      <c r="AR283" s="148" t="s">
        <v>156</v>
      </c>
      <c r="AT283" s="148" t="s">
        <v>210</v>
      </c>
      <c r="AU283" s="148" t="s">
        <v>91</v>
      </c>
      <c r="AY283" s="15" t="s">
        <v>209</v>
      </c>
      <c r="BE283" s="149">
        <f>IF(N283="základní",J283,0)</f>
        <v>0</v>
      </c>
      <c r="BF283" s="149">
        <f>IF(N283="snížená",J283,0)</f>
        <v>0</v>
      </c>
      <c r="BG283" s="149">
        <f>IF(N283="zákl. přenesená",J283,0)</f>
        <v>0</v>
      </c>
      <c r="BH283" s="149">
        <f>IF(N283="sníž. přenesená",J283,0)</f>
        <v>0</v>
      </c>
      <c r="BI283" s="149">
        <f>IF(N283="nulová",J283,0)</f>
        <v>0</v>
      </c>
      <c r="BJ283" s="15" t="s">
        <v>85</v>
      </c>
      <c r="BK283" s="149">
        <f>ROUND(I283*H283,2)</f>
        <v>0</v>
      </c>
      <c r="BL283" s="15" t="s">
        <v>156</v>
      </c>
      <c r="BM283" s="148" t="s">
        <v>4003</v>
      </c>
    </row>
    <row r="284" spans="2:65" s="1" customFormat="1" x14ac:dyDescent="0.2">
      <c r="B284" s="30"/>
      <c r="D284" s="150" t="s">
        <v>216</v>
      </c>
      <c r="F284" s="151" t="s">
        <v>2925</v>
      </c>
      <c r="I284" s="152"/>
      <c r="L284" s="30"/>
      <c r="M284" s="153"/>
      <c r="T284" s="54"/>
      <c r="AT284" s="15" t="s">
        <v>216</v>
      </c>
      <c r="AU284" s="15" t="s">
        <v>91</v>
      </c>
    </row>
    <row r="285" spans="2:65" s="12" customFormat="1" x14ac:dyDescent="0.2">
      <c r="B285" s="154"/>
      <c r="D285" s="150" t="s">
        <v>292</v>
      </c>
      <c r="E285" s="155" t="s">
        <v>1</v>
      </c>
      <c r="F285" s="156" t="s">
        <v>4004</v>
      </c>
      <c r="H285" s="157">
        <v>294</v>
      </c>
      <c r="I285" s="158"/>
      <c r="L285" s="154"/>
      <c r="M285" s="159"/>
      <c r="T285" s="160"/>
      <c r="AT285" s="155" t="s">
        <v>292</v>
      </c>
      <c r="AU285" s="155" t="s">
        <v>91</v>
      </c>
      <c r="AV285" s="12" t="s">
        <v>91</v>
      </c>
      <c r="AW285" s="12" t="s">
        <v>36</v>
      </c>
      <c r="AX285" s="12" t="s">
        <v>85</v>
      </c>
      <c r="AY285" s="155" t="s">
        <v>209</v>
      </c>
    </row>
    <row r="286" spans="2:65" s="1" customFormat="1" ht="24.2" customHeight="1" x14ac:dyDescent="0.2">
      <c r="B286" s="30"/>
      <c r="C286" s="136" t="s">
        <v>603</v>
      </c>
      <c r="D286" s="136" t="s">
        <v>210</v>
      </c>
      <c r="E286" s="137" t="s">
        <v>2197</v>
      </c>
      <c r="F286" s="138" t="s">
        <v>2198</v>
      </c>
      <c r="G286" s="139" t="s">
        <v>456</v>
      </c>
      <c r="H286" s="140">
        <v>2</v>
      </c>
      <c r="I286" s="141"/>
      <c r="J286" s="142">
        <f>ROUND(I286*H286,2)</f>
        <v>0</v>
      </c>
      <c r="K286" s="143"/>
      <c r="L286" s="30"/>
      <c r="M286" s="144" t="s">
        <v>1</v>
      </c>
      <c r="N286" s="145" t="s">
        <v>43</v>
      </c>
      <c r="P286" s="146">
        <f>O286*H286</f>
        <v>0</v>
      </c>
      <c r="Q286" s="146">
        <v>0.45937</v>
      </c>
      <c r="R286" s="146">
        <f>Q286*H286</f>
        <v>0.91874</v>
      </c>
      <c r="S286" s="146">
        <v>0</v>
      </c>
      <c r="T286" s="147">
        <f>S286*H286</f>
        <v>0</v>
      </c>
      <c r="AR286" s="148" t="s">
        <v>156</v>
      </c>
      <c r="AT286" s="148" t="s">
        <v>210</v>
      </c>
      <c r="AU286" s="148" t="s">
        <v>91</v>
      </c>
      <c r="AY286" s="15" t="s">
        <v>209</v>
      </c>
      <c r="BE286" s="149">
        <f>IF(N286="základní",J286,0)</f>
        <v>0</v>
      </c>
      <c r="BF286" s="149">
        <f>IF(N286="snížená",J286,0)</f>
        <v>0</v>
      </c>
      <c r="BG286" s="149">
        <f>IF(N286="zákl. přenesená",J286,0)</f>
        <v>0</v>
      </c>
      <c r="BH286" s="149">
        <f>IF(N286="sníž. přenesená",J286,0)</f>
        <v>0</v>
      </c>
      <c r="BI286" s="149">
        <f>IF(N286="nulová",J286,0)</f>
        <v>0</v>
      </c>
      <c r="BJ286" s="15" t="s">
        <v>85</v>
      </c>
      <c r="BK286" s="149">
        <f>ROUND(I286*H286,2)</f>
        <v>0</v>
      </c>
      <c r="BL286" s="15" t="s">
        <v>156</v>
      </c>
      <c r="BM286" s="148" t="s">
        <v>4005</v>
      </c>
    </row>
    <row r="287" spans="2:65" s="1" customFormat="1" ht="19.5" x14ac:dyDescent="0.2">
      <c r="B287" s="30"/>
      <c r="D287" s="150" t="s">
        <v>216</v>
      </c>
      <c r="F287" s="151" t="s">
        <v>2200</v>
      </c>
      <c r="I287" s="152"/>
      <c r="L287" s="30"/>
      <c r="M287" s="153"/>
      <c r="T287" s="54"/>
      <c r="AT287" s="15" t="s">
        <v>216</v>
      </c>
      <c r="AU287" s="15" t="s">
        <v>91</v>
      </c>
    </row>
    <row r="288" spans="2:65" s="12" customFormat="1" x14ac:dyDescent="0.2">
      <c r="B288" s="154"/>
      <c r="D288" s="150" t="s">
        <v>292</v>
      </c>
      <c r="E288" s="155" t="s">
        <v>1</v>
      </c>
      <c r="F288" s="156" t="s">
        <v>91</v>
      </c>
      <c r="H288" s="157">
        <v>2</v>
      </c>
      <c r="I288" s="158"/>
      <c r="L288" s="154"/>
      <c r="M288" s="159"/>
      <c r="T288" s="160"/>
      <c r="AT288" s="155" t="s">
        <v>292</v>
      </c>
      <c r="AU288" s="155" t="s">
        <v>91</v>
      </c>
      <c r="AV288" s="12" t="s">
        <v>91</v>
      </c>
      <c r="AW288" s="12" t="s">
        <v>36</v>
      </c>
      <c r="AX288" s="12" t="s">
        <v>85</v>
      </c>
      <c r="AY288" s="155" t="s">
        <v>209</v>
      </c>
    </row>
    <row r="289" spans="2:65" s="1" customFormat="1" ht="24.2" customHeight="1" x14ac:dyDescent="0.2">
      <c r="B289" s="30"/>
      <c r="C289" s="136" t="s">
        <v>608</v>
      </c>
      <c r="D289" s="136" t="s">
        <v>210</v>
      </c>
      <c r="E289" s="137" t="s">
        <v>4006</v>
      </c>
      <c r="F289" s="138" t="s">
        <v>4007</v>
      </c>
      <c r="G289" s="139" t="s">
        <v>359</v>
      </c>
      <c r="H289" s="140">
        <v>294</v>
      </c>
      <c r="I289" s="141"/>
      <c r="J289" s="142">
        <f>ROUND(I289*H289,2)</f>
        <v>0</v>
      </c>
      <c r="K289" s="143"/>
      <c r="L289" s="30"/>
      <c r="M289" s="144" t="s">
        <v>1</v>
      </c>
      <c r="N289" s="145" t="s">
        <v>43</v>
      </c>
      <c r="P289" s="146">
        <f>O289*H289</f>
        <v>0</v>
      </c>
      <c r="Q289" s="146">
        <v>0</v>
      </c>
      <c r="R289" s="146">
        <f>Q289*H289</f>
        <v>0</v>
      </c>
      <c r="S289" s="146">
        <v>0</v>
      </c>
      <c r="T289" s="147">
        <f>S289*H289</f>
        <v>0</v>
      </c>
      <c r="AR289" s="148" t="s">
        <v>156</v>
      </c>
      <c r="AT289" s="148" t="s">
        <v>210</v>
      </c>
      <c r="AU289" s="148" t="s">
        <v>91</v>
      </c>
      <c r="AY289" s="15" t="s">
        <v>209</v>
      </c>
      <c r="BE289" s="149">
        <f>IF(N289="základní",J289,0)</f>
        <v>0</v>
      </c>
      <c r="BF289" s="149">
        <f>IF(N289="snížená",J289,0)</f>
        <v>0</v>
      </c>
      <c r="BG289" s="149">
        <f>IF(N289="zákl. přenesená",J289,0)</f>
        <v>0</v>
      </c>
      <c r="BH289" s="149">
        <f>IF(N289="sníž. přenesená",J289,0)</f>
        <v>0</v>
      </c>
      <c r="BI289" s="149">
        <f>IF(N289="nulová",J289,0)</f>
        <v>0</v>
      </c>
      <c r="BJ289" s="15" t="s">
        <v>85</v>
      </c>
      <c r="BK289" s="149">
        <f>ROUND(I289*H289,2)</f>
        <v>0</v>
      </c>
      <c r="BL289" s="15" t="s">
        <v>156</v>
      </c>
      <c r="BM289" s="148" t="s">
        <v>4008</v>
      </c>
    </row>
    <row r="290" spans="2:65" s="1" customFormat="1" x14ac:dyDescent="0.2">
      <c r="B290" s="30"/>
      <c r="D290" s="150" t="s">
        <v>216</v>
      </c>
      <c r="F290" s="151" t="s">
        <v>4007</v>
      </c>
      <c r="I290" s="152"/>
      <c r="L290" s="30"/>
      <c r="M290" s="153"/>
      <c r="T290" s="54"/>
      <c r="AT290" s="15" t="s">
        <v>216</v>
      </c>
      <c r="AU290" s="15" t="s">
        <v>91</v>
      </c>
    </row>
    <row r="291" spans="2:65" s="12" customFormat="1" x14ac:dyDescent="0.2">
      <c r="B291" s="154"/>
      <c r="D291" s="150" t="s">
        <v>292</v>
      </c>
      <c r="E291" s="155" t="s">
        <v>1</v>
      </c>
      <c r="F291" s="156" t="s">
        <v>4004</v>
      </c>
      <c r="H291" s="157">
        <v>294</v>
      </c>
      <c r="I291" s="158"/>
      <c r="L291" s="154"/>
      <c r="M291" s="159"/>
      <c r="T291" s="160"/>
      <c r="AT291" s="155" t="s">
        <v>292</v>
      </c>
      <c r="AU291" s="155" t="s">
        <v>91</v>
      </c>
      <c r="AV291" s="12" t="s">
        <v>91</v>
      </c>
      <c r="AW291" s="12" t="s">
        <v>36</v>
      </c>
      <c r="AX291" s="12" t="s">
        <v>85</v>
      </c>
      <c r="AY291" s="155" t="s">
        <v>209</v>
      </c>
    </row>
    <row r="292" spans="2:65" s="1" customFormat="1" ht="21.75" customHeight="1" x14ac:dyDescent="0.2">
      <c r="B292" s="30"/>
      <c r="C292" s="136" t="s">
        <v>614</v>
      </c>
      <c r="D292" s="136" t="s">
        <v>210</v>
      </c>
      <c r="E292" s="137" t="s">
        <v>861</v>
      </c>
      <c r="F292" s="138" t="s">
        <v>862</v>
      </c>
      <c r="G292" s="139" t="s">
        <v>359</v>
      </c>
      <c r="H292" s="140">
        <v>303</v>
      </c>
      <c r="I292" s="141"/>
      <c r="J292" s="142">
        <f>ROUND(I292*H292,2)</f>
        <v>0</v>
      </c>
      <c r="K292" s="143"/>
      <c r="L292" s="30"/>
      <c r="M292" s="144" t="s">
        <v>1</v>
      </c>
      <c r="N292" s="145" t="s">
        <v>43</v>
      </c>
      <c r="P292" s="146">
        <f>O292*H292</f>
        <v>0</v>
      </c>
      <c r="Q292" s="146">
        <v>1.2999999999999999E-4</v>
      </c>
      <c r="R292" s="146">
        <f>Q292*H292</f>
        <v>3.9389999999999994E-2</v>
      </c>
      <c r="S292" s="146">
        <v>0</v>
      </c>
      <c r="T292" s="147">
        <f>S292*H292</f>
        <v>0</v>
      </c>
      <c r="AR292" s="148" t="s">
        <v>156</v>
      </c>
      <c r="AT292" s="148" t="s">
        <v>210</v>
      </c>
      <c r="AU292" s="148" t="s">
        <v>91</v>
      </c>
      <c r="AY292" s="15" t="s">
        <v>209</v>
      </c>
      <c r="BE292" s="149">
        <f>IF(N292="základní",J292,0)</f>
        <v>0</v>
      </c>
      <c r="BF292" s="149">
        <f>IF(N292="snížená",J292,0)</f>
        <v>0</v>
      </c>
      <c r="BG292" s="149">
        <f>IF(N292="zákl. přenesená",J292,0)</f>
        <v>0</v>
      </c>
      <c r="BH292" s="149">
        <f>IF(N292="sníž. přenesená",J292,0)</f>
        <v>0</v>
      </c>
      <c r="BI292" s="149">
        <f>IF(N292="nulová",J292,0)</f>
        <v>0</v>
      </c>
      <c r="BJ292" s="15" t="s">
        <v>85</v>
      </c>
      <c r="BK292" s="149">
        <f>ROUND(I292*H292,2)</f>
        <v>0</v>
      </c>
      <c r="BL292" s="15" t="s">
        <v>156</v>
      </c>
      <c r="BM292" s="148" t="s">
        <v>4009</v>
      </c>
    </row>
    <row r="293" spans="2:65" s="1" customFormat="1" x14ac:dyDescent="0.2">
      <c r="B293" s="30"/>
      <c r="D293" s="150" t="s">
        <v>216</v>
      </c>
      <c r="F293" s="151" t="s">
        <v>864</v>
      </c>
      <c r="I293" s="152"/>
      <c r="L293" s="30"/>
      <c r="M293" s="153"/>
      <c r="T293" s="54"/>
      <c r="AT293" s="15" t="s">
        <v>216</v>
      </c>
      <c r="AU293" s="15" t="s">
        <v>91</v>
      </c>
    </row>
    <row r="294" spans="2:65" s="12" customFormat="1" x14ac:dyDescent="0.2">
      <c r="B294" s="154"/>
      <c r="D294" s="150" t="s">
        <v>292</v>
      </c>
      <c r="E294" s="155" t="s">
        <v>1</v>
      </c>
      <c r="F294" s="156" t="s">
        <v>4010</v>
      </c>
      <c r="H294" s="157">
        <v>303</v>
      </c>
      <c r="I294" s="158"/>
      <c r="L294" s="154"/>
      <c r="M294" s="159"/>
      <c r="T294" s="160"/>
      <c r="AT294" s="155" t="s">
        <v>292</v>
      </c>
      <c r="AU294" s="155" t="s">
        <v>91</v>
      </c>
      <c r="AV294" s="12" t="s">
        <v>91</v>
      </c>
      <c r="AW294" s="12" t="s">
        <v>36</v>
      </c>
      <c r="AX294" s="12" t="s">
        <v>85</v>
      </c>
      <c r="AY294" s="155" t="s">
        <v>209</v>
      </c>
    </row>
    <row r="295" spans="2:65" s="1" customFormat="1" ht="24.2" customHeight="1" x14ac:dyDescent="0.2">
      <c r="B295" s="30"/>
      <c r="C295" s="136" t="s">
        <v>621</v>
      </c>
      <c r="D295" s="136" t="s">
        <v>210</v>
      </c>
      <c r="E295" s="137" t="s">
        <v>4011</v>
      </c>
      <c r="F295" s="138" t="s">
        <v>4012</v>
      </c>
      <c r="G295" s="139" t="s">
        <v>359</v>
      </c>
      <c r="H295" s="140">
        <v>9</v>
      </c>
      <c r="I295" s="141"/>
      <c r="J295" s="142">
        <f>ROUND(I295*H295,2)</f>
        <v>0</v>
      </c>
      <c r="K295" s="143"/>
      <c r="L295" s="30"/>
      <c r="M295" s="144" t="s">
        <v>1</v>
      </c>
      <c r="N295" s="145" t="s">
        <v>43</v>
      </c>
      <c r="P295" s="146">
        <f>O295*H295</f>
        <v>0</v>
      </c>
      <c r="Q295" s="146">
        <v>0</v>
      </c>
      <c r="R295" s="146">
        <f>Q295*H295</f>
        <v>0</v>
      </c>
      <c r="S295" s="146">
        <v>0</v>
      </c>
      <c r="T295" s="147">
        <f>S295*H295</f>
        <v>0</v>
      </c>
      <c r="AR295" s="148" t="s">
        <v>156</v>
      </c>
      <c r="AT295" s="148" t="s">
        <v>210</v>
      </c>
      <c r="AU295" s="148" t="s">
        <v>91</v>
      </c>
      <c r="AY295" s="15" t="s">
        <v>209</v>
      </c>
      <c r="BE295" s="149">
        <f>IF(N295="základní",J295,0)</f>
        <v>0</v>
      </c>
      <c r="BF295" s="149">
        <f>IF(N295="snížená",J295,0)</f>
        <v>0</v>
      </c>
      <c r="BG295" s="149">
        <f>IF(N295="zákl. přenesená",J295,0)</f>
        <v>0</v>
      </c>
      <c r="BH295" s="149">
        <f>IF(N295="sníž. přenesená",J295,0)</f>
        <v>0</v>
      </c>
      <c r="BI295" s="149">
        <f>IF(N295="nulová",J295,0)</f>
        <v>0</v>
      </c>
      <c r="BJ295" s="15" t="s">
        <v>85</v>
      </c>
      <c r="BK295" s="149">
        <f>ROUND(I295*H295,2)</f>
        <v>0</v>
      </c>
      <c r="BL295" s="15" t="s">
        <v>156</v>
      </c>
      <c r="BM295" s="148" t="s">
        <v>4013</v>
      </c>
    </row>
    <row r="296" spans="2:65" s="1" customFormat="1" ht="29.25" x14ac:dyDescent="0.2">
      <c r="B296" s="30"/>
      <c r="D296" s="150" t="s">
        <v>216</v>
      </c>
      <c r="F296" s="151" t="s">
        <v>4014</v>
      </c>
      <c r="I296" s="152"/>
      <c r="L296" s="30"/>
      <c r="M296" s="153"/>
      <c r="T296" s="54"/>
      <c r="AT296" s="15" t="s">
        <v>216</v>
      </c>
      <c r="AU296" s="15" t="s">
        <v>91</v>
      </c>
    </row>
    <row r="297" spans="2:65" s="1" customFormat="1" ht="24.2" customHeight="1" x14ac:dyDescent="0.2">
      <c r="B297" s="30"/>
      <c r="C297" s="171" t="s">
        <v>432</v>
      </c>
      <c r="D297" s="171" t="s">
        <v>449</v>
      </c>
      <c r="E297" s="172" t="s">
        <v>4015</v>
      </c>
      <c r="F297" s="173" t="s">
        <v>4016</v>
      </c>
      <c r="G297" s="174" t="s">
        <v>359</v>
      </c>
      <c r="H297" s="175">
        <v>9.1349999999999998</v>
      </c>
      <c r="I297" s="176"/>
      <c r="J297" s="177">
        <f>ROUND(I297*H297,2)</f>
        <v>0</v>
      </c>
      <c r="K297" s="178"/>
      <c r="L297" s="179"/>
      <c r="M297" s="180" t="s">
        <v>1</v>
      </c>
      <c r="N297" s="181" t="s">
        <v>43</v>
      </c>
      <c r="P297" s="146">
        <f>O297*H297</f>
        <v>0</v>
      </c>
      <c r="Q297" s="146">
        <v>2.7E-4</v>
      </c>
      <c r="R297" s="146">
        <f>Q297*H297</f>
        <v>2.4664499999999998E-3</v>
      </c>
      <c r="S297" s="146">
        <v>0</v>
      </c>
      <c r="T297" s="147">
        <f>S297*H297</f>
        <v>0</v>
      </c>
      <c r="AR297" s="148" t="s">
        <v>244</v>
      </c>
      <c r="AT297" s="148" t="s">
        <v>449</v>
      </c>
      <c r="AU297" s="148" t="s">
        <v>91</v>
      </c>
      <c r="AY297" s="15" t="s">
        <v>209</v>
      </c>
      <c r="BE297" s="149">
        <f>IF(N297="základní",J297,0)</f>
        <v>0</v>
      </c>
      <c r="BF297" s="149">
        <f>IF(N297="snížená",J297,0)</f>
        <v>0</v>
      </c>
      <c r="BG297" s="149">
        <f>IF(N297="zákl. přenesená",J297,0)</f>
        <v>0</v>
      </c>
      <c r="BH297" s="149">
        <f>IF(N297="sníž. přenesená",J297,0)</f>
        <v>0</v>
      </c>
      <c r="BI297" s="149">
        <f>IF(N297="nulová",J297,0)</f>
        <v>0</v>
      </c>
      <c r="BJ297" s="15" t="s">
        <v>85</v>
      </c>
      <c r="BK297" s="149">
        <f>ROUND(I297*H297,2)</f>
        <v>0</v>
      </c>
      <c r="BL297" s="15" t="s">
        <v>156</v>
      </c>
      <c r="BM297" s="148" t="s">
        <v>4017</v>
      </c>
    </row>
    <row r="298" spans="2:65" s="1" customFormat="1" x14ac:dyDescent="0.2">
      <c r="B298" s="30"/>
      <c r="D298" s="150" t="s">
        <v>216</v>
      </c>
      <c r="F298" s="151" t="s">
        <v>4016</v>
      </c>
      <c r="I298" s="152"/>
      <c r="L298" s="30"/>
      <c r="M298" s="153"/>
      <c r="T298" s="54"/>
      <c r="AT298" s="15" t="s">
        <v>216</v>
      </c>
      <c r="AU298" s="15" t="s">
        <v>91</v>
      </c>
    </row>
    <row r="299" spans="2:65" s="12" customFormat="1" x14ac:dyDescent="0.2">
      <c r="B299" s="154"/>
      <c r="D299" s="150" t="s">
        <v>292</v>
      </c>
      <c r="E299" s="155" t="s">
        <v>1</v>
      </c>
      <c r="F299" s="156" t="s">
        <v>4018</v>
      </c>
      <c r="H299" s="157">
        <v>9.1349999999999998</v>
      </c>
      <c r="I299" s="158"/>
      <c r="L299" s="154"/>
      <c r="M299" s="159"/>
      <c r="T299" s="160"/>
      <c r="AT299" s="155" t="s">
        <v>292</v>
      </c>
      <c r="AU299" s="155" t="s">
        <v>91</v>
      </c>
      <c r="AV299" s="12" t="s">
        <v>91</v>
      </c>
      <c r="AW299" s="12" t="s">
        <v>36</v>
      </c>
      <c r="AX299" s="12" t="s">
        <v>85</v>
      </c>
      <c r="AY299" s="155" t="s">
        <v>209</v>
      </c>
    </row>
    <row r="300" spans="2:65" s="1" customFormat="1" ht="16.5" customHeight="1" x14ac:dyDescent="0.2">
      <c r="B300" s="30"/>
      <c r="C300" s="171" t="s">
        <v>632</v>
      </c>
      <c r="D300" s="171" t="s">
        <v>449</v>
      </c>
      <c r="E300" s="172" t="s">
        <v>2160</v>
      </c>
      <c r="F300" s="173" t="s">
        <v>2161</v>
      </c>
      <c r="G300" s="174" t="s">
        <v>359</v>
      </c>
      <c r="H300" s="175">
        <v>303</v>
      </c>
      <c r="I300" s="176"/>
      <c r="J300" s="177">
        <f>ROUND(I300*H300,2)</f>
        <v>0</v>
      </c>
      <c r="K300" s="178"/>
      <c r="L300" s="179"/>
      <c r="M300" s="180" t="s">
        <v>1</v>
      </c>
      <c r="N300" s="181" t="s">
        <v>43</v>
      </c>
      <c r="P300" s="146">
        <f>O300*H300</f>
        <v>0</v>
      </c>
      <c r="Q300" s="146">
        <v>1.2E-4</v>
      </c>
      <c r="R300" s="146">
        <f>Q300*H300</f>
        <v>3.6360000000000003E-2</v>
      </c>
      <c r="S300" s="146">
        <v>0</v>
      </c>
      <c r="T300" s="147">
        <f>S300*H300</f>
        <v>0</v>
      </c>
      <c r="AR300" s="148" t="s">
        <v>244</v>
      </c>
      <c r="AT300" s="148" t="s">
        <v>449</v>
      </c>
      <c r="AU300" s="148" t="s">
        <v>91</v>
      </c>
      <c r="AY300" s="15" t="s">
        <v>209</v>
      </c>
      <c r="BE300" s="149">
        <f>IF(N300="základní",J300,0)</f>
        <v>0</v>
      </c>
      <c r="BF300" s="149">
        <f>IF(N300="snížená",J300,0)</f>
        <v>0</v>
      </c>
      <c r="BG300" s="149">
        <f>IF(N300="zákl. přenesená",J300,0)</f>
        <v>0</v>
      </c>
      <c r="BH300" s="149">
        <f>IF(N300="sníž. přenesená",J300,0)</f>
        <v>0</v>
      </c>
      <c r="BI300" s="149">
        <f>IF(N300="nulová",J300,0)</f>
        <v>0</v>
      </c>
      <c r="BJ300" s="15" t="s">
        <v>85</v>
      </c>
      <c r="BK300" s="149">
        <f>ROUND(I300*H300,2)</f>
        <v>0</v>
      </c>
      <c r="BL300" s="15" t="s">
        <v>156</v>
      </c>
      <c r="BM300" s="148" t="s">
        <v>4019</v>
      </c>
    </row>
    <row r="301" spans="2:65" s="1" customFormat="1" ht="19.5" x14ac:dyDescent="0.2">
      <c r="B301" s="30"/>
      <c r="D301" s="150" t="s">
        <v>216</v>
      </c>
      <c r="F301" s="151" t="s">
        <v>2163</v>
      </c>
      <c r="I301" s="152"/>
      <c r="L301" s="30"/>
      <c r="M301" s="153"/>
      <c r="T301" s="54"/>
      <c r="AT301" s="15" t="s">
        <v>216</v>
      </c>
      <c r="AU301" s="15" t="s">
        <v>91</v>
      </c>
    </row>
    <row r="302" spans="2:65" s="12" customFormat="1" x14ac:dyDescent="0.2">
      <c r="B302" s="154"/>
      <c r="D302" s="150" t="s">
        <v>292</v>
      </c>
      <c r="E302" s="155" t="s">
        <v>1</v>
      </c>
      <c r="F302" s="156" t="s">
        <v>4010</v>
      </c>
      <c r="H302" s="157">
        <v>303</v>
      </c>
      <c r="I302" s="158"/>
      <c r="L302" s="154"/>
      <c r="M302" s="159"/>
      <c r="T302" s="160"/>
      <c r="AT302" s="155" t="s">
        <v>292</v>
      </c>
      <c r="AU302" s="155" t="s">
        <v>91</v>
      </c>
      <c r="AV302" s="12" t="s">
        <v>91</v>
      </c>
      <c r="AW302" s="12" t="s">
        <v>36</v>
      </c>
      <c r="AX302" s="12" t="s">
        <v>85</v>
      </c>
      <c r="AY302" s="155" t="s">
        <v>209</v>
      </c>
    </row>
    <row r="303" spans="2:65" s="1" customFormat="1" ht="24.2" customHeight="1" x14ac:dyDescent="0.2">
      <c r="B303" s="30"/>
      <c r="C303" s="136" t="s">
        <v>638</v>
      </c>
      <c r="D303" s="136" t="s">
        <v>210</v>
      </c>
      <c r="E303" s="137" t="s">
        <v>4020</v>
      </c>
      <c r="F303" s="138" t="s">
        <v>4021</v>
      </c>
      <c r="G303" s="139" t="s">
        <v>456</v>
      </c>
      <c r="H303" s="140">
        <v>1</v>
      </c>
      <c r="I303" s="141"/>
      <c r="J303" s="142">
        <f>ROUND(I303*H303,2)</f>
        <v>0</v>
      </c>
      <c r="K303" s="143"/>
      <c r="L303" s="30"/>
      <c r="M303" s="144" t="s">
        <v>1</v>
      </c>
      <c r="N303" s="145" t="s">
        <v>43</v>
      </c>
      <c r="P303" s="146">
        <f>O303*H303</f>
        <v>0</v>
      </c>
      <c r="Q303" s="146">
        <v>0</v>
      </c>
      <c r="R303" s="146">
        <f>Q303*H303</f>
        <v>0</v>
      </c>
      <c r="S303" s="146">
        <v>1.2099999999999999E-3</v>
      </c>
      <c r="T303" s="147">
        <f>S303*H303</f>
        <v>1.2099999999999999E-3</v>
      </c>
      <c r="AR303" s="148" t="s">
        <v>156</v>
      </c>
      <c r="AT303" s="148" t="s">
        <v>210</v>
      </c>
      <c r="AU303" s="148" t="s">
        <v>91</v>
      </c>
      <c r="AY303" s="15" t="s">
        <v>209</v>
      </c>
      <c r="BE303" s="149">
        <f>IF(N303="základní",J303,0)</f>
        <v>0</v>
      </c>
      <c r="BF303" s="149">
        <f>IF(N303="snížená",J303,0)</f>
        <v>0</v>
      </c>
      <c r="BG303" s="149">
        <f>IF(N303="zákl. přenesená",J303,0)</f>
        <v>0</v>
      </c>
      <c r="BH303" s="149">
        <f>IF(N303="sníž. přenesená",J303,0)</f>
        <v>0</v>
      </c>
      <c r="BI303" s="149">
        <f>IF(N303="nulová",J303,0)</f>
        <v>0</v>
      </c>
      <c r="BJ303" s="15" t="s">
        <v>85</v>
      </c>
      <c r="BK303" s="149">
        <f>ROUND(I303*H303,2)</f>
        <v>0</v>
      </c>
      <c r="BL303" s="15" t="s">
        <v>156</v>
      </c>
      <c r="BM303" s="148" t="s">
        <v>4022</v>
      </c>
    </row>
    <row r="304" spans="2:65" s="1" customFormat="1" ht="19.5" x14ac:dyDescent="0.2">
      <c r="B304" s="30"/>
      <c r="D304" s="150" t="s">
        <v>216</v>
      </c>
      <c r="F304" s="151" t="s">
        <v>4023</v>
      </c>
      <c r="I304" s="152"/>
      <c r="L304" s="30"/>
      <c r="M304" s="153"/>
      <c r="T304" s="54"/>
      <c r="AT304" s="15" t="s">
        <v>216</v>
      </c>
      <c r="AU304" s="15" t="s">
        <v>91</v>
      </c>
    </row>
    <row r="305" spans="2:65" s="1" customFormat="1" ht="16.5" customHeight="1" x14ac:dyDescent="0.2">
      <c r="B305" s="30"/>
      <c r="C305" s="171" t="s">
        <v>643</v>
      </c>
      <c r="D305" s="171" t="s">
        <v>449</v>
      </c>
      <c r="E305" s="172" t="s">
        <v>4024</v>
      </c>
      <c r="F305" s="173" t="s">
        <v>4025</v>
      </c>
      <c r="G305" s="174" t="s">
        <v>456</v>
      </c>
      <c r="H305" s="175">
        <v>1</v>
      </c>
      <c r="I305" s="176"/>
      <c r="J305" s="177">
        <f>ROUND(I305*H305,2)</f>
        <v>0</v>
      </c>
      <c r="K305" s="178"/>
      <c r="L305" s="179"/>
      <c r="M305" s="180" t="s">
        <v>1</v>
      </c>
      <c r="N305" s="181" t="s">
        <v>43</v>
      </c>
      <c r="P305" s="146">
        <f>O305*H305</f>
        <v>0</v>
      </c>
      <c r="Q305" s="146">
        <v>1.2099999999999999E-3</v>
      </c>
      <c r="R305" s="146">
        <f>Q305*H305</f>
        <v>1.2099999999999999E-3</v>
      </c>
      <c r="S305" s="146">
        <v>0</v>
      </c>
      <c r="T305" s="147">
        <f>S305*H305</f>
        <v>0</v>
      </c>
      <c r="AR305" s="148" t="s">
        <v>244</v>
      </c>
      <c r="AT305" s="148" t="s">
        <v>449</v>
      </c>
      <c r="AU305" s="148" t="s">
        <v>91</v>
      </c>
      <c r="AY305" s="15" t="s">
        <v>209</v>
      </c>
      <c r="BE305" s="149">
        <f>IF(N305="základní",J305,0)</f>
        <v>0</v>
      </c>
      <c r="BF305" s="149">
        <f>IF(N305="snížená",J305,0)</f>
        <v>0</v>
      </c>
      <c r="BG305" s="149">
        <f>IF(N305="zákl. přenesená",J305,0)</f>
        <v>0</v>
      </c>
      <c r="BH305" s="149">
        <f>IF(N305="sníž. přenesená",J305,0)</f>
        <v>0</v>
      </c>
      <c r="BI305" s="149">
        <f>IF(N305="nulová",J305,0)</f>
        <v>0</v>
      </c>
      <c r="BJ305" s="15" t="s">
        <v>85</v>
      </c>
      <c r="BK305" s="149">
        <f>ROUND(I305*H305,2)</f>
        <v>0</v>
      </c>
      <c r="BL305" s="15" t="s">
        <v>156</v>
      </c>
      <c r="BM305" s="148" t="s">
        <v>4026</v>
      </c>
    </row>
    <row r="306" spans="2:65" s="1" customFormat="1" x14ac:dyDescent="0.2">
      <c r="B306" s="30"/>
      <c r="D306" s="150" t="s">
        <v>216</v>
      </c>
      <c r="F306" s="151" t="s">
        <v>4027</v>
      </c>
      <c r="I306" s="152"/>
      <c r="L306" s="30"/>
      <c r="M306" s="153"/>
      <c r="T306" s="54"/>
      <c r="AT306" s="15" t="s">
        <v>216</v>
      </c>
      <c r="AU306" s="15" t="s">
        <v>91</v>
      </c>
    </row>
    <row r="307" spans="2:65" s="1" customFormat="1" ht="24.2" customHeight="1" x14ac:dyDescent="0.2">
      <c r="B307" s="30"/>
      <c r="C307" s="136" t="s">
        <v>649</v>
      </c>
      <c r="D307" s="136" t="s">
        <v>210</v>
      </c>
      <c r="E307" s="137" t="s">
        <v>2952</v>
      </c>
      <c r="F307" s="138" t="s">
        <v>2953</v>
      </c>
      <c r="G307" s="139" t="s">
        <v>456</v>
      </c>
      <c r="H307" s="140">
        <v>50</v>
      </c>
      <c r="I307" s="141"/>
      <c r="J307" s="142">
        <f>ROUND(I307*H307,2)</f>
        <v>0</v>
      </c>
      <c r="K307" s="143"/>
      <c r="L307" s="30"/>
      <c r="M307" s="144" t="s">
        <v>1</v>
      </c>
      <c r="N307" s="145" t="s">
        <v>43</v>
      </c>
      <c r="P307" s="146">
        <f>O307*H307</f>
        <v>0</v>
      </c>
      <c r="Q307" s="146">
        <v>0</v>
      </c>
      <c r="R307" s="146">
        <f>Q307*H307</f>
        <v>0</v>
      </c>
      <c r="S307" s="146">
        <v>0</v>
      </c>
      <c r="T307" s="147">
        <f>S307*H307</f>
        <v>0</v>
      </c>
      <c r="AR307" s="148" t="s">
        <v>156</v>
      </c>
      <c r="AT307" s="148" t="s">
        <v>210</v>
      </c>
      <c r="AU307" s="148" t="s">
        <v>91</v>
      </c>
      <c r="AY307" s="15" t="s">
        <v>209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5" t="s">
        <v>85</v>
      </c>
      <c r="BK307" s="149">
        <f>ROUND(I307*H307,2)</f>
        <v>0</v>
      </c>
      <c r="BL307" s="15" t="s">
        <v>156</v>
      </c>
      <c r="BM307" s="148" t="s">
        <v>4028</v>
      </c>
    </row>
    <row r="308" spans="2:65" s="1" customFormat="1" ht="29.25" x14ac:dyDescent="0.2">
      <c r="B308" s="30"/>
      <c r="D308" s="150" t="s">
        <v>216</v>
      </c>
      <c r="F308" s="151" t="s">
        <v>2955</v>
      </c>
      <c r="I308" s="152"/>
      <c r="L308" s="30"/>
      <c r="M308" s="153"/>
      <c r="T308" s="54"/>
      <c r="AT308" s="15" t="s">
        <v>216</v>
      </c>
      <c r="AU308" s="15" t="s">
        <v>91</v>
      </c>
    </row>
    <row r="309" spans="2:65" s="12" customFormat="1" x14ac:dyDescent="0.2">
      <c r="B309" s="154"/>
      <c r="D309" s="150" t="s">
        <v>292</v>
      </c>
      <c r="E309" s="155" t="s">
        <v>1</v>
      </c>
      <c r="F309" s="156" t="s">
        <v>432</v>
      </c>
      <c r="H309" s="157">
        <v>50</v>
      </c>
      <c r="I309" s="158"/>
      <c r="L309" s="154"/>
      <c r="M309" s="159"/>
      <c r="T309" s="160"/>
      <c r="AT309" s="155" t="s">
        <v>292</v>
      </c>
      <c r="AU309" s="155" t="s">
        <v>91</v>
      </c>
      <c r="AV309" s="12" t="s">
        <v>91</v>
      </c>
      <c r="AW309" s="12" t="s">
        <v>36</v>
      </c>
      <c r="AX309" s="12" t="s">
        <v>85</v>
      </c>
      <c r="AY309" s="155" t="s">
        <v>209</v>
      </c>
    </row>
    <row r="310" spans="2:65" s="1" customFormat="1" ht="16.5" customHeight="1" x14ac:dyDescent="0.2">
      <c r="B310" s="30"/>
      <c r="C310" s="171" t="s">
        <v>655</v>
      </c>
      <c r="D310" s="171" t="s">
        <v>449</v>
      </c>
      <c r="E310" s="172" t="s">
        <v>4029</v>
      </c>
      <c r="F310" s="173" t="s">
        <v>4030</v>
      </c>
      <c r="G310" s="174" t="s">
        <v>456</v>
      </c>
      <c r="H310" s="175">
        <v>50</v>
      </c>
      <c r="I310" s="176"/>
      <c r="J310" s="177">
        <f>ROUND(I310*H310,2)</f>
        <v>0</v>
      </c>
      <c r="K310" s="178"/>
      <c r="L310" s="179"/>
      <c r="M310" s="180" t="s">
        <v>1</v>
      </c>
      <c r="N310" s="181" t="s">
        <v>43</v>
      </c>
      <c r="P310" s="146">
        <f>O310*H310</f>
        <v>0</v>
      </c>
      <c r="Q310" s="146">
        <v>7.2000000000000005E-4</v>
      </c>
      <c r="R310" s="146">
        <f>Q310*H310</f>
        <v>3.6000000000000004E-2</v>
      </c>
      <c r="S310" s="146">
        <v>0</v>
      </c>
      <c r="T310" s="147">
        <f>S310*H310</f>
        <v>0</v>
      </c>
      <c r="AR310" s="148" t="s">
        <v>244</v>
      </c>
      <c r="AT310" s="148" t="s">
        <v>449</v>
      </c>
      <c r="AU310" s="148" t="s">
        <v>91</v>
      </c>
      <c r="AY310" s="15" t="s">
        <v>209</v>
      </c>
      <c r="BE310" s="149">
        <f>IF(N310="základní",J310,0)</f>
        <v>0</v>
      </c>
      <c r="BF310" s="149">
        <f>IF(N310="snížená",J310,0)</f>
        <v>0</v>
      </c>
      <c r="BG310" s="149">
        <f>IF(N310="zákl. přenesená",J310,0)</f>
        <v>0</v>
      </c>
      <c r="BH310" s="149">
        <f>IF(N310="sníž. přenesená",J310,0)</f>
        <v>0</v>
      </c>
      <c r="BI310" s="149">
        <f>IF(N310="nulová",J310,0)</f>
        <v>0</v>
      </c>
      <c r="BJ310" s="15" t="s">
        <v>85</v>
      </c>
      <c r="BK310" s="149">
        <f>ROUND(I310*H310,2)</f>
        <v>0</v>
      </c>
      <c r="BL310" s="15" t="s">
        <v>156</v>
      </c>
      <c r="BM310" s="148" t="s">
        <v>4031</v>
      </c>
    </row>
    <row r="311" spans="2:65" s="1" customFormat="1" x14ac:dyDescent="0.2">
      <c r="B311" s="30"/>
      <c r="D311" s="150" t="s">
        <v>216</v>
      </c>
      <c r="F311" s="151" t="s">
        <v>4030</v>
      </c>
      <c r="I311" s="152"/>
      <c r="L311" s="30"/>
      <c r="M311" s="153"/>
      <c r="T311" s="54"/>
      <c r="AT311" s="15" t="s">
        <v>216</v>
      </c>
      <c r="AU311" s="15" t="s">
        <v>91</v>
      </c>
    </row>
    <row r="312" spans="2:65" s="1" customFormat="1" ht="24.2" customHeight="1" x14ac:dyDescent="0.2">
      <c r="B312" s="30"/>
      <c r="C312" s="136" t="s">
        <v>660</v>
      </c>
      <c r="D312" s="136" t="s">
        <v>210</v>
      </c>
      <c r="E312" s="137" t="s">
        <v>4032</v>
      </c>
      <c r="F312" s="138" t="s">
        <v>4033</v>
      </c>
      <c r="G312" s="139" t="s">
        <v>456</v>
      </c>
      <c r="H312" s="140">
        <v>2</v>
      </c>
      <c r="I312" s="141"/>
      <c r="J312" s="142">
        <f>ROUND(I312*H312,2)</f>
        <v>0</v>
      </c>
      <c r="K312" s="143"/>
      <c r="L312" s="30"/>
      <c r="M312" s="144" t="s">
        <v>1</v>
      </c>
      <c r="N312" s="145" t="s">
        <v>43</v>
      </c>
      <c r="P312" s="146">
        <f>O312*H312</f>
        <v>0</v>
      </c>
      <c r="Q312" s="146">
        <v>0</v>
      </c>
      <c r="R312" s="146">
        <f>Q312*H312</f>
        <v>0</v>
      </c>
      <c r="S312" s="146">
        <v>0</v>
      </c>
      <c r="T312" s="147">
        <f>S312*H312</f>
        <v>0</v>
      </c>
      <c r="AR312" s="148" t="s">
        <v>156</v>
      </c>
      <c r="AT312" s="148" t="s">
        <v>210</v>
      </c>
      <c r="AU312" s="148" t="s">
        <v>91</v>
      </c>
      <c r="AY312" s="15" t="s">
        <v>209</v>
      </c>
      <c r="BE312" s="149">
        <f>IF(N312="základní",J312,0)</f>
        <v>0</v>
      </c>
      <c r="BF312" s="149">
        <f>IF(N312="snížená",J312,0)</f>
        <v>0</v>
      </c>
      <c r="BG312" s="149">
        <f>IF(N312="zákl. přenesená",J312,0)</f>
        <v>0</v>
      </c>
      <c r="BH312" s="149">
        <f>IF(N312="sníž. přenesená",J312,0)</f>
        <v>0</v>
      </c>
      <c r="BI312" s="149">
        <f>IF(N312="nulová",J312,0)</f>
        <v>0</v>
      </c>
      <c r="BJ312" s="15" t="s">
        <v>85</v>
      </c>
      <c r="BK312" s="149">
        <f>ROUND(I312*H312,2)</f>
        <v>0</v>
      </c>
      <c r="BL312" s="15" t="s">
        <v>156</v>
      </c>
      <c r="BM312" s="148" t="s">
        <v>4034</v>
      </c>
    </row>
    <row r="313" spans="2:65" s="1" customFormat="1" ht="29.25" x14ac:dyDescent="0.2">
      <c r="B313" s="30"/>
      <c r="D313" s="150" t="s">
        <v>216</v>
      </c>
      <c r="F313" s="151" t="s">
        <v>4035</v>
      </c>
      <c r="I313" s="152"/>
      <c r="L313" s="30"/>
      <c r="M313" s="153"/>
      <c r="T313" s="54"/>
      <c r="AT313" s="15" t="s">
        <v>216</v>
      </c>
      <c r="AU313" s="15" t="s">
        <v>91</v>
      </c>
    </row>
    <row r="314" spans="2:65" s="12" customFormat="1" x14ac:dyDescent="0.2">
      <c r="B314" s="154"/>
      <c r="D314" s="150" t="s">
        <v>292</v>
      </c>
      <c r="E314" s="155" t="s">
        <v>1</v>
      </c>
      <c r="F314" s="156" t="s">
        <v>91</v>
      </c>
      <c r="H314" s="157">
        <v>2</v>
      </c>
      <c r="I314" s="158"/>
      <c r="L314" s="154"/>
      <c r="M314" s="159"/>
      <c r="T314" s="160"/>
      <c r="AT314" s="155" t="s">
        <v>292</v>
      </c>
      <c r="AU314" s="155" t="s">
        <v>91</v>
      </c>
      <c r="AV314" s="12" t="s">
        <v>91</v>
      </c>
      <c r="AW314" s="12" t="s">
        <v>36</v>
      </c>
      <c r="AX314" s="12" t="s">
        <v>85</v>
      </c>
      <c r="AY314" s="155" t="s">
        <v>209</v>
      </c>
    </row>
    <row r="315" spans="2:65" s="1" customFormat="1" ht="16.5" customHeight="1" x14ac:dyDescent="0.2">
      <c r="B315" s="30"/>
      <c r="C315" s="171" t="s">
        <v>665</v>
      </c>
      <c r="D315" s="171" t="s">
        <v>449</v>
      </c>
      <c r="E315" s="172" t="s">
        <v>4036</v>
      </c>
      <c r="F315" s="173" t="s">
        <v>4037</v>
      </c>
      <c r="G315" s="174" t="s">
        <v>456</v>
      </c>
      <c r="H315" s="175">
        <v>2</v>
      </c>
      <c r="I315" s="176"/>
      <c r="J315" s="177">
        <f>ROUND(I315*H315,2)</f>
        <v>0</v>
      </c>
      <c r="K315" s="178"/>
      <c r="L315" s="179"/>
      <c r="M315" s="180" t="s">
        <v>1</v>
      </c>
      <c r="N315" s="181" t="s">
        <v>43</v>
      </c>
      <c r="P315" s="146">
        <f>O315*H315</f>
        <v>0</v>
      </c>
      <c r="Q315" s="146">
        <v>1.7700000000000001E-3</v>
      </c>
      <c r="R315" s="146">
        <f>Q315*H315</f>
        <v>3.5400000000000002E-3</v>
      </c>
      <c r="S315" s="146">
        <v>0</v>
      </c>
      <c r="T315" s="147">
        <f>S315*H315</f>
        <v>0</v>
      </c>
      <c r="AR315" s="148" t="s">
        <v>244</v>
      </c>
      <c r="AT315" s="148" t="s">
        <v>449</v>
      </c>
      <c r="AU315" s="148" t="s">
        <v>91</v>
      </c>
      <c r="AY315" s="15" t="s">
        <v>209</v>
      </c>
      <c r="BE315" s="149">
        <f>IF(N315="základní",J315,0)</f>
        <v>0</v>
      </c>
      <c r="BF315" s="149">
        <f>IF(N315="snížená",J315,0)</f>
        <v>0</v>
      </c>
      <c r="BG315" s="149">
        <f>IF(N315="zákl. přenesená",J315,0)</f>
        <v>0</v>
      </c>
      <c r="BH315" s="149">
        <f>IF(N315="sníž. přenesená",J315,0)</f>
        <v>0</v>
      </c>
      <c r="BI315" s="149">
        <f>IF(N315="nulová",J315,0)</f>
        <v>0</v>
      </c>
      <c r="BJ315" s="15" t="s">
        <v>85</v>
      </c>
      <c r="BK315" s="149">
        <f>ROUND(I315*H315,2)</f>
        <v>0</v>
      </c>
      <c r="BL315" s="15" t="s">
        <v>156</v>
      </c>
      <c r="BM315" s="148" t="s">
        <v>4038</v>
      </c>
    </row>
    <row r="316" spans="2:65" s="1" customFormat="1" x14ac:dyDescent="0.2">
      <c r="B316" s="30"/>
      <c r="D316" s="150" t="s">
        <v>216</v>
      </c>
      <c r="F316" s="151" t="s">
        <v>4037</v>
      </c>
      <c r="I316" s="152"/>
      <c r="L316" s="30"/>
      <c r="M316" s="153"/>
      <c r="T316" s="54"/>
      <c r="AT316" s="15" t="s">
        <v>216</v>
      </c>
      <c r="AU316" s="15" t="s">
        <v>91</v>
      </c>
    </row>
    <row r="317" spans="2:65" s="1" customFormat="1" ht="24.2" customHeight="1" x14ac:dyDescent="0.2">
      <c r="B317" s="30"/>
      <c r="C317" s="136" t="s">
        <v>671</v>
      </c>
      <c r="D317" s="136" t="s">
        <v>210</v>
      </c>
      <c r="E317" s="137" t="s">
        <v>4039</v>
      </c>
      <c r="F317" s="138" t="s">
        <v>4040</v>
      </c>
      <c r="G317" s="139" t="s">
        <v>456</v>
      </c>
      <c r="H317" s="140">
        <v>9</v>
      </c>
      <c r="I317" s="141"/>
      <c r="J317" s="142">
        <f>ROUND(I317*H317,2)</f>
        <v>0</v>
      </c>
      <c r="K317" s="143"/>
      <c r="L317" s="30"/>
      <c r="M317" s="144" t="s">
        <v>1</v>
      </c>
      <c r="N317" s="145" t="s">
        <v>43</v>
      </c>
      <c r="P317" s="146">
        <f>O317*H317</f>
        <v>0</v>
      </c>
      <c r="Q317" s="146">
        <v>0</v>
      </c>
      <c r="R317" s="146">
        <f>Q317*H317</f>
        <v>0</v>
      </c>
      <c r="S317" s="146">
        <v>0</v>
      </c>
      <c r="T317" s="147">
        <f>S317*H317</f>
        <v>0</v>
      </c>
      <c r="AR317" s="148" t="s">
        <v>156</v>
      </c>
      <c r="AT317" s="148" t="s">
        <v>210</v>
      </c>
      <c r="AU317" s="148" t="s">
        <v>91</v>
      </c>
      <c r="AY317" s="15" t="s">
        <v>209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5" t="s">
        <v>85</v>
      </c>
      <c r="BK317" s="149">
        <f>ROUND(I317*H317,2)</f>
        <v>0</v>
      </c>
      <c r="BL317" s="15" t="s">
        <v>156</v>
      </c>
      <c r="BM317" s="148" t="s">
        <v>4041</v>
      </c>
    </row>
    <row r="318" spans="2:65" s="1" customFormat="1" ht="29.25" x14ac:dyDescent="0.2">
      <c r="B318" s="30"/>
      <c r="D318" s="150" t="s">
        <v>216</v>
      </c>
      <c r="F318" s="151" t="s">
        <v>4042</v>
      </c>
      <c r="I318" s="152"/>
      <c r="L318" s="30"/>
      <c r="M318" s="153"/>
      <c r="T318" s="54"/>
      <c r="AT318" s="15" t="s">
        <v>216</v>
      </c>
      <c r="AU318" s="15" t="s">
        <v>91</v>
      </c>
    </row>
    <row r="319" spans="2:65" s="12" customFormat="1" x14ac:dyDescent="0.2">
      <c r="B319" s="154"/>
      <c r="D319" s="150" t="s">
        <v>292</v>
      </c>
      <c r="E319" s="155" t="s">
        <v>1</v>
      </c>
      <c r="F319" s="156" t="s">
        <v>249</v>
      </c>
      <c r="H319" s="157">
        <v>9</v>
      </c>
      <c r="I319" s="158"/>
      <c r="L319" s="154"/>
      <c r="M319" s="159"/>
      <c r="T319" s="160"/>
      <c r="AT319" s="155" t="s">
        <v>292</v>
      </c>
      <c r="AU319" s="155" t="s">
        <v>91</v>
      </c>
      <c r="AV319" s="12" t="s">
        <v>91</v>
      </c>
      <c r="AW319" s="12" t="s">
        <v>36</v>
      </c>
      <c r="AX319" s="12" t="s">
        <v>85</v>
      </c>
      <c r="AY319" s="155" t="s">
        <v>209</v>
      </c>
    </row>
    <row r="320" spans="2:65" s="1" customFormat="1" ht="21.75" customHeight="1" x14ac:dyDescent="0.2">
      <c r="B320" s="30"/>
      <c r="C320" s="171" t="s">
        <v>677</v>
      </c>
      <c r="D320" s="171" t="s">
        <v>449</v>
      </c>
      <c r="E320" s="172" t="s">
        <v>4043</v>
      </c>
      <c r="F320" s="173" t="s">
        <v>4044</v>
      </c>
      <c r="G320" s="174" t="s">
        <v>456</v>
      </c>
      <c r="H320" s="175">
        <v>9</v>
      </c>
      <c r="I320" s="176"/>
      <c r="J320" s="177">
        <f>ROUND(I320*H320,2)</f>
        <v>0</v>
      </c>
      <c r="K320" s="178"/>
      <c r="L320" s="179"/>
      <c r="M320" s="180" t="s">
        <v>1</v>
      </c>
      <c r="N320" s="181" t="s">
        <v>43</v>
      </c>
      <c r="P320" s="146">
        <f>O320*H320</f>
        <v>0</v>
      </c>
      <c r="Q320" s="146">
        <v>3.3999999999999998E-3</v>
      </c>
      <c r="R320" s="146">
        <f>Q320*H320</f>
        <v>3.0599999999999999E-2</v>
      </c>
      <c r="S320" s="146">
        <v>0</v>
      </c>
      <c r="T320" s="147">
        <f>S320*H320</f>
        <v>0</v>
      </c>
      <c r="AR320" s="148" t="s">
        <v>244</v>
      </c>
      <c r="AT320" s="148" t="s">
        <v>449</v>
      </c>
      <c r="AU320" s="148" t="s">
        <v>91</v>
      </c>
      <c r="AY320" s="15" t="s">
        <v>209</v>
      </c>
      <c r="BE320" s="149">
        <f>IF(N320="základní",J320,0)</f>
        <v>0</v>
      </c>
      <c r="BF320" s="149">
        <f>IF(N320="snížená",J320,0)</f>
        <v>0</v>
      </c>
      <c r="BG320" s="149">
        <f>IF(N320="zákl. přenesená",J320,0)</f>
        <v>0</v>
      </c>
      <c r="BH320" s="149">
        <f>IF(N320="sníž. přenesená",J320,0)</f>
        <v>0</v>
      </c>
      <c r="BI320" s="149">
        <f>IF(N320="nulová",J320,0)</f>
        <v>0</v>
      </c>
      <c r="BJ320" s="15" t="s">
        <v>85</v>
      </c>
      <c r="BK320" s="149">
        <f>ROUND(I320*H320,2)</f>
        <v>0</v>
      </c>
      <c r="BL320" s="15" t="s">
        <v>156</v>
      </c>
      <c r="BM320" s="148" t="s">
        <v>4045</v>
      </c>
    </row>
    <row r="321" spans="2:65" s="1" customFormat="1" x14ac:dyDescent="0.2">
      <c r="B321" s="30"/>
      <c r="D321" s="150" t="s">
        <v>216</v>
      </c>
      <c r="F321" s="151" t="s">
        <v>4044</v>
      </c>
      <c r="I321" s="152"/>
      <c r="L321" s="30"/>
      <c r="M321" s="153"/>
      <c r="T321" s="54"/>
      <c r="AT321" s="15" t="s">
        <v>216</v>
      </c>
      <c r="AU321" s="15" t="s">
        <v>91</v>
      </c>
    </row>
    <row r="322" spans="2:65" s="1" customFormat="1" ht="16.5" customHeight="1" x14ac:dyDescent="0.2">
      <c r="B322" s="30"/>
      <c r="C322" s="171" t="s">
        <v>421</v>
      </c>
      <c r="D322" s="171" t="s">
        <v>449</v>
      </c>
      <c r="E322" s="172" t="s">
        <v>4046</v>
      </c>
      <c r="F322" s="173" t="s">
        <v>4047</v>
      </c>
      <c r="G322" s="174" t="s">
        <v>456</v>
      </c>
      <c r="H322" s="175">
        <v>9</v>
      </c>
      <c r="I322" s="176"/>
      <c r="J322" s="177">
        <f>ROUND(I322*H322,2)</f>
        <v>0</v>
      </c>
      <c r="K322" s="178"/>
      <c r="L322" s="179"/>
      <c r="M322" s="180" t="s">
        <v>1</v>
      </c>
      <c r="N322" s="181" t="s">
        <v>43</v>
      </c>
      <c r="P322" s="146">
        <f>O322*H322</f>
        <v>0</v>
      </c>
      <c r="Q322" s="146">
        <v>5.0000000000000002E-5</v>
      </c>
      <c r="R322" s="146">
        <f>Q322*H322</f>
        <v>4.5000000000000004E-4</v>
      </c>
      <c r="S322" s="146">
        <v>0</v>
      </c>
      <c r="T322" s="147">
        <f>S322*H322</f>
        <v>0</v>
      </c>
      <c r="AR322" s="148" t="s">
        <v>244</v>
      </c>
      <c r="AT322" s="148" t="s">
        <v>449</v>
      </c>
      <c r="AU322" s="148" t="s">
        <v>91</v>
      </c>
      <c r="AY322" s="15" t="s">
        <v>209</v>
      </c>
      <c r="BE322" s="149">
        <f>IF(N322="základní",J322,0)</f>
        <v>0</v>
      </c>
      <c r="BF322" s="149">
        <f>IF(N322="snížená",J322,0)</f>
        <v>0</v>
      </c>
      <c r="BG322" s="149">
        <f>IF(N322="zákl. přenesená",J322,0)</f>
        <v>0</v>
      </c>
      <c r="BH322" s="149">
        <f>IF(N322="sníž. přenesená",J322,0)</f>
        <v>0</v>
      </c>
      <c r="BI322" s="149">
        <f>IF(N322="nulová",J322,0)</f>
        <v>0</v>
      </c>
      <c r="BJ322" s="15" t="s">
        <v>85</v>
      </c>
      <c r="BK322" s="149">
        <f>ROUND(I322*H322,2)</f>
        <v>0</v>
      </c>
      <c r="BL322" s="15" t="s">
        <v>156</v>
      </c>
      <c r="BM322" s="148" t="s">
        <v>4048</v>
      </c>
    </row>
    <row r="323" spans="2:65" s="1" customFormat="1" x14ac:dyDescent="0.2">
      <c r="B323" s="30"/>
      <c r="D323" s="150" t="s">
        <v>216</v>
      </c>
      <c r="F323" s="151" t="s">
        <v>4047</v>
      </c>
      <c r="I323" s="152"/>
      <c r="L323" s="30"/>
      <c r="M323" s="153"/>
      <c r="T323" s="54"/>
      <c r="AT323" s="15" t="s">
        <v>216</v>
      </c>
      <c r="AU323" s="15" t="s">
        <v>91</v>
      </c>
    </row>
    <row r="324" spans="2:65" s="12" customFormat="1" x14ac:dyDescent="0.2">
      <c r="B324" s="154"/>
      <c r="D324" s="150" t="s">
        <v>292</v>
      </c>
      <c r="E324" s="155" t="s">
        <v>1</v>
      </c>
      <c r="F324" s="156" t="s">
        <v>249</v>
      </c>
      <c r="H324" s="157">
        <v>9</v>
      </c>
      <c r="I324" s="158"/>
      <c r="L324" s="154"/>
      <c r="M324" s="159"/>
      <c r="T324" s="160"/>
      <c r="AT324" s="155" t="s">
        <v>292</v>
      </c>
      <c r="AU324" s="155" t="s">
        <v>91</v>
      </c>
      <c r="AV324" s="12" t="s">
        <v>91</v>
      </c>
      <c r="AW324" s="12" t="s">
        <v>36</v>
      </c>
      <c r="AX324" s="12" t="s">
        <v>85</v>
      </c>
      <c r="AY324" s="155" t="s">
        <v>209</v>
      </c>
    </row>
    <row r="325" spans="2:65" s="1" customFormat="1" ht="16.5" customHeight="1" x14ac:dyDescent="0.2">
      <c r="B325" s="30"/>
      <c r="C325" s="136" t="s">
        <v>689</v>
      </c>
      <c r="D325" s="136" t="s">
        <v>210</v>
      </c>
      <c r="E325" s="137" t="s">
        <v>2201</v>
      </c>
      <c r="F325" s="138" t="s">
        <v>2202</v>
      </c>
      <c r="G325" s="139" t="s">
        <v>456</v>
      </c>
      <c r="H325" s="140">
        <v>9</v>
      </c>
      <c r="I325" s="141"/>
      <c r="J325" s="142">
        <f>ROUND(I325*H325,2)</f>
        <v>0</v>
      </c>
      <c r="K325" s="143"/>
      <c r="L325" s="30"/>
      <c r="M325" s="144" t="s">
        <v>1</v>
      </c>
      <c r="N325" s="145" t="s">
        <v>43</v>
      </c>
      <c r="P325" s="146">
        <f>O325*H325</f>
        <v>0</v>
      </c>
      <c r="Q325" s="146">
        <v>0.04</v>
      </c>
      <c r="R325" s="146">
        <f>Q325*H325</f>
        <v>0.36</v>
      </c>
      <c r="S325" s="146">
        <v>0</v>
      </c>
      <c r="T325" s="147">
        <f>S325*H325</f>
        <v>0</v>
      </c>
      <c r="AR325" s="148" t="s">
        <v>156</v>
      </c>
      <c r="AT325" s="148" t="s">
        <v>210</v>
      </c>
      <c r="AU325" s="148" t="s">
        <v>91</v>
      </c>
      <c r="AY325" s="15" t="s">
        <v>209</v>
      </c>
      <c r="BE325" s="149">
        <f>IF(N325="základní",J325,0)</f>
        <v>0</v>
      </c>
      <c r="BF325" s="149">
        <f>IF(N325="snížená",J325,0)</f>
        <v>0</v>
      </c>
      <c r="BG325" s="149">
        <f>IF(N325="zákl. přenesená",J325,0)</f>
        <v>0</v>
      </c>
      <c r="BH325" s="149">
        <f>IF(N325="sníž. přenesená",J325,0)</f>
        <v>0</v>
      </c>
      <c r="BI325" s="149">
        <f>IF(N325="nulová",J325,0)</f>
        <v>0</v>
      </c>
      <c r="BJ325" s="15" t="s">
        <v>85</v>
      </c>
      <c r="BK325" s="149">
        <f>ROUND(I325*H325,2)</f>
        <v>0</v>
      </c>
      <c r="BL325" s="15" t="s">
        <v>156</v>
      </c>
      <c r="BM325" s="148" t="s">
        <v>4049</v>
      </c>
    </row>
    <row r="326" spans="2:65" s="1" customFormat="1" x14ac:dyDescent="0.2">
      <c r="B326" s="30"/>
      <c r="D326" s="150" t="s">
        <v>216</v>
      </c>
      <c r="F326" s="151" t="s">
        <v>2202</v>
      </c>
      <c r="I326" s="152"/>
      <c r="L326" s="30"/>
      <c r="M326" s="153"/>
      <c r="T326" s="54"/>
      <c r="AT326" s="15" t="s">
        <v>216</v>
      </c>
      <c r="AU326" s="15" t="s">
        <v>91</v>
      </c>
    </row>
    <row r="327" spans="2:65" s="12" customFormat="1" x14ac:dyDescent="0.2">
      <c r="B327" s="154"/>
      <c r="D327" s="150" t="s">
        <v>292</v>
      </c>
      <c r="E327" s="155" t="s">
        <v>1</v>
      </c>
      <c r="F327" s="156" t="s">
        <v>249</v>
      </c>
      <c r="H327" s="157">
        <v>9</v>
      </c>
      <c r="I327" s="158"/>
      <c r="L327" s="154"/>
      <c r="M327" s="159"/>
      <c r="T327" s="160"/>
      <c r="AT327" s="155" t="s">
        <v>292</v>
      </c>
      <c r="AU327" s="155" t="s">
        <v>91</v>
      </c>
      <c r="AV327" s="12" t="s">
        <v>91</v>
      </c>
      <c r="AW327" s="12" t="s">
        <v>36</v>
      </c>
      <c r="AX327" s="12" t="s">
        <v>85</v>
      </c>
      <c r="AY327" s="155" t="s">
        <v>209</v>
      </c>
    </row>
    <row r="328" spans="2:65" s="1" customFormat="1" ht="24.2" customHeight="1" x14ac:dyDescent="0.2">
      <c r="B328" s="30"/>
      <c r="C328" s="136" t="s">
        <v>695</v>
      </c>
      <c r="D328" s="136" t="s">
        <v>210</v>
      </c>
      <c r="E328" s="137" t="s">
        <v>4050</v>
      </c>
      <c r="F328" s="138" t="s">
        <v>4051</v>
      </c>
      <c r="G328" s="139" t="s">
        <v>456</v>
      </c>
      <c r="H328" s="140">
        <v>9</v>
      </c>
      <c r="I328" s="141"/>
      <c r="J328" s="142">
        <f>ROUND(I328*H328,2)</f>
        <v>0</v>
      </c>
      <c r="K328" s="143"/>
      <c r="L328" s="30"/>
      <c r="M328" s="144" t="s">
        <v>1</v>
      </c>
      <c r="N328" s="145" t="s">
        <v>43</v>
      </c>
      <c r="P328" s="146">
        <f>O328*H328</f>
        <v>0</v>
      </c>
      <c r="Q328" s="146">
        <v>0</v>
      </c>
      <c r="R328" s="146">
        <f>Q328*H328</f>
        <v>0</v>
      </c>
      <c r="S328" s="146">
        <v>0</v>
      </c>
      <c r="T328" s="147">
        <f>S328*H328</f>
        <v>0</v>
      </c>
      <c r="AR328" s="148" t="s">
        <v>156</v>
      </c>
      <c r="AT328" s="148" t="s">
        <v>210</v>
      </c>
      <c r="AU328" s="148" t="s">
        <v>91</v>
      </c>
      <c r="AY328" s="15" t="s">
        <v>209</v>
      </c>
      <c r="BE328" s="149">
        <f>IF(N328="základní",J328,0)</f>
        <v>0</v>
      </c>
      <c r="BF328" s="149">
        <f>IF(N328="snížená",J328,0)</f>
        <v>0</v>
      </c>
      <c r="BG328" s="149">
        <f>IF(N328="zákl. přenesená",J328,0)</f>
        <v>0</v>
      </c>
      <c r="BH328" s="149">
        <f>IF(N328="sníž. přenesená",J328,0)</f>
        <v>0</v>
      </c>
      <c r="BI328" s="149">
        <f>IF(N328="nulová",J328,0)</f>
        <v>0</v>
      </c>
      <c r="BJ328" s="15" t="s">
        <v>85</v>
      </c>
      <c r="BK328" s="149">
        <f>ROUND(I328*H328,2)</f>
        <v>0</v>
      </c>
      <c r="BL328" s="15" t="s">
        <v>156</v>
      </c>
      <c r="BM328" s="148" t="s">
        <v>4052</v>
      </c>
    </row>
    <row r="329" spans="2:65" s="1" customFormat="1" ht="29.25" x14ac:dyDescent="0.2">
      <c r="B329" s="30"/>
      <c r="D329" s="150" t="s">
        <v>216</v>
      </c>
      <c r="F329" s="151" t="s">
        <v>4053</v>
      </c>
      <c r="I329" s="152"/>
      <c r="L329" s="30"/>
      <c r="M329" s="153"/>
      <c r="T329" s="54"/>
      <c r="AT329" s="15" t="s">
        <v>216</v>
      </c>
      <c r="AU329" s="15" t="s">
        <v>91</v>
      </c>
    </row>
    <row r="330" spans="2:65" s="1" customFormat="1" ht="24.2" customHeight="1" x14ac:dyDescent="0.2">
      <c r="B330" s="30"/>
      <c r="C330" s="171" t="s">
        <v>699</v>
      </c>
      <c r="D330" s="171" t="s">
        <v>449</v>
      </c>
      <c r="E330" s="172" t="s">
        <v>4054</v>
      </c>
      <c r="F330" s="173" t="s">
        <v>4055</v>
      </c>
      <c r="G330" s="174" t="s">
        <v>456</v>
      </c>
      <c r="H330" s="175">
        <v>9</v>
      </c>
      <c r="I330" s="176"/>
      <c r="J330" s="177">
        <f>ROUND(I330*H330,2)</f>
        <v>0</v>
      </c>
      <c r="K330" s="178"/>
      <c r="L330" s="179"/>
      <c r="M330" s="180" t="s">
        <v>1</v>
      </c>
      <c r="N330" s="181" t="s">
        <v>43</v>
      </c>
      <c r="P330" s="146">
        <f>O330*H330</f>
        <v>0</v>
      </c>
      <c r="Q330" s="146">
        <v>1.25E-3</v>
      </c>
      <c r="R330" s="146">
        <f>Q330*H330</f>
        <v>1.125E-2</v>
      </c>
      <c r="S330" s="146">
        <v>0</v>
      </c>
      <c r="T330" s="147">
        <f>S330*H330</f>
        <v>0</v>
      </c>
      <c r="AR330" s="148" t="s">
        <v>244</v>
      </c>
      <c r="AT330" s="148" t="s">
        <v>449</v>
      </c>
      <c r="AU330" s="148" t="s">
        <v>91</v>
      </c>
      <c r="AY330" s="15" t="s">
        <v>209</v>
      </c>
      <c r="BE330" s="149">
        <f>IF(N330="základní",J330,0)</f>
        <v>0</v>
      </c>
      <c r="BF330" s="149">
        <f>IF(N330="snížená",J330,0)</f>
        <v>0</v>
      </c>
      <c r="BG330" s="149">
        <f>IF(N330="zákl. přenesená",J330,0)</f>
        <v>0</v>
      </c>
      <c r="BH330" s="149">
        <f>IF(N330="sníž. přenesená",J330,0)</f>
        <v>0</v>
      </c>
      <c r="BI330" s="149">
        <f>IF(N330="nulová",J330,0)</f>
        <v>0</v>
      </c>
      <c r="BJ330" s="15" t="s">
        <v>85</v>
      </c>
      <c r="BK330" s="149">
        <f>ROUND(I330*H330,2)</f>
        <v>0</v>
      </c>
      <c r="BL330" s="15" t="s">
        <v>156</v>
      </c>
      <c r="BM330" s="148" t="s">
        <v>4056</v>
      </c>
    </row>
    <row r="331" spans="2:65" s="1" customFormat="1" x14ac:dyDescent="0.2">
      <c r="B331" s="30"/>
      <c r="D331" s="150" t="s">
        <v>216</v>
      </c>
      <c r="F331" s="151" t="s">
        <v>4055</v>
      </c>
      <c r="I331" s="152"/>
      <c r="L331" s="30"/>
      <c r="M331" s="153"/>
      <c r="T331" s="54"/>
      <c r="AT331" s="15" t="s">
        <v>216</v>
      </c>
      <c r="AU331" s="15" t="s">
        <v>91</v>
      </c>
    </row>
    <row r="332" spans="2:65" s="12" customFormat="1" x14ac:dyDescent="0.2">
      <c r="B332" s="154"/>
      <c r="D332" s="150" t="s">
        <v>292</v>
      </c>
      <c r="E332" s="155" t="s">
        <v>1</v>
      </c>
      <c r="F332" s="156" t="s">
        <v>249</v>
      </c>
      <c r="H332" s="157">
        <v>9</v>
      </c>
      <c r="I332" s="158"/>
      <c r="L332" s="154"/>
      <c r="M332" s="159"/>
      <c r="T332" s="160"/>
      <c r="AT332" s="155" t="s">
        <v>292</v>
      </c>
      <c r="AU332" s="155" t="s">
        <v>91</v>
      </c>
      <c r="AV332" s="12" t="s">
        <v>91</v>
      </c>
      <c r="AW332" s="12" t="s">
        <v>36</v>
      </c>
      <c r="AX332" s="12" t="s">
        <v>85</v>
      </c>
      <c r="AY332" s="155" t="s">
        <v>209</v>
      </c>
    </row>
    <row r="333" spans="2:65" s="1" customFormat="1" ht="24.2" customHeight="1" x14ac:dyDescent="0.2">
      <c r="B333" s="30"/>
      <c r="C333" s="171" t="s">
        <v>705</v>
      </c>
      <c r="D333" s="171" t="s">
        <v>449</v>
      </c>
      <c r="E333" s="172" t="s">
        <v>4057</v>
      </c>
      <c r="F333" s="173" t="s">
        <v>4058</v>
      </c>
      <c r="G333" s="174" t="s">
        <v>456</v>
      </c>
      <c r="H333" s="175">
        <v>9</v>
      </c>
      <c r="I333" s="176"/>
      <c r="J333" s="177">
        <f>ROUND(I333*H333,2)</f>
        <v>0</v>
      </c>
      <c r="K333" s="178"/>
      <c r="L333" s="179"/>
      <c r="M333" s="180" t="s">
        <v>1</v>
      </c>
      <c r="N333" s="181" t="s">
        <v>43</v>
      </c>
      <c r="P333" s="146">
        <f>O333*H333</f>
        <v>0</v>
      </c>
      <c r="Q333" s="146">
        <v>9.2999999999999992E-3</v>
      </c>
      <c r="R333" s="146">
        <f>Q333*H333</f>
        <v>8.3699999999999997E-2</v>
      </c>
      <c r="S333" s="146">
        <v>0</v>
      </c>
      <c r="T333" s="147">
        <f>S333*H333</f>
        <v>0</v>
      </c>
      <c r="AR333" s="148" t="s">
        <v>244</v>
      </c>
      <c r="AT333" s="148" t="s">
        <v>449</v>
      </c>
      <c r="AU333" s="148" t="s">
        <v>91</v>
      </c>
      <c r="AY333" s="15" t="s">
        <v>209</v>
      </c>
      <c r="BE333" s="149">
        <f>IF(N333="základní",J333,0)</f>
        <v>0</v>
      </c>
      <c r="BF333" s="149">
        <f>IF(N333="snížená",J333,0)</f>
        <v>0</v>
      </c>
      <c r="BG333" s="149">
        <f>IF(N333="zákl. přenesená",J333,0)</f>
        <v>0</v>
      </c>
      <c r="BH333" s="149">
        <f>IF(N333="sníž. přenesená",J333,0)</f>
        <v>0</v>
      </c>
      <c r="BI333" s="149">
        <f>IF(N333="nulová",J333,0)</f>
        <v>0</v>
      </c>
      <c r="BJ333" s="15" t="s">
        <v>85</v>
      </c>
      <c r="BK333" s="149">
        <f>ROUND(I333*H333,2)</f>
        <v>0</v>
      </c>
      <c r="BL333" s="15" t="s">
        <v>156</v>
      </c>
      <c r="BM333" s="148" t="s">
        <v>4059</v>
      </c>
    </row>
    <row r="334" spans="2:65" s="1" customFormat="1" ht="19.5" x14ac:dyDescent="0.2">
      <c r="B334" s="30"/>
      <c r="D334" s="150" t="s">
        <v>216</v>
      </c>
      <c r="F334" s="151" t="s">
        <v>4058</v>
      </c>
      <c r="I334" s="152"/>
      <c r="L334" s="30"/>
      <c r="M334" s="153"/>
      <c r="T334" s="54"/>
      <c r="AT334" s="15" t="s">
        <v>216</v>
      </c>
      <c r="AU334" s="15" t="s">
        <v>91</v>
      </c>
    </row>
    <row r="335" spans="2:65" s="1" customFormat="1" ht="24.2" customHeight="1" x14ac:dyDescent="0.2">
      <c r="B335" s="30"/>
      <c r="C335" s="171" t="s">
        <v>711</v>
      </c>
      <c r="D335" s="171" t="s">
        <v>449</v>
      </c>
      <c r="E335" s="172" t="s">
        <v>4060</v>
      </c>
      <c r="F335" s="173" t="s">
        <v>4061</v>
      </c>
      <c r="G335" s="174" t="s">
        <v>456</v>
      </c>
      <c r="H335" s="175">
        <v>9</v>
      </c>
      <c r="I335" s="176"/>
      <c r="J335" s="177">
        <f>ROUND(I335*H335,2)</f>
        <v>0</v>
      </c>
      <c r="K335" s="178"/>
      <c r="L335" s="179"/>
      <c r="M335" s="180" t="s">
        <v>1</v>
      </c>
      <c r="N335" s="181" t="s">
        <v>43</v>
      </c>
      <c r="P335" s="146">
        <f>O335*H335</f>
        <v>0</v>
      </c>
      <c r="Q335" s="146">
        <v>2.9999999999999997E-4</v>
      </c>
      <c r="R335" s="146">
        <f>Q335*H335</f>
        <v>2.6999999999999997E-3</v>
      </c>
      <c r="S335" s="146">
        <v>0</v>
      </c>
      <c r="T335" s="147">
        <f>S335*H335</f>
        <v>0</v>
      </c>
      <c r="AR335" s="148" t="s">
        <v>244</v>
      </c>
      <c r="AT335" s="148" t="s">
        <v>449</v>
      </c>
      <c r="AU335" s="148" t="s">
        <v>91</v>
      </c>
      <c r="AY335" s="15" t="s">
        <v>209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5" t="s">
        <v>85</v>
      </c>
      <c r="BK335" s="149">
        <f>ROUND(I335*H335,2)</f>
        <v>0</v>
      </c>
      <c r="BL335" s="15" t="s">
        <v>156</v>
      </c>
      <c r="BM335" s="148" t="s">
        <v>4062</v>
      </c>
    </row>
    <row r="336" spans="2:65" s="1" customFormat="1" x14ac:dyDescent="0.2">
      <c r="B336" s="30"/>
      <c r="D336" s="150" t="s">
        <v>216</v>
      </c>
      <c r="F336" s="151" t="s">
        <v>4061</v>
      </c>
      <c r="I336" s="152"/>
      <c r="L336" s="30"/>
      <c r="M336" s="153"/>
      <c r="T336" s="54"/>
      <c r="AT336" s="15" t="s">
        <v>216</v>
      </c>
      <c r="AU336" s="15" t="s">
        <v>91</v>
      </c>
    </row>
    <row r="337" spans="2:65" s="1" customFormat="1" ht="21.75" customHeight="1" x14ac:dyDescent="0.2">
      <c r="B337" s="30"/>
      <c r="C337" s="136" t="s">
        <v>716</v>
      </c>
      <c r="D337" s="136" t="s">
        <v>210</v>
      </c>
      <c r="E337" s="137" t="s">
        <v>4063</v>
      </c>
      <c r="F337" s="138" t="s">
        <v>4064</v>
      </c>
      <c r="G337" s="139" t="s">
        <v>456</v>
      </c>
      <c r="H337" s="140">
        <v>1</v>
      </c>
      <c r="I337" s="141"/>
      <c r="J337" s="142">
        <f>ROUND(I337*H337,2)</f>
        <v>0</v>
      </c>
      <c r="K337" s="143"/>
      <c r="L337" s="30"/>
      <c r="M337" s="144" t="s">
        <v>1</v>
      </c>
      <c r="N337" s="145" t="s">
        <v>43</v>
      </c>
      <c r="P337" s="146">
        <f>O337*H337</f>
        <v>0</v>
      </c>
      <c r="Q337" s="146">
        <v>1.6199999999999999E-3</v>
      </c>
      <c r="R337" s="146">
        <f>Q337*H337</f>
        <v>1.6199999999999999E-3</v>
      </c>
      <c r="S337" s="146">
        <v>0</v>
      </c>
      <c r="T337" s="147">
        <f>S337*H337</f>
        <v>0</v>
      </c>
      <c r="AR337" s="148" t="s">
        <v>156</v>
      </c>
      <c r="AT337" s="148" t="s">
        <v>210</v>
      </c>
      <c r="AU337" s="148" t="s">
        <v>91</v>
      </c>
      <c r="AY337" s="15" t="s">
        <v>209</v>
      </c>
      <c r="BE337" s="149">
        <f>IF(N337="základní",J337,0)</f>
        <v>0</v>
      </c>
      <c r="BF337" s="149">
        <f>IF(N337="snížená",J337,0)</f>
        <v>0</v>
      </c>
      <c r="BG337" s="149">
        <f>IF(N337="zákl. přenesená",J337,0)</f>
        <v>0</v>
      </c>
      <c r="BH337" s="149">
        <f>IF(N337="sníž. přenesená",J337,0)</f>
        <v>0</v>
      </c>
      <c r="BI337" s="149">
        <f>IF(N337="nulová",J337,0)</f>
        <v>0</v>
      </c>
      <c r="BJ337" s="15" t="s">
        <v>85</v>
      </c>
      <c r="BK337" s="149">
        <f>ROUND(I337*H337,2)</f>
        <v>0</v>
      </c>
      <c r="BL337" s="15" t="s">
        <v>156</v>
      </c>
      <c r="BM337" s="148" t="s">
        <v>4065</v>
      </c>
    </row>
    <row r="338" spans="2:65" s="1" customFormat="1" ht="29.25" x14ac:dyDescent="0.2">
      <c r="B338" s="30"/>
      <c r="D338" s="150" t="s">
        <v>216</v>
      </c>
      <c r="F338" s="151" t="s">
        <v>4066</v>
      </c>
      <c r="I338" s="152"/>
      <c r="L338" s="30"/>
      <c r="M338" s="153"/>
      <c r="T338" s="54"/>
      <c r="AT338" s="15" t="s">
        <v>216</v>
      </c>
      <c r="AU338" s="15" t="s">
        <v>91</v>
      </c>
    </row>
    <row r="339" spans="2:65" s="12" customFormat="1" x14ac:dyDescent="0.2">
      <c r="B339" s="154"/>
      <c r="D339" s="150" t="s">
        <v>292</v>
      </c>
      <c r="E339" s="155" t="s">
        <v>1</v>
      </c>
      <c r="F339" s="156" t="s">
        <v>85</v>
      </c>
      <c r="H339" s="157">
        <v>1</v>
      </c>
      <c r="I339" s="158"/>
      <c r="L339" s="154"/>
      <c r="M339" s="159"/>
      <c r="T339" s="160"/>
      <c r="AT339" s="155" t="s">
        <v>292</v>
      </c>
      <c r="AU339" s="155" t="s">
        <v>91</v>
      </c>
      <c r="AV339" s="12" t="s">
        <v>91</v>
      </c>
      <c r="AW339" s="12" t="s">
        <v>36</v>
      </c>
      <c r="AX339" s="12" t="s">
        <v>85</v>
      </c>
      <c r="AY339" s="155" t="s">
        <v>209</v>
      </c>
    </row>
    <row r="340" spans="2:65" s="1" customFormat="1" ht="24.2" customHeight="1" x14ac:dyDescent="0.2">
      <c r="B340" s="30"/>
      <c r="C340" s="171" t="s">
        <v>720</v>
      </c>
      <c r="D340" s="171" t="s">
        <v>449</v>
      </c>
      <c r="E340" s="172" t="s">
        <v>4067</v>
      </c>
      <c r="F340" s="173" t="s">
        <v>4068</v>
      </c>
      <c r="G340" s="174" t="s">
        <v>456</v>
      </c>
      <c r="H340" s="175">
        <v>1</v>
      </c>
      <c r="I340" s="176"/>
      <c r="J340" s="177">
        <f>ROUND(I340*H340,2)</f>
        <v>0</v>
      </c>
      <c r="K340" s="178"/>
      <c r="L340" s="179"/>
      <c r="M340" s="180" t="s">
        <v>1</v>
      </c>
      <c r="N340" s="181" t="s">
        <v>43</v>
      </c>
      <c r="P340" s="146">
        <f>O340*H340</f>
        <v>0</v>
      </c>
      <c r="Q340" s="146">
        <v>1.7999999999999999E-2</v>
      </c>
      <c r="R340" s="146">
        <f>Q340*H340</f>
        <v>1.7999999999999999E-2</v>
      </c>
      <c r="S340" s="146">
        <v>0</v>
      </c>
      <c r="T340" s="147">
        <f>S340*H340</f>
        <v>0</v>
      </c>
      <c r="AR340" s="148" t="s">
        <v>244</v>
      </c>
      <c r="AT340" s="148" t="s">
        <v>449</v>
      </c>
      <c r="AU340" s="148" t="s">
        <v>91</v>
      </c>
      <c r="AY340" s="15" t="s">
        <v>209</v>
      </c>
      <c r="BE340" s="149">
        <f>IF(N340="základní",J340,0)</f>
        <v>0</v>
      </c>
      <c r="BF340" s="149">
        <f>IF(N340="snížená",J340,0)</f>
        <v>0</v>
      </c>
      <c r="BG340" s="149">
        <f>IF(N340="zákl. přenesená",J340,0)</f>
        <v>0</v>
      </c>
      <c r="BH340" s="149">
        <f>IF(N340="sníž. přenesená",J340,0)</f>
        <v>0</v>
      </c>
      <c r="BI340" s="149">
        <f>IF(N340="nulová",J340,0)</f>
        <v>0</v>
      </c>
      <c r="BJ340" s="15" t="s">
        <v>85</v>
      </c>
      <c r="BK340" s="149">
        <f>ROUND(I340*H340,2)</f>
        <v>0</v>
      </c>
      <c r="BL340" s="15" t="s">
        <v>156</v>
      </c>
      <c r="BM340" s="148" t="s">
        <v>4069</v>
      </c>
    </row>
    <row r="341" spans="2:65" s="1" customFormat="1" ht="19.5" x14ac:dyDescent="0.2">
      <c r="B341" s="30"/>
      <c r="D341" s="150" t="s">
        <v>216</v>
      </c>
      <c r="F341" s="151" t="s">
        <v>4068</v>
      </c>
      <c r="I341" s="152"/>
      <c r="L341" s="30"/>
      <c r="M341" s="153"/>
      <c r="T341" s="54"/>
      <c r="AT341" s="15" t="s">
        <v>216</v>
      </c>
      <c r="AU341" s="15" t="s">
        <v>91</v>
      </c>
    </row>
    <row r="342" spans="2:65" s="12" customFormat="1" x14ac:dyDescent="0.2">
      <c r="B342" s="154"/>
      <c r="D342" s="150" t="s">
        <v>292</v>
      </c>
      <c r="E342" s="155" t="s">
        <v>1</v>
      </c>
      <c r="F342" s="156" t="s">
        <v>85</v>
      </c>
      <c r="H342" s="157">
        <v>1</v>
      </c>
      <c r="I342" s="158"/>
      <c r="L342" s="154"/>
      <c r="M342" s="159"/>
      <c r="T342" s="160"/>
      <c r="AT342" s="155" t="s">
        <v>292</v>
      </c>
      <c r="AU342" s="155" t="s">
        <v>91</v>
      </c>
      <c r="AV342" s="12" t="s">
        <v>91</v>
      </c>
      <c r="AW342" s="12" t="s">
        <v>36</v>
      </c>
      <c r="AX342" s="12" t="s">
        <v>85</v>
      </c>
      <c r="AY342" s="155" t="s">
        <v>209</v>
      </c>
    </row>
    <row r="343" spans="2:65" s="1" customFormat="1" ht="24.2" customHeight="1" x14ac:dyDescent="0.2">
      <c r="B343" s="30"/>
      <c r="C343" s="171" t="s">
        <v>724</v>
      </c>
      <c r="D343" s="171" t="s">
        <v>449</v>
      </c>
      <c r="E343" s="172" t="s">
        <v>4070</v>
      </c>
      <c r="F343" s="173" t="s">
        <v>4071</v>
      </c>
      <c r="G343" s="174" t="s">
        <v>456</v>
      </c>
      <c r="H343" s="175">
        <v>1</v>
      </c>
      <c r="I343" s="176"/>
      <c r="J343" s="177">
        <f>ROUND(I343*H343,2)</f>
        <v>0</v>
      </c>
      <c r="K343" s="178"/>
      <c r="L343" s="179"/>
      <c r="M343" s="180" t="s">
        <v>1</v>
      </c>
      <c r="N343" s="181" t="s">
        <v>43</v>
      </c>
      <c r="P343" s="146">
        <f>O343*H343</f>
        <v>0</v>
      </c>
      <c r="Q343" s="146">
        <v>6.5399999999999998E-3</v>
      </c>
      <c r="R343" s="146">
        <f>Q343*H343</f>
        <v>6.5399999999999998E-3</v>
      </c>
      <c r="S343" s="146">
        <v>0</v>
      </c>
      <c r="T343" s="147">
        <f>S343*H343</f>
        <v>0</v>
      </c>
      <c r="AR343" s="148" t="s">
        <v>244</v>
      </c>
      <c r="AT343" s="148" t="s">
        <v>449</v>
      </c>
      <c r="AU343" s="148" t="s">
        <v>91</v>
      </c>
      <c r="AY343" s="15" t="s">
        <v>209</v>
      </c>
      <c r="BE343" s="149">
        <f>IF(N343="základní",J343,0)</f>
        <v>0</v>
      </c>
      <c r="BF343" s="149">
        <f>IF(N343="snížená",J343,0)</f>
        <v>0</v>
      </c>
      <c r="BG343" s="149">
        <f>IF(N343="zákl. přenesená",J343,0)</f>
        <v>0</v>
      </c>
      <c r="BH343" s="149">
        <f>IF(N343="sníž. přenesená",J343,0)</f>
        <v>0</v>
      </c>
      <c r="BI343" s="149">
        <f>IF(N343="nulová",J343,0)</f>
        <v>0</v>
      </c>
      <c r="BJ343" s="15" t="s">
        <v>85</v>
      </c>
      <c r="BK343" s="149">
        <f>ROUND(I343*H343,2)</f>
        <v>0</v>
      </c>
      <c r="BL343" s="15" t="s">
        <v>156</v>
      </c>
      <c r="BM343" s="148" t="s">
        <v>4072</v>
      </c>
    </row>
    <row r="344" spans="2:65" s="1" customFormat="1" ht="19.5" x14ac:dyDescent="0.2">
      <c r="B344" s="30"/>
      <c r="D344" s="150" t="s">
        <v>216</v>
      </c>
      <c r="F344" s="151" t="s">
        <v>4071</v>
      </c>
      <c r="I344" s="152"/>
      <c r="L344" s="30"/>
      <c r="M344" s="153"/>
      <c r="T344" s="54"/>
      <c r="AT344" s="15" t="s">
        <v>216</v>
      </c>
      <c r="AU344" s="15" t="s">
        <v>91</v>
      </c>
    </row>
    <row r="345" spans="2:65" s="12" customFormat="1" x14ac:dyDescent="0.2">
      <c r="B345" s="154"/>
      <c r="D345" s="150" t="s">
        <v>292</v>
      </c>
      <c r="E345" s="155" t="s">
        <v>1</v>
      </c>
      <c r="F345" s="156" t="s">
        <v>85</v>
      </c>
      <c r="H345" s="157">
        <v>1</v>
      </c>
      <c r="I345" s="158"/>
      <c r="L345" s="154"/>
      <c r="M345" s="159"/>
      <c r="T345" s="160"/>
      <c r="AT345" s="155" t="s">
        <v>292</v>
      </c>
      <c r="AU345" s="155" t="s">
        <v>91</v>
      </c>
      <c r="AV345" s="12" t="s">
        <v>91</v>
      </c>
      <c r="AW345" s="12" t="s">
        <v>36</v>
      </c>
      <c r="AX345" s="12" t="s">
        <v>85</v>
      </c>
      <c r="AY345" s="155" t="s">
        <v>209</v>
      </c>
    </row>
    <row r="346" spans="2:65" s="1" customFormat="1" ht="21.75" customHeight="1" x14ac:dyDescent="0.2">
      <c r="B346" s="30"/>
      <c r="C346" s="136" t="s">
        <v>729</v>
      </c>
      <c r="D346" s="136" t="s">
        <v>210</v>
      </c>
      <c r="E346" s="137" t="s">
        <v>4073</v>
      </c>
      <c r="F346" s="138" t="s">
        <v>4074</v>
      </c>
      <c r="G346" s="139" t="s">
        <v>456</v>
      </c>
      <c r="H346" s="140">
        <v>1</v>
      </c>
      <c r="I346" s="141"/>
      <c r="J346" s="142">
        <f>ROUND(I346*H346,2)</f>
        <v>0</v>
      </c>
      <c r="K346" s="143"/>
      <c r="L346" s="30"/>
      <c r="M346" s="144" t="s">
        <v>1</v>
      </c>
      <c r="N346" s="145" t="s">
        <v>43</v>
      </c>
      <c r="P346" s="146">
        <f>O346*H346</f>
        <v>0</v>
      </c>
      <c r="Q346" s="146">
        <v>1.65E-3</v>
      </c>
      <c r="R346" s="146">
        <f>Q346*H346</f>
        <v>1.65E-3</v>
      </c>
      <c r="S346" s="146">
        <v>0</v>
      </c>
      <c r="T346" s="147">
        <f>S346*H346</f>
        <v>0</v>
      </c>
      <c r="AR346" s="148" t="s">
        <v>156</v>
      </c>
      <c r="AT346" s="148" t="s">
        <v>210</v>
      </c>
      <c r="AU346" s="148" t="s">
        <v>91</v>
      </c>
      <c r="AY346" s="15" t="s">
        <v>209</v>
      </c>
      <c r="BE346" s="149">
        <f>IF(N346="základní",J346,0)</f>
        <v>0</v>
      </c>
      <c r="BF346" s="149">
        <f>IF(N346="snížená",J346,0)</f>
        <v>0</v>
      </c>
      <c r="BG346" s="149">
        <f>IF(N346="zákl. přenesená",J346,0)</f>
        <v>0</v>
      </c>
      <c r="BH346" s="149">
        <f>IF(N346="sníž. přenesená",J346,0)</f>
        <v>0</v>
      </c>
      <c r="BI346" s="149">
        <f>IF(N346="nulová",J346,0)</f>
        <v>0</v>
      </c>
      <c r="BJ346" s="15" t="s">
        <v>85</v>
      </c>
      <c r="BK346" s="149">
        <f>ROUND(I346*H346,2)</f>
        <v>0</v>
      </c>
      <c r="BL346" s="15" t="s">
        <v>156</v>
      </c>
      <c r="BM346" s="148" t="s">
        <v>4075</v>
      </c>
    </row>
    <row r="347" spans="2:65" s="1" customFormat="1" ht="29.25" x14ac:dyDescent="0.2">
      <c r="B347" s="30"/>
      <c r="D347" s="150" t="s">
        <v>216</v>
      </c>
      <c r="F347" s="151" t="s">
        <v>4076</v>
      </c>
      <c r="I347" s="152"/>
      <c r="L347" s="30"/>
      <c r="M347" s="153"/>
      <c r="T347" s="54"/>
      <c r="AT347" s="15" t="s">
        <v>216</v>
      </c>
      <c r="AU347" s="15" t="s">
        <v>91</v>
      </c>
    </row>
    <row r="348" spans="2:65" s="1" customFormat="1" ht="24.2" customHeight="1" x14ac:dyDescent="0.2">
      <c r="B348" s="30"/>
      <c r="C348" s="171" t="s">
        <v>733</v>
      </c>
      <c r="D348" s="171" t="s">
        <v>449</v>
      </c>
      <c r="E348" s="172" t="s">
        <v>4077</v>
      </c>
      <c r="F348" s="173" t="s">
        <v>4078</v>
      </c>
      <c r="G348" s="174" t="s">
        <v>456</v>
      </c>
      <c r="H348" s="175">
        <v>1</v>
      </c>
      <c r="I348" s="176"/>
      <c r="J348" s="177">
        <f>ROUND(I348*H348,2)</f>
        <v>0</v>
      </c>
      <c r="K348" s="178"/>
      <c r="L348" s="179"/>
      <c r="M348" s="180" t="s">
        <v>1</v>
      </c>
      <c r="N348" s="181" t="s">
        <v>43</v>
      </c>
      <c r="P348" s="146">
        <f>O348*H348</f>
        <v>0</v>
      </c>
      <c r="Q348" s="146">
        <v>2.7E-2</v>
      </c>
      <c r="R348" s="146">
        <f>Q348*H348</f>
        <v>2.7E-2</v>
      </c>
      <c r="S348" s="146">
        <v>0</v>
      </c>
      <c r="T348" s="147">
        <f>S348*H348</f>
        <v>0</v>
      </c>
      <c r="AR348" s="148" t="s">
        <v>244</v>
      </c>
      <c r="AT348" s="148" t="s">
        <v>449</v>
      </c>
      <c r="AU348" s="148" t="s">
        <v>91</v>
      </c>
      <c r="AY348" s="15" t="s">
        <v>209</v>
      </c>
      <c r="BE348" s="149">
        <f>IF(N348="základní",J348,0)</f>
        <v>0</v>
      </c>
      <c r="BF348" s="149">
        <f>IF(N348="snížená",J348,0)</f>
        <v>0</v>
      </c>
      <c r="BG348" s="149">
        <f>IF(N348="zákl. přenesená",J348,0)</f>
        <v>0</v>
      </c>
      <c r="BH348" s="149">
        <f>IF(N348="sníž. přenesená",J348,0)</f>
        <v>0</v>
      </c>
      <c r="BI348" s="149">
        <f>IF(N348="nulová",J348,0)</f>
        <v>0</v>
      </c>
      <c r="BJ348" s="15" t="s">
        <v>85</v>
      </c>
      <c r="BK348" s="149">
        <f>ROUND(I348*H348,2)</f>
        <v>0</v>
      </c>
      <c r="BL348" s="15" t="s">
        <v>156</v>
      </c>
      <c r="BM348" s="148" t="s">
        <v>4079</v>
      </c>
    </row>
    <row r="349" spans="2:65" s="1" customFormat="1" x14ac:dyDescent="0.2">
      <c r="B349" s="30"/>
      <c r="D349" s="150" t="s">
        <v>216</v>
      </c>
      <c r="F349" s="151" t="s">
        <v>4078</v>
      </c>
      <c r="I349" s="152"/>
      <c r="L349" s="30"/>
      <c r="M349" s="153"/>
      <c r="T349" s="54"/>
      <c r="AT349" s="15" t="s">
        <v>216</v>
      </c>
      <c r="AU349" s="15" t="s">
        <v>91</v>
      </c>
    </row>
    <row r="350" spans="2:65" s="1" customFormat="1" ht="24.2" customHeight="1" x14ac:dyDescent="0.2">
      <c r="B350" s="30"/>
      <c r="C350" s="171" t="s">
        <v>738</v>
      </c>
      <c r="D350" s="171" t="s">
        <v>449</v>
      </c>
      <c r="E350" s="172" t="s">
        <v>4080</v>
      </c>
      <c r="F350" s="173" t="s">
        <v>4081</v>
      </c>
      <c r="G350" s="174" t="s">
        <v>456</v>
      </c>
      <c r="H350" s="175">
        <v>1</v>
      </c>
      <c r="I350" s="176"/>
      <c r="J350" s="177">
        <f>ROUND(I350*H350,2)</f>
        <v>0</v>
      </c>
      <c r="K350" s="178"/>
      <c r="L350" s="179"/>
      <c r="M350" s="180" t="s">
        <v>1</v>
      </c>
      <c r="N350" s="181" t="s">
        <v>43</v>
      </c>
      <c r="P350" s="146">
        <f>O350*H350</f>
        <v>0</v>
      </c>
      <c r="Q350" s="146">
        <v>7.3000000000000001E-3</v>
      </c>
      <c r="R350" s="146">
        <f>Q350*H350</f>
        <v>7.3000000000000001E-3</v>
      </c>
      <c r="S350" s="146">
        <v>0</v>
      </c>
      <c r="T350" s="147">
        <f>S350*H350</f>
        <v>0</v>
      </c>
      <c r="AR350" s="148" t="s">
        <v>244</v>
      </c>
      <c r="AT350" s="148" t="s">
        <v>449</v>
      </c>
      <c r="AU350" s="148" t="s">
        <v>91</v>
      </c>
      <c r="AY350" s="15" t="s">
        <v>209</v>
      </c>
      <c r="BE350" s="149">
        <f>IF(N350="základní",J350,0)</f>
        <v>0</v>
      </c>
      <c r="BF350" s="149">
        <f>IF(N350="snížená",J350,0)</f>
        <v>0</v>
      </c>
      <c r="BG350" s="149">
        <f>IF(N350="zákl. přenesená",J350,0)</f>
        <v>0</v>
      </c>
      <c r="BH350" s="149">
        <f>IF(N350="sníž. přenesená",J350,0)</f>
        <v>0</v>
      </c>
      <c r="BI350" s="149">
        <f>IF(N350="nulová",J350,0)</f>
        <v>0</v>
      </c>
      <c r="BJ350" s="15" t="s">
        <v>85</v>
      </c>
      <c r="BK350" s="149">
        <f>ROUND(I350*H350,2)</f>
        <v>0</v>
      </c>
      <c r="BL350" s="15" t="s">
        <v>156</v>
      </c>
      <c r="BM350" s="148" t="s">
        <v>4082</v>
      </c>
    </row>
    <row r="351" spans="2:65" s="1" customFormat="1" ht="19.5" x14ac:dyDescent="0.2">
      <c r="B351" s="30"/>
      <c r="D351" s="150" t="s">
        <v>216</v>
      </c>
      <c r="F351" s="151" t="s">
        <v>4081</v>
      </c>
      <c r="I351" s="152"/>
      <c r="L351" s="30"/>
      <c r="M351" s="153"/>
      <c r="T351" s="54"/>
      <c r="AT351" s="15" t="s">
        <v>216</v>
      </c>
      <c r="AU351" s="15" t="s">
        <v>91</v>
      </c>
    </row>
    <row r="352" spans="2:65" s="1" customFormat="1" ht="16.5" customHeight="1" x14ac:dyDescent="0.2">
      <c r="B352" s="30"/>
      <c r="C352" s="136" t="s">
        <v>742</v>
      </c>
      <c r="D352" s="136" t="s">
        <v>210</v>
      </c>
      <c r="E352" s="137" t="s">
        <v>2231</v>
      </c>
      <c r="F352" s="138" t="s">
        <v>2232</v>
      </c>
      <c r="G352" s="139" t="s">
        <v>456</v>
      </c>
      <c r="H352" s="140">
        <v>4</v>
      </c>
      <c r="I352" s="141"/>
      <c r="J352" s="142">
        <f>ROUND(I352*H352,2)</f>
        <v>0</v>
      </c>
      <c r="K352" s="143"/>
      <c r="L352" s="30"/>
      <c r="M352" s="144" t="s">
        <v>1</v>
      </c>
      <c r="N352" s="145" t="s">
        <v>43</v>
      </c>
      <c r="P352" s="146">
        <f>O352*H352</f>
        <v>0</v>
      </c>
      <c r="Q352" s="146">
        <v>0.04</v>
      </c>
      <c r="R352" s="146">
        <f>Q352*H352</f>
        <v>0.16</v>
      </c>
      <c r="S352" s="146">
        <v>0</v>
      </c>
      <c r="T352" s="147">
        <f>S352*H352</f>
        <v>0</v>
      </c>
      <c r="AR352" s="148" t="s">
        <v>156</v>
      </c>
      <c r="AT352" s="148" t="s">
        <v>210</v>
      </c>
      <c r="AU352" s="148" t="s">
        <v>91</v>
      </c>
      <c r="AY352" s="15" t="s">
        <v>209</v>
      </c>
      <c r="BE352" s="149">
        <f>IF(N352="základní",J352,0)</f>
        <v>0</v>
      </c>
      <c r="BF352" s="149">
        <f>IF(N352="snížená",J352,0)</f>
        <v>0</v>
      </c>
      <c r="BG352" s="149">
        <f>IF(N352="zákl. přenesená",J352,0)</f>
        <v>0</v>
      </c>
      <c r="BH352" s="149">
        <f>IF(N352="sníž. přenesená",J352,0)</f>
        <v>0</v>
      </c>
      <c r="BI352" s="149">
        <f>IF(N352="nulová",J352,0)</f>
        <v>0</v>
      </c>
      <c r="BJ352" s="15" t="s">
        <v>85</v>
      </c>
      <c r="BK352" s="149">
        <f>ROUND(I352*H352,2)</f>
        <v>0</v>
      </c>
      <c r="BL352" s="15" t="s">
        <v>156</v>
      </c>
      <c r="BM352" s="148" t="s">
        <v>4083</v>
      </c>
    </row>
    <row r="353" spans="2:65" s="1" customFormat="1" x14ac:dyDescent="0.2">
      <c r="B353" s="30"/>
      <c r="D353" s="150" t="s">
        <v>216</v>
      </c>
      <c r="F353" s="151" t="s">
        <v>2232</v>
      </c>
      <c r="I353" s="152"/>
      <c r="L353" s="30"/>
      <c r="M353" s="153"/>
      <c r="T353" s="54"/>
      <c r="AT353" s="15" t="s">
        <v>216</v>
      </c>
      <c r="AU353" s="15" t="s">
        <v>91</v>
      </c>
    </row>
    <row r="354" spans="2:65" s="12" customFormat="1" x14ac:dyDescent="0.2">
      <c r="B354" s="154"/>
      <c r="D354" s="150" t="s">
        <v>292</v>
      </c>
      <c r="E354" s="155" t="s">
        <v>1</v>
      </c>
      <c r="F354" s="156" t="s">
        <v>156</v>
      </c>
      <c r="H354" s="157">
        <v>4</v>
      </c>
      <c r="I354" s="158"/>
      <c r="L354" s="154"/>
      <c r="M354" s="159"/>
      <c r="T354" s="160"/>
      <c r="AT354" s="155" t="s">
        <v>292</v>
      </c>
      <c r="AU354" s="155" t="s">
        <v>91</v>
      </c>
      <c r="AV354" s="12" t="s">
        <v>91</v>
      </c>
      <c r="AW354" s="12" t="s">
        <v>36</v>
      </c>
      <c r="AX354" s="12" t="s">
        <v>85</v>
      </c>
      <c r="AY354" s="155" t="s">
        <v>209</v>
      </c>
    </row>
    <row r="355" spans="2:65" s="1" customFormat="1" ht="16.5" customHeight="1" x14ac:dyDescent="0.2">
      <c r="B355" s="30"/>
      <c r="C355" s="171" t="s">
        <v>748</v>
      </c>
      <c r="D355" s="171" t="s">
        <v>449</v>
      </c>
      <c r="E355" s="172" t="s">
        <v>2234</v>
      </c>
      <c r="F355" s="173" t="s">
        <v>2235</v>
      </c>
      <c r="G355" s="174" t="s">
        <v>456</v>
      </c>
      <c r="H355" s="175">
        <v>4</v>
      </c>
      <c r="I355" s="176"/>
      <c r="J355" s="177">
        <f>ROUND(I355*H355,2)</f>
        <v>0</v>
      </c>
      <c r="K355" s="178"/>
      <c r="L355" s="179"/>
      <c r="M355" s="180" t="s">
        <v>1</v>
      </c>
      <c r="N355" s="181" t="s">
        <v>43</v>
      </c>
      <c r="P355" s="146">
        <f>O355*H355</f>
        <v>0</v>
      </c>
      <c r="Q355" s="146">
        <v>1.3299999999999999E-2</v>
      </c>
      <c r="R355" s="146">
        <f>Q355*H355</f>
        <v>5.3199999999999997E-2</v>
      </c>
      <c r="S355" s="146">
        <v>0</v>
      </c>
      <c r="T355" s="147">
        <f>S355*H355</f>
        <v>0</v>
      </c>
      <c r="AR355" s="148" t="s">
        <v>244</v>
      </c>
      <c r="AT355" s="148" t="s">
        <v>449</v>
      </c>
      <c r="AU355" s="148" t="s">
        <v>91</v>
      </c>
      <c r="AY355" s="15" t="s">
        <v>209</v>
      </c>
      <c r="BE355" s="149">
        <f>IF(N355="základní",J355,0)</f>
        <v>0</v>
      </c>
      <c r="BF355" s="149">
        <f>IF(N355="snížená",J355,0)</f>
        <v>0</v>
      </c>
      <c r="BG355" s="149">
        <f>IF(N355="zákl. přenesená",J355,0)</f>
        <v>0</v>
      </c>
      <c r="BH355" s="149">
        <f>IF(N355="sníž. přenesená",J355,0)</f>
        <v>0</v>
      </c>
      <c r="BI355" s="149">
        <f>IF(N355="nulová",J355,0)</f>
        <v>0</v>
      </c>
      <c r="BJ355" s="15" t="s">
        <v>85</v>
      </c>
      <c r="BK355" s="149">
        <f>ROUND(I355*H355,2)</f>
        <v>0</v>
      </c>
      <c r="BL355" s="15" t="s">
        <v>156</v>
      </c>
      <c r="BM355" s="148" t="s">
        <v>4084</v>
      </c>
    </row>
    <row r="356" spans="2:65" s="1" customFormat="1" x14ac:dyDescent="0.2">
      <c r="B356" s="30"/>
      <c r="D356" s="150" t="s">
        <v>216</v>
      </c>
      <c r="F356" s="151" t="s">
        <v>2235</v>
      </c>
      <c r="I356" s="152"/>
      <c r="L356" s="30"/>
      <c r="M356" s="153"/>
      <c r="T356" s="54"/>
      <c r="AT356" s="15" t="s">
        <v>216</v>
      </c>
      <c r="AU356" s="15" t="s">
        <v>91</v>
      </c>
    </row>
    <row r="357" spans="2:65" s="12" customFormat="1" x14ac:dyDescent="0.2">
      <c r="B357" s="154"/>
      <c r="D357" s="150" t="s">
        <v>292</v>
      </c>
      <c r="E357" s="155" t="s">
        <v>1</v>
      </c>
      <c r="F357" s="156" t="s">
        <v>156</v>
      </c>
      <c r="H357" s="157">
        <v>4</v>
      </c>
      <c r="I357" s="158"/>
      <c r="L357" s="154"/>
      <c r="M357" s="159"/>
      <c r="T357" s="160"/>
      <c r="AT357" s="155" t="s">
        <v>292</v>
      </c>
      <c r="AU357" s="155" t="s">
        <v>91</v>
      </c>
      <c r="AV357" s="12" t="s">
        <v>91</v>
      </c>
      <c r="AW357" s="12" t="s">
        <v>36</v>
      </c>
      <c r="AX357" s="12" t="s">
        <v>85</v>
      </c>
      <c r="AY357" s="155" t="s">
        <v>209</v>
      </c>
    </row>
    <row r="358" spans="2:65" s="1" customFormat="1" ht="24.2" customHeight="1" x14ac:dyDescent="0.2">
      <c r="B358" s="30"/>
      <c r="C358" s="171" t="s">
        <v>753</v>
      </c>
      <c r="D358" s="171" t="s">
        <v>449</v>
      </c>
      <c r="E358" s="172" t="s">
        <v>2214</v>
      </c>
      <c r="F358" s="173" t="s">
        <v>2215</v>
      </c>
      <c r="G358" s="174" t="s">
        <v>456</v>
      </c>
      <c r="H358" s="175">
        <v>4</v>
      </c>
      <c r="I358" s="176"/>
      <c r="J358" s="177">
        <f>ROUND(I358*H358,2)</f>
        <v>0</v>
      </c>
      <c r="K358" s="178"/>
      <c r="L358" s="179"/>
      <c r="M358" s="180" t="s">
        <v>1</v>
      </c>
      <c r="N358" s="181" t="s">
        <v>43</v>
      </c>
      <c r="P358" s="146">
        <f>O358*H358</f>
        <v>0</v>
      </c>
      <c r="Q358" s="146">
        <v>6.4999999999999997E-4</v>
      </c>
      <c r="R358" s="146">
        <f>Q358*H358</f>
        <v>2.5999999999999999E-3</v>
      </c>
      <c r="S358" s="146">
        <v>0</v>
      </c>
      <c r="T358" s="147">
        <f>S358*H358</f>
        <v>0</v>
      </c>
      <c r="AR358" s="148" t="s">
        <v>244</v>
      </c>
      <c r="AT358" s="148" t="s">
        <v>449</v>
      </c>
      <c r="AU358" s="148" t="s">
        <v>91</v>
      </c>
      <c r="AY358" s="15" t="s">
        <v>209</v>
      </c>
      <c r="BE358" s="149">
        <f>IF(N358="základní",J358,0)</f>
        <v>0</v>
      </c>
      <c r="BF358" s="149">
        <f>IF(N358="snížená",J358,0)</f>
        <v>0</v>
      </c>
      <c r="BG358" s="149">
        <f>IF(N358="zákl. přenesená",J358,0)</f>
        <v>0</v>
      </c>
      <c r="BH358" s="149">
        <f>IF(N358="sníž. přenesená",J358,0)</f>
        <v>0</v>
      </c>
      <c r="BI358" s="149">
        <f>IF(N358="nulová",J358,0)</f>
        <v>0</v>
      </c>
      <c r="BJ358" s="15" t="s">
        <v>85</v>
      </c>
      <c r="BK358" s="149">
        <f>ROUND(I358*H358,2)</f>
        <v>0</v>
      </c>
      <c r="BL358" s="15" t="s">
        <v>156</v>
      </c>
      <c r="BM358" s="148" t="s">
        <v>4085</v>
      </c>
    </row>
    <row r="359" spans="2:65" s="1" customFormat="1" x14ac:dyDescent="0.2">
      <c r="B359" s="30"/>
      <c r="D359" s="150" t="s">
        <v>216</v>
      </c>
      <c r="F359" s="151" t="s">
        <v>2215</v>
      </c>
      <c r="I359" s="152"/>
      <c r="L359" s="30"/>
      <c r="M359" s="153"/>
      <c r="T359" s="54"/>
      <c r="AT359" s="15" t="s">
        <v>216</v>
      </c>
      <c r="AU359" s="15" t="s">
        <v>91</v>
      </c>
    </row>
    <row r="360" spans="2:65" s="12" customFormat="1" x14ac:dyDescent="0.2">
      <c r="B360" s="154"/>
      <c r="D360" s="150" t="s">
        <v>292</v>
      </c>
      <c r="E360" s="155" t="s">
        <v>1</v>
      </c>
      <c r="F360" s="156" t="s">
        <v>156</v>
      </c>
      <c r="H360" s="157">
        <v>4</v>
      </c>
      <c r="I360" s="158"/>
      <c r="L360" s="154"/>
      <c r="M360" s="159"/>
      <c r="T360" s="160"/>
      <c r="AT360" s="155" t="s">
        <v>292</v>
      </c>
      <c r="AU360" s="155" t="s">
        <v>91</v>
      </c>
      <c r="AV360" s="12" t="s">
        <v>91</v>
      </c>
      <c r="AW360" s="12" t="s">
        <v>36</v>
      </c>
      <c r="AX360" s="12" t="s">
        <v>85</v>
      </c>
      <c r="AY360" s="155" t="s">
        <v>209</v>
      </c>
    </row>
    <row r="361" spans="2:65" s="1" customFormat="1" ht="16.5" customHeight="1" x14ac:dyDescent="0.2">
      <c r="B361" s="30"/>
      <c r="C361" s="136" t="s">
        <v>758</v>
      </c>
      <c r="D361" s="136" t="s">
        <v>210</v>
      </c>
      <c r="E361" s="137" t="s">
        <v>2224</v>
      </c>
      <c r="F361" s="138" t="s">
        <v>2225</v>
      </c>
      <c r="G361" s="139" t="s">
        <v>456</v>
      </c>
      <c r="H361" s="140">
        <v>1</v>
      </c>
      <c r="I361" s="141"/>
      <c r="J361" s="142">
        <f>ROUND(I361*H361,2)</f>
        <v>0</v>
      </c>
      <c r="K361" s="143"/>
      <c r="L361" s="30"/>
      <c r="M361" s="144" t="s">
        <v>1</v>
      </c>
      <c r="N361" s="145" t="s">
        <v>43</v>
      </c>
      <c r="P361" s="146">
        <f>O361*H361</f>
        <v>0</v>
      </c>
      <c r="Q361" s="146">
        <v>1.3600000000000001E-3</v>
      </c>
      <c r="R361" s="146">
        <f>Q361*H361</f>
        <v>1.3600000000000001E-3</v>
      </c>
      <c r="S361" s="146">
        <v>0</v>
      </c>
      <c r="T361" s="147">
        <f>S361*H361</f>
        <v>0</v>
      </c>
      <c r="AR361" s="148" t="s">
        <v>156</v>
      </c>
      <c r="AT361" s="148" t="s">
        <v>210</v>
      </c>
      <c r="AU361" s="148" t="s">
        <v>91</v>
      </c>
      <c r="AY361" s="15" t="s">
        <v>209</v>
      </c>
      <c r="BE361" s="149">
        <f>IF(N361="základní",J361,0)</f>
        <v>0</v>
      </c>
      <c r="BF361" s="149">
        <f>IF(N361="snížená",J361,0)</f>
        <v>0</v>
      </c>
      <c r="BG361" s="149">
        <f>IF(N361="zákl. přenesená",J361,0)</f>
        <v>0</v>
      </c>
      <c r="BH361" s="149">
        <f>IF(N361="sníž. přenesená",J361,0)</f>
        <v>0</v>
      </c>
      <c r="BI361" s="149">
        <f>IF(N361="nulová",J361,0)</f>
        <v>0</v>
      </c>
      <c r="BJ361" s="15" t="s">
        <v>85</v>
      </c>
      <c r="BK361" s="149">
        <f>ROUND(I361*H361,2)</f>
        <v>0</v>
      </c>
      <c r="BL361" s="15" t="s">
        <v>156</v>
      </c>
      <c r="BM361" s="148" t="s">
        <v>4086</v>
      </c>
    </row>
    <row r="362" spans="2:65" s="1" customFormat="1" ht="19.5" x14ac:dyDescent="0.2">
      <c r="B362" s="30"/>
      <c r="D362" s="150" t="s">
        <v>216</v>
      </c>
      <c r="F362" s="151" t="s">
        <v>2227</v>
      </c>
      <c r="I362" s="152"/>
      <c r="L362" s="30"/>
      <c r="M362" s="153"/>
      <c r="T362" s="54"/>
      <c r="AT362" s="15" t="s">
        <v>216</v>
      </c>
      <c r="AU362" s="15" t="s">
        <v>91</v>
      </c>
    </row>
    <row r="363" spans="2:65" s="1" customFormat="1" ht="24.2" customHeight="1" x14ac:dyDescent="0.2">
      <c r="B363" s="30"/>
      <c r="C363" s="171" t="s">
        <v>762</v>
      </c>
      <c r="D363" s="171" t="s">
        <v>449</v>
      </c>
      <c r="E363" s="172" t="s">
        <v>4087</v>
      </c>
      <c r="F363" s="173" t="s">
        <v>4088</v>
      </c>
      <c r="G363" s="174" t="s">
        <v>456</v>
      </c>
      <c r="H363" s="175">
        <v>1</v>
      </c>
      <c r="I363" s="176"/>
      <c r="J363" s="177">
        <f>ROUND(I363*H363,2)</f>
        <v>0</v>
      </c>
      <c r="K363" s="178"/>
      <c r="L363" s="179"/>
      <c r="M363" s="180" t="s">
        <v>1</v>
      </c>
      <c r="N363" s="181" t="s">
        <v>43</v>
      </c>
      <c r="P363" s="146">
        <f>O363*H363</f>
        <v>0</v>
      </c>
      <c r="Q363" s="146">
        <v>3.95E-2</v>
      </c>
      <c r="R363" s="146">
        <f>Q363*H363</f>
        <v>3.95E-2</v>
      </c>
      <c r="S363" s="146">
        <v>0</v>
      </c>
      <c r="T363" s="147">
        <f>S363*H363</f>
        <v>0</v>
      </c>
      <c r="AR363" s="148" t="s">
        <v>244</v>
      </c>
      <c r="AT363" s="148" t="s">
        <v>449</v>
      </c>
      <c r="AU363" s="148" t="s">
        <v>91</v>
      </c>
      <c r="AY363" s="15" t="s">
        <v>209</v>
      </c>
      <c r="BE363" s="149">
        <f>IF(N363="základní",J363,0)</f>
        <v>0</v>
      </c>
      <c r="BF363" s="149">
        <f>IF(N363="snížená",J363,0)</f>
        <v>0</v>
      </c>
      <c r="BG363" s="149">
        <f>IF(N363="zákl. přenesená",J363,0)</f>
        <v>0</v>
      </c>
      <c r="BH363" s="149">
        <f>IF(N363="sníž. přenesená",J363,0)</f>
        <v>0</v>
      </c>
      <c r="BI363" s="149">
        <f>IF(N363="nulová",J363,0)</f>
        <v>0</v>
      </c>
      <c r="BJ363" s="15" t="s">
        <v>85</v>
      </c>
      <c r="BK363" s="149">
        <f>ROUND(I363*H363,2)</f>
        <v>0</v>
      </c>
      <c r="BL363" s="15" t="s">
        <v>156</v>
      </c>
      <c r="BM363" s="148" t="s">
        <v>4089</v>
      </c>
    </row>
    <row r="364" spans="2:65" s="1" customFormat="1" x14ac:dyDescent="0.2">
      <c r="B364" s="30"/>
      <c r="D364" s="150" t="s">
        <v>216</v>
      </c>
      <c r="F364" s="151" t="s">
        <v>4088</v>
      </c>
      <c r="I364" s="152"/>
      <c r="L364" s="30"/>
      <c r="M364" s="153"/>
      <c r="T364" s="54"/>
      <c r="AT364" s="15" t="s">
        <v>216</v>
      </c>
      <c r="AU364" s="15" t="s">
        <v>91</v>
      </c>
    </row>
    <row r="365" spans="2:65" s="1" customFormat="1" ht="16.5" customHeight="1" x14ac:dyDescent="0.2">
      <c r="B365" s="30"/>
      <c r="C365" s="136" t="s">
        <v>766</v>
      </c>
      <c r="D365" s="136" t="s">
        <v>210</v>
      </c>
      <c r="E365" s="137" t="s">
        <v>2237</v>
      </c>
      <c r="F365" s="138" t="s">
        <v>2238</v>
      </c>
      <c r="G365" s="139" t="s">
        <v>456</v>
      </c>
      <c r="H365" s="140">
        <v>1</v>
      </c>
      <c r="I365" s="141"/>
      <c r="J365" s="142">
        <f>ROUND(I365*H365,2)</f>
        <v>0</v>
      </c>
      <c r="K365" s="143"/>
      <c r="L365" s="30"/>
      <c r="M365" s="144" t="s">
        <v>1</v>
      </c>
      <c r="N365" s="145" t="s">
        <v>43</v>
      </c>
      <c r="P365" s="146">
        <f>O365*H365</f>
        <v>0</v>
      </c>
      <c r="Q365" s="146">
        <v>0.05</v>
      </c>
      <c r="R365" s="146">
        <f>Q365*H365</f>
        <v>0.05</v>
      </c>
      <c r="S365" s="146">
        <v>0</v>
      </c>
      <c r="T365" s="147">
        <f>S365*H365</f>
        <v>0</v>
      </c>
      <c r="AR365" s="148" t="s">
        <v>156</v>
      </c>
      <c r="AT365" s="148" t="s">
        <v>210</v>
      </c>
      <c r="AU365" s="148" t="s">
        <v>91</v>
      </c>
      <c r="AY365" s="15" t="s">
        <v>209</v>
      </c>
      <c r="BE365" s="149">
        <f>IF(N365="základní",J365,0)</f>
        <v>0</v>
      </c>
      <c r="BF365" s="149">
        <f>IF(N365="snížená",J365,0)</f>
        <v>0</v>
      </c>
      <c r="BG365" s="149">
        <f>IF(N365="zákl. přenesená",J365,0)</f>
        <v>0</v>
      </c>
      <c r="BH365" s="149">
        <f>IF(N365="sníž. přenesená",J365,0)</f>
        <v>0</v>
      </c>
      <c r="BI365" s="149">
        <f>IF(N365="nulová",J365,0)</f>
        <v>0</v>
      </c>
      <c r="BJ365" s="15" t="s">
        <v>85</v>
      </c>
      <c r="BK365" s="149">
        <f>ROUND(I365*H365,2)</f>
        <v>0</v>
      </c>
      <c r="BL365" s="15" t="s">
        <v>156</v>
      </c>
      <c r="BM365" s="148" t="s">
        <v>4090</v>
      </c>
    </row>
    <row r="366" spans="2:65" s="1" customFormat="1" x14ac:dyDescent="0.2">
      <c r="B366" s="30"/>
      <c r="D366" s="150" t="s">
        <v>216</v>
      </c>
      <c r="F366" s="151" t="s">
        <v>2238</v>
      </c>
      <c r="I366" s="152"/>
      <c r="L366" s="30"/>
      <c r="M366" s="153"/>
      <c r="T366" s="54"/>
      <c r="AT366" s="15" t="s">
        <v>216</v>
      </c>
      <c r="AU366" s="15" t="s">
        <v>91</v>
      </c>
    </row>
    <row r="367" spans="2:65" s="1" customFormat="1" ht="16.5" customHeight="1" x14ac:dyDescent="0.2">
      <c r="B367" s="30"/>
      <c r="C367" s="171" t="s">
        <v>770</v>
      </c>
      <c r="D367" s="171" t="s">
        <v>449</v>
      </c>
      <c r="E367" s="172" t="s">
        <v>2240</v>
      </c>
      <c r="F367" s="173" t="s">
        <v>2241</v>
      </c>
      <c r="G367" s="174" t="s">
        <v>456</v>
      </c>
      <c r="H367" s="175">
        <v>1</v>
      </c>
      <c r="I367" s="176"/>
      <c r="J367" s="177">
        <f>ROUND(I367*H367,2)</f>
        <v>0</v>
      </c>
      <c r="K367" s="178"/>
      <c r="L367" s="179"/>
      <c r="M367" s="180" t="s">
        <v>1</v>
      </c>
      <c r="N367" s="181" t="s">
        <v>43</v>
      </c>
      <c r="P367" s="146">
        <f>O367*H367</f>
        <v>0</v>
      </c>
      <c r="Q367" s="146">
        <v>2.9499999999999998E-2</v>
      </c>
      <c r="R367" s="146">
        <f>Q367*H367</f>
        <v>2.9499999999999998E-2</v>
      </c>
      <c r="S367" s="146">
        <v>0</v>
      </c>
      <c r="T367" s="147">
        <f>S367*H367</f>
        <v>0</v>
      </c>
      <c r="AR367" s="148" t="s">
        <v>244</v>
      </c>
      <c r="AT367" s="148" t="s">
        <v>449</v>
      </c>
      <c r="AU367" s="148" t="s">
        <v>91</v>
      </c>
      <c r="AY367" s="15" t="s">
        <v>209</v>
      </c>
      <c r="BE367" s="149">
        <f>IF(N367="základní",J367,0)</f>
        <v>0</v>
      </c>
      <c r="BF367" s="149">
        <f>IF(N367="snížená",J367,0)</f>
        <v>0</v>
      </c>
      <c r="BG367" s="149">
        <f>IF(N367="zákl. přenesená",J367,0)</f>
        <v>0</v>
      </c>
      <c r="BH367" s="149">
        <f>IF(N367="sníž. přenesená",J367,0)</f>
        <v>0</v>
      </c>
      <c r="BI367" s="149">
        <f>IF(N367="nulová",J367,0)</f>
        <v>0</v>
      </c>
      <c r="BJ367" s="15" t="s">
        <v>85</v>
      </c>
      <c r="BK367" s="149">
        <f>ROUND(I367*H367,2)</f>
        <v>0</v>
      </c>
      <c r="BL367" s="15" t="s">
        <v>156</v>
      </c>
      <c r="BM367" s="148" t="s">
        <v>4091</v>
      </c>
    </row>
    <row r="368" spans="2:65" s="1" customFormat="1" x14ac:dyDescent="0.2">
      <c r="B368" s="30"/>
      <c r="D368" s="150" t="s">
        <v>216</v>
      </c>
      <c r="F368" s="151" t="s">
        <v>2241</v>
      </c>
      <c r="I368" s="152"/>
      <c r="L368" s="30"/>
      <c r="M368" s="153"/>
      <c r="T368" s="54"/>
      <c r="AT368" s="15" t="s">
        <v>216</v>
      </c>
      <c r="AU368" s="15" t="s">
        <v>91</v>
      </c>
    </row>
    <row r="369" spans="2:65" s="1" customFormat="1" ht="24.2" customHeight="1" x14ac:dyDescent="0.2">
      <c r="B369" s="30"/>
      <c r="C369" s="171" t="s">
        <v>774</v>
      </c>
      <c r="D369" s="171" t="s">
        <v>449</v>
      </c>
      <c r="E369" s="172" t="s">
        <v>4092</v>
      </c>
      <c r="F369" s="173" t="s">
        <v>4093</v>
      </c>
      <c r="G369" s="174" t="s">
        <v>456</v>
      </c>
      <c r="H369" s="175">
        <v>1</v>
      </c>
      <c r="I369" s="176"/>
      <c r="J369" s="177">
        <f>ROUND(I369*H369,2)</f>
        <v>0</v>
      </c>
      <c r="K369" s="178"/>
      <c r="L369" s="179"/>
      <c r="M369" s="180" t="s">
        <v>1</v>
      </c>
      <c r="N369" s="181" t="s">
        <v>43</v>
      </c>
      <c r="P369" s="146">
        <f>O369*H369</f>
        <v>0</v>
      </c>
      <c r="Q369" s="146">
        <v>2.5000000000000001E-3</v>
      </c>
      <c r="R369" s="146">
        <f>Q369*H369</f>
        <v>2.5000000000000001E-3</v>
      </c>
      <c r="S369" s="146">
        <v>0</v>
      </c>
      <c r="T369" s="147">
        <f>S369*H369</f>
        <v>0</v>
      </c>
      <c r="AR369" s="148" t="s">
        <v>244</v>
      </c>
      <c r="AT369" s="148" t="s">
        <v>449</v>
      </c>
      <c r="AU369" s="148" t="s">
        <v>91</v>
      </c>
      <c r="AY369" s="15" t="s">
        <v>209</v>
      </c>
      <c r="BE369" s="149">
        <f>IF(N369="základní",J369,0)</f>
        <v>0</v>
      </c>
      <c r="BF369" s="149">
        <f>IF(N369="snížená",J369,0)</f>
        <v>0</v>
      </c>
      <c r="BG369" s="149">
        <f>IF(N369="zákl. přenesená",J369,0)</f>
        <v>0</v>
      </c>
      <c r="BH369" s="149">
        <f>IF(N369="sníž. přenesená",J369,0)</f>
        <v>0</v>
      </c>
      <c r="BI369" s="149">
        <f>IF(N369="nulová",J369,0)</f>
        <v>0</v>
      </c>
      <c r="BJ369" s="15" t="s">
        <v>85</v>
      </c>
      <c r="BK369" s="149">
        <f>ROUND(I369*H369,2)</f>
        <v>0</v>
      </c>
      <c r="BL369" s="15" t="s">
        <v>156</v>
      </c>
      <c r="BM369" s="148" t="s">
        <v>4094</v>
      </c>
    </row>
    <row r="370" spans="2:65" s="1" customFormat="1" x14ac:dyDescent="0.2">
      <c r="B370" s="30"/>
      <c r="D370" s="150" t="s">
        <v>216</v>
      </c>
      <c r="F370" s="151" t="s">
        <v>4093</v>
      </c>
      <c r="I370" s="152"/>
      <c r="L370" s="30"/>
      <c r="M370" s="153"/>
      <c r="T370" s="54"/>
      <c r="AT370" s="15" t="s">
        <v>216</v>
      </c>
      <c r="AU370" s="15" t="s">
        <v>91</v>
      </c>
    </row>
    <row r="371" spans="2:65" s="1" customFormat="1" ht="24.2" customHeight="1" x14ac:dyDescent="0.2">
      <c r="B371" s="30"/>
      <c r="C371" s="136" t="s">
        <v>779</v>
      </c>
      <c r="D371" s="136" t="s">
        <v>210</v>
      </c>
      <c r="E371" s="137" t="s">
        <v>851</v>
      </c>
      <c r="F371" s="138" t="s">
        <v>852</v>
      </c>
      <c r="G371" s="139" t="s">
        <v>456</v>
      </c>
      <c r="H371" s="140">
        <v>14</v>
      </c>
      <c r="I371" s="141"/>
      <c r="J371" s="142">
        <f>ROUND(I371*H371,2)</f>
        <v>0</v>
      </c>
      <c r="K371" s="143"/>
      <c r="L371" s="30"/>
      <c r="M371" s="144" t="s">
        <v>1</v>
      </c>
      <c r="N371" s="145" t="s">
        <v>43</v>
      </c>
      <c r="P371" s="146">
        <f>O371*H371</f>
        <v>0</v>
      </c>
      <c r="Q371" s="146">
        <v>0.42080000000000001</v>
      </c>
      <c r="R371" s="146">
        <f>Q371*H371</f>
        <v>5.8912000000000004</v>
      </c>
      <c r="S371" s="146">
        <v>0</v>
      </c>
      <c r="T371" s="147">
        <f>S371*H371</f>
        <v>0</v>
      </c>
      <c r="AR371" s="148" t="s">
        <v>156</v>
      </c>
      <c r="AT371" s="148" t="s">
        <v>210</v>
      </c>
      <c r="AU371" s="148" t="s">
        <v>91</v>
      </c>
      <c r="AY371" s="15" t="s">
        <v>209</v>
      </c>
      <c r="BE371" s="149">
        <f>IF(N371="základní",J371,0)</f>
        <v>0</v>
      </c>
      <c r="BF371" s="149">
        <f>IF(N371="snížená",J371,0)</f>
        <v>0</v>
      </c>
      <c r="BG371" s="149">
        <f>IF(N371="zákl. přenesená",J371,0)</f>
        <v>0</v>
      </c>
      <c r="BH371" s="149">
        <f>IF(N371="sníž. přenesená",J371,0)</f>
        <v>0</v>
      </c>
      <c r="BI371" s="149">
        <f>IF(N371="nulová",J371,0)</f>
        <v>0</v>
      </c>
      <c r="BJ371" s="15" t="s">
        <v>85</v>
      </c>
      <c r="BK371" s="149">
        <f>ROUND(I371*H371,2)</f>
        <v>0</v>
      </c>
      <c r="BL371" s="15" t="s">
        <v>156</v>
      </c>
      <c r="BM371" s="148" t="s">
        <v>4095</v>
      </c>
    </row>
    <row r="372" spans="2:65" s="1" customFormat="1" ht="19.5" x14ac:dyDescent="0.2">
      <c r="B372" s="30"/>
      <c r="D372" s="150" t="s">
        <v>216</v>
      </c>
      <c r="F372" s="151" t="s">
        <v>854</v>
      </c>
      <c r="I372" s="152"/>
      <c r="L372" s="30"/>
      <c r="M372" s="153"/>
      <c r="T372" s="54"/>
      <c r="AT372" s="15" t="s">
        <v>216</v>
      </c>
      <c r="AU372" s="15" t="s">
        <v>91</v>
      </c>
    </row>
    <row r="373" spans="2:65" s="12" customFormat="1" x14ac:dyDescent="0.2">
      <c r="B373" s="154"/>
      <c r="D373" s="150" t="s">
        <v>292</v>
      </c>
      <c r="E373" s="155" t="s">
        <v>1</v>
      </c>
      <c r="F373" s="156" t="s">
        <v>4096</v>
      </c>
      <c r="H373" s="157">
        <v>14</v>
      </c>
      <c r="I373" s="158"/>
      <c r="L373" s="154"/>
      <c r="M373" s="159"/>
      <c r="T373" s="160"/>
      <c r="AT373" s="155" t="s">
        <v>292</v>
      </c>
      <c r="AU373" s="155" t="s">
        <v>91</v>
      </c>
      <c r="AV373" s="12" t="s">
        <v>91</v>
      </c>
      <c r="AW373" s="12" t="s">
        <v>36</v>
      </c>
      <c r="AX373" s="12" t="s">
        <v>85</v>
      </c>
      <c r="AY373" s="155" t="s">
        <v>209</v>
      </c>
    </row>
    <row r="374" spans="2:65" s="1" customFormat="1" ht="24.2" customHeight="1" x14ac:dyDescent="0.2">
      <c r="B374" s="30"/>
      <c r="C374" s="136" t="s">
        <v>783</v>
      </c>
      <c r="D374" s="136" t="s">
        <v>210</v>
      </c>
      <c r="E374" s="137" t="s">
        <v>2942</v>
      </c>
      <c r="F374" s="138" t="s">
        <v>2943</v>
      </c>
      <c r="G374" s="139" t="s">
        <v>456</v>
      </c>
      <c r="H374" s="140">
        <v>1</v>
      </c>
      <c r="I374" s="141"/>
      <c r="J374" s="142">
        <f>ROUND(I374*H374,2)</f>
        <v>0</v>
      </c>
      <c r="K374" s="143"/>
      <c r="L374" s="30"/>
      <c r="M374" s="144" t="s">
        <v>1</v>
      </c>
      <c r="N374" s="145" t="s">
        <v>43</v>
      </c>
      <c r="P374" s="146">
        <f>O374*H374</f>
        <v>0</v>
      </c>
      <c r="Q374" s="146">
        <v>1.7099999999999999E-3</v>
      </c>
      <c r="R374" s="146">
        <f>Q374*H374</f>
        <v>1.7099999999999999E-3</v>
      </c>
      <c r="S374" s="146">
        <v>0</v>
      </c>
      <c r="T374" s="147">
        <f>S374*H374</f>
        <v>0</v>
      </c>
      <c r="AR374" s="148" t="s">
        <v>156</v>
      </c>
      <c r="AT374" s="148" t="s">
        <v>210</v>
      </c>
      <c r="AU374" s="148" t="s">
        <v>91</v>
      </c>
      <c r="AY374" s="15" t="s">
        <v>209</v>
      </c>
      <c r="BE374" s="149">
        <f>IF(N374="základní",J374,0)</f>
        <v>0</v>
      </c>
      <c r="BF374" s="149">
        <f>IF(N374="snížená",J374,0)</f>
        <v>0</v>
      </c>
      <c r="BG374" s="149">
        <f>IF(N374="zákl. přenesená",J374,0)</f>
        <v>0</v>
      </c>
      <c r="BH374" s="149">
        <f>IF(N374="sníž. přenesená",J374,0)</f>
        <v>0</v>
      </c>
      <c r="BI374" s="149">
        <f>IF(N374="nulová",J374,0)</f>
        <v>0</v>
      </c>
      <c r="BJ374" s="15" t="s">
        <v>85</v>
      </c>
      <c r="BK374" s="149">
        <f>ROUND(I374*H374,2)</f>
        <v>0</v>
      </c>
      <c r="BL374" s="15" t="s">
        <v>156</v>
      </c>
      <c r="BM374" s="148" t="s">
        <v>4097</v>
      </c>
    </row>
    <row r="375" spans="2:65" s="1" customFormat="1" ht="29.25" x14ac:dyDescent="0.2">
      <c r="B375" s="30"/>
      <c r="D375" s="150" t="s">
        <v>216</v>
      </c>
      <c r="F375" s="151" t="s">
        <v>2945</v>
      </c>
      <c r="I375" s="152"/>
      <c r="L375" s="30"/>
      <c r="M375" s="153"/>
      <c r="T375" s="54"/>
      <c r="AT375" s="15" t="s">
        <v>216</v>
      </c>
      <c r="AU375" s="15" t="s">
        <v>91</v>
      </c>
    </row>
    <row r="376" spans="2:65" s="1" customFormat="1" ht="24.2" customHeight="1" x14ac:dyDescent="0.2">
      <c r="B376" s="30"/>
      <c r="C376" s="171" t="s">
        <v>788</v>
      </c>
      <c r="D376" s="171" t="s">
        <v>449</v>
      </c>
      <c r="E376" s="172" t="s">
        <v>4098</v>
      </c>
      <c r="F376" s="173" t="s">
        <v>4099</v>
      </c>
      <c r="G376" s="174" t="s">
        <v>456</v>
      </c>
      <c r="H376" s="175">
        <v>1</v>
      </c>
      <c r="I376" s="176"/>
      <c r="J376" s="177">
        <f>ROUND(I376*H376,2)</f>
        <v>0</v>
      </c>
      <c r="K376" s="178"/>
      <c r="L376" s="179"/>
      <c r="M376" s="180" t="s">
        <v>1</v>
      </c>
      <c r="N376" s="181" t="s">
        <v>43</v>
      </c>
      <c r="P376" s="146">
        <f>O376*H376</f>
        <v>0</v>
      </c>
      <c r="Q376" s="146">
        <v>1.9699999999999999E-2</v>
      </c>
      <c r="R376" s="146">
        <f>Q376*H376</f>
        <v>1.9699999999999999E-2</v>
      </c>
      <c r="S376" s="146">
        <v>0</v>
      </c>
      <c r="T376" s="147">
        <f>S376*H376</f>
        <v>0</v>
      </c>
      <c r="AR376" s="148" t="s">
        <v>244</v>
      </c>
      <c r="AT376" s="148" t="s">
        <v>449</v>
      </c>
      <c r="AU376" s="148" t="s">
        <v>91</v>
      </c>
      <c r="AY376" s="15" t="s">
        <v>209</v>
      </c>
      <c r="BE376" s="149">
        <f>IF(N376="základní",J376,0)</f>
        <v>0</v>
      </c>
      <c r="BF376" s="149">
        <f>IF(N376="snížená",J376,0)</f>
        <v>0</v>
      </c>
      <c r="BG376" s="149">
        <f>IF(N376="zákl. přenesená",J376,0)</f>
        <v>0</v>
      </c>
      <c r="BH376" s="149">
        <f>IF(N376="sníž. přenesená",J376,0)</f>
        <v>0</v>
      </c>
      <c r="BI376" s="149">
        <f>IF(N376="nulová",J376,0)</f>
        <v>0</v>
      </c>
      <c r="BJ376" s="15" t="s">
        <v>85</v>
      </c>
      <c r="BK376" s="149">
        <f>ROUND(I376*H376,2)</f>
        <v>0</v>
      </c>
      <c r="BL376" s="15" t="s">
        <v>156</v>
      </c>
      <c r="BM376" s="148" t="s">
        <v>4100</v>
      </c>
    </row>
    <row r="377" spans="2:65" s="1" customFormat="1" ht="19.5" x14ac:dyDescent="0.2">
      <c r="B377" s="30"/>
      <c r="D377" s="150" t="s">
        <v>216</v>
      </c>
      <c r="F377" s="151" t="s">
        <v>4099</v>
      </c>
      <c r="I377" s="152"/>
      <c r="L377" s="30"/>
      <c r="M377" s="153"/>
      <c r="T377" s="54"/>
      <c r="AT377" s="15" t="s">
        <v>216</v>
      </c>
      <c r="AU377" s="15" t="s">
        <v>91</v>
      </c>
    </row>
    <row r="378" spans="2:65" s="1" customFormat="1" ht="24.2" customHeight="1" x14ac:dyDescent="0.2">
      <c r="B378" s="30"/>
      <c r="C378" s="136" t="s">
        <v>792</v>
      </c>
      <c r="D378" s="136" t="s">
        <v>210</v>
      </c>
      <c r="E378" s="137" t="s">
        <v>4101</v>
      </c>
      <c r="F378" s="138" t="s">
        <v>4102</v>
      </c>
      <c r="G378" s="139" t="s">
        <v>456</v>
      </c>
      <c r="H378" s="140">
        <v>3</v>
      </c>
      <c r="I378" s="141"/>
      <c r="J378" s="142">
        <f>ROUND(I378*H378,2)</f>
        <v>0</v>
      </c>
      <c r="K378" s="143"/>
      <c r="L378" s="30"/>
      <c r="M378" s="144" t="s">
        <v>1</v>
      </c>
      <c r="N378" s="145" t="s">
        <v>43</v>
      </c>
      <c r="P378" s="146">
        <f>O378*H378</f>
        <v>0</v>
      </c>
      <c r="Q378" s="146">
        <v>3.6600000000000001E-3</v>
      </c>
      <c r="R378" s="146">
        <f>Q378*H378</f>
        <v>1.098E-2</v>
      </c>
      <c r="S378" s="146">
        <v>0</v>
      </c>
      <c r="T378" s="147">
        <f>S378*H378</f>
        <v>0</v>
      </c>
      <c r="AR378" s="148" t="s">
        <v>156</v>
      </c>
      <c r="AT378" s="148" t="s">
        <v>210</v>
      </c>
      <c r="AU378" s="148" t="s">
        <v>91</v>
      </c>
      <c r="AY378" s="15" t="s">
        <v>209</v>
      </c>
      <c r="BE378" s="149">
        <f>IF(N378="základní",J378,0)</f>
        <v>0</v>
      </c>
      <c r="BF378" s="149">
        <f>IF(N378="snížená",J378,0)</f>
        <v>0</v>
      </c>
      <c r="BG378" s="149">
        <f>IF(N378="zákl. přenesená",J378,0)</f>
        <v>0</v>
      </c>
      <c r="BH378" s="149">
        <f>IF(N378="sníž. přenesená",J378,0)</f>
        <v>0</v>
      </c>
      <c r="BI378" s="149">
        <f>IF(N378="nulová",J378,0)</f>
        <v>0</v>
      </c>
      <c r="BJ378" s="15" t="s">
        <v>85</v>
      </c>
      <c r="BK378" s="149">
        <f>ROUND(I378*H378,2)</f>
        <v>0</v>
      </c>
      <c r="BL378" s="15" t="s">
        <v>156</v>
      </c>
      <c r="BM378" s="148" t="s">
        <v>4103</v>
      </c>
    </row>
    <row r="379" spans="2:65" s="1" customFormat="1" ht="29.25" x14ac:dyDescent="0.2">
      <c r="B379" s="30"/>
      <c r="D379" s="150" t="s">
        <v>216</v>
      </c>
      <c r="F379" s="151" t="s">
        <v>4104</v>
      </c>
      <c r="I379" s="152"/>
      <c r="L379" s="30"/>
      <c r="M379" s="153"/>
      <c r="T379" s="54"/>
      <c r="AT379" s="15" t="s">
        <v>216</v>
      </c>
      <c r="AU379" s="15" t="s">
        <v>91</v>
      </c>
    </row>
    <row r="380" spans="2:65" s="12" customFormat="1" x14ac:dyDescent="0.2">
      <c r="B380" s="154"/>
      <c r="D380" s="150" t="s">
        <v>292</v>
      </c>
      <c r="E380" s="155" t="s">
        <v>1</v>
      </c>
      <c r="F380" s="156" t="s">
        <v>2247</v>
      </c>
      <c r="H380" s="157">
        <v>3</v>
      </c>
      <c r="I380" s="158"/>
      <c r="L380" s="154"/>
      <c r="M380" s="159"/>
      <c r="T380" s="160"/>
      <c r="AT380" s="155" t="s">
        <v>292</v>
      </c>
      <c r="AU380" s="155" t="s">
        <v>91</v>
      </c>
      <c r="AV380" s="12" t="s">
        <v>91</v>
      </c>
      <c r="AW380" s="12" t="s">
        <v>36</v>
      </c>
      <c r="AX380" s="12" t="s">
        <v>85</v>
      </c>
      <c r="AY380" s="155" t="s">
        <v>209</v>
      </c>
    </row>
    <row r="381" spans="2:65" s="1" customFormat="1" ht="33" customHeight="1" x14ac:dyDescent="0.2">
      <c r="B381" s="30"/>
      <c r="C381" s="171" t="s">
        <v>796</v>
      </c>
      <c r="D381" s="171" t="s">
        <v>449</v>
      </c>
      <c r="E381" s="172" t="s">
        <v>4105</v>
      </c>
      <c r="F381" s="173" t="s">
        <v>4106</v>
      </c>
      <c r="G381" s="174" t="s">
        <v>456</v>
      </c>
      <c r="H381" s="175">
        <v>3</v>
      </c>
      <c r="I381" s="176"/>
      <c r="J381" s="177">
        <f>ROUND(I381*H381,2)</f>
        <v>0</v>
      </c>
      <c r="K381" s="178"/>
      <c r="L381" s="179"/>
      <c r="M381" s="180" t="s">
        <v>1</v>
      </c>
      <c r="N381" s="181" t="s">
        <v>43</v>
      </c>
      <c r="P381" s="146">
        <f>O381*H381</f>
        <v>0</v>
      </c>
      <c r="Q381" s="146">
        <v>2.8400000000000002E-2</v>
      </c>
      <c r="R381" s="146">
        <f>Q381*H381</f>
        <v>8.5199999999999998E-2</v>
      </c>
      <c r="S381" s="146">
        <v>0</v>
      </c>
      <c r="T381" s="147">
        <f>S381*H381</f>
        <v>0</v>
      </c>
      <c r="AR381" s="148" t="s">
        <v>244</v>
      </c>
      <c r="AT381" s="148" t="s">
        <v>449</v>
      </c>
      <c r="AU381" s="148" t="s">
        <v>91</v>
      </c>
      <c r="AY381" s="15" t="s">
        <v>209</v>
      </c>
      <c r="BE381" s="149">
        <f>IF(N381="základní",J381,0)</f>
        <v>0</v>
      </c>
      <c r="BF381" s="149">
        <f>IF(N381="snížená",J381,0)</f>
        <v>0</v>
      </c>
      <c r="BG381" s="149">
        <f>IF(N381="zákl. přenesená",J381,0)</f>
        <v>0</v>
      </c>
      <c r="BH381" s="149">
        <f>IF(N381="sníž. přenesená",J381,0)</f>
        <v>0</v>
      </c>
      <c r="BI381" s="149">
        <f>IF(N381="nulová",J381,0)</f>
        <v>0</v>
      </c>
      <c r="BJ381" s="15" t="s">
        <v>85</v>
      </c>
      <c r="BK381" s="149">
        <f>ROUND(I381*H381,2)</f>
        <v>0</v>
      </c>
      <c r="BL381" s="15" t="s">
        <v>156</v>
      </c>
      <c r="BM381" s="148" t="s">
        <v>4107</v>
      </c>
    </row>
    <row r="382" spans="2:65" s="1" customFormat="1" ht="19.5" x14ac:dyDescent="0.2">
      <c r="B382" s="30"/>
      <c r="D382" s="150" t="s">
        <v>216</v>
      </c>
      <c r="F382" s="151" t="s">
        <v>4106</v>
      </c>
      <c r="I382" s="152"/>
      <c r="L382" s="30"/>
      <c r="M382" s="153"/>
      <c r="T382" s="54"/>
      <c r="AT382" s="15" t="s">
        <v>216</v>
      </c>
      <c r="AU382" s="15" t="s">
        <v>91</v>
      </c>
    </row>
    <row r="383" spans="2:65" s="1" customFormat="1" ht="24.2" customHeight="1" x14ac:dyDescent="0.2">
      <c r="B383" s="30"/>
      <c r="C383" s="136" t="s">
        <v>787</v>
      </c>
      <c r="D383" s="136" t="s">
        <v>210</v>
      </c>
      <c r="E383" s="137" t="s">
        <v>2141</v>
      </c>
      <c r="F383" s="138" t="s">
        <v>2142</v>
      </c>
      <c r="G383" s="139" t="s">
        <v>456</v>
      </c>
      <c r="H383" s="140">
        <v>1</v>
      </c>
      <c r="I383" s="141"/>
      <c r="J383" s="142">
        <f>ROUND(I383*H383,2)</f>
        <v>0</v>
      </c>
      <c r="K383" s="143"/>
      <c r="L383" s="30"/>
      <c r="M383" s="144" t="s">
        <v>1</v>
      </c>
      <c r="N383" s="145" t="s">
        <v>43</v>
      </c>
      <c r="P383" s="146">
        <f>O383*H383</f>
        <v>0</v>
      </c>
      <c r="Q383" s="146">
        <v>1.67E-3</v>
      </c>
      <c r="R383" s="146">
        <f>Q383*H383</f>
        <v>1.67E-3</v>
      </c>
      <c r="S383" s="146">
        <v>0</v>
      </c>
      <c r="T383" s="147">
        <f>S383*H383</f>
        <v>0</v>
      </c>
      <c r="AR383" s="148" t="s">
        <v>156</v>
      </c>
      <c r="AT383" s="148" t="s">
        <v>210</v>
      </c>
      <c r="AU383" s="148" t="s">
        <v>91</v>
      </c>
      <c r="AY383" s="15" t="s">
        <v>209</v>
      </c>
      <c r="BE383" s="149">
        <f>IF(N383="základní",J383,0)</f>
        <v>0</v>
      </c>
      <c r="BF383" s="149">
        <f>IF(N383="snížená",J383,0)</f>
        <v>0</v>
      </c>
      <c r="BG383" s="149">
        <f>IF(N383="zákl. přenesená",J383,0)</f>
        <v>0</v>
      </c>
      <c r="BH383" s="149">
        <f>IF(N383="sníž. přenesená",J383,0)</f>
        <v>0</v>
      </c>
      <c r="BI383" s="149">
        <f>IF(N383="nulová",J383,0)</f>
        <v>0</v>
      </c>
      <c r="BJ383" s="15" t="s">
        <v>85</v>
      </c>
      <c r="BK383" s="149">
        <f>ROUND(I383*H383,2)</f>
        <v>0</v>
      </c>
      <c r="BL383" s="15" t="s">
        <v>156</v>
      </c>
      <c r="BM383" s="148" t="s">
        <v>4108</v>
      </c>
    </row>
    <row r="384" spans="2:65" s="1" customFormat="1" ht="19.5" x14ac:dyDescent="0.2">
      <c r="B384" s="30"/>
      <c r="D384" s="150" t="s">
        <v>216</v>
      </c>
      <c r="F384" s="151" t="s">
        <v>2142</v>
      </c>
      <c r="I384" s="152"/>
      <c r="L384" s="30"/>
      <c r="M384" s="153"/>
      <c r="T384" s="54"/>
      <c r="AT384" s="15" t="s">
        <v>216</v>
      </c>
      <c r="AU384" s="15" t="s">
        <v>91</v>
      </c>
    </row>
    <row r="385" spans="2:65" s="12" customFormat="1" x14ac:dyDescent="0.2">
      <c r="B385" s="154"/>
      <c r="D385" s="150" t="s">
        <v>292</v>
      </c>
      <c r="E385" s="155" t="s">
        <v>1</v>
      </c>
      <c r="F385" s="156" t="s">
        <v>85</v>
      </c>
      <c r="H385" s="157">
        <v>1</v>
      </c>
      <c r="I385" s="158"/>
      <c r="L385" s="154"/>
      <c r="M385" s="159"/>
      <c r="T385" s="160"/>
      <c r="AT385" s="155" t="s">
        <v>292</v>
      </c>
      <c r="AU385" s="155" t="s">
        <v>91</v>
      </c>
      <c r="AV385" s="12" t="s">
        <v>91</v>
      </c>
      <c r="AW385" s="12" t="s">
        <v>36</v>
      </c>
      <c r="AX385" s="12" t="s">
        <v>85</v>
      </c>
      <c r="AY385" s="155" t="s">
        <v>209</v>
      </c>
    </row>
    <row r="386" spans="2:65" s="1" customFormat="1" ht="24.2" customHeight="1" x14ac:dyDescent="0.2">
      <c r="B386" s="30"/>
      <c r="C386" s="171" t="s">
        <v>803</v>
      </c>
      <c r="D386" s="171" t="s">
        <v>449</v>
      </c>
      <c r="E386" s="172" t="s">
        <v>4109</v>
      </c>
      <c r="F386" s="173" t="s">
        <v>4110</v>
      </c>
      <c r="G386" s="174" t="s">
        <v>456</v>
      </c>
      <c r="H386" s="175">
        <v>1</v>
      </c>
      <c r="I386" s="176"/>
      <c r="J386" s="177">
        <f>ROUND(I386*H386,2)</f>
        <v>0</v>
      </c>
      <c r="K386" s="178"/>
      <c r="L386" s="179"/>
      <c r="M386" s="180" t="s">
        <v>1</v>
      </c>
      <c r="N386" s="181" t="s">
        <v>43</v>
      </c>
      <c r="P386" s="146">
        <f>O386*H386</f>
        <v>0</v>
      </c>
      <c r="Q386" s="146">
        <v>1.6E-2</v>
      </c>
      <c r="R386" s="146">
        <f>Q386*H386</f>
        <v>1.6E-2</v>
      </c>
      <c r="S386" s="146">
        <v>0</v>
      </c>
      <c r="T386" s="147">
        <f>S386*H386</f>
        <v>0</v>
      </c>
      <c r="AR386" s="148" t="s">
        <v>244</v>
      </c>
      <c r="AT386" s="148" t="s">
        <v>449</v>
      </c>
      <c r="AU386" s="148" t="s">
        <v>91</v>
      </c>
      <c r="AY386" s="15" t="s">
        <v>209</v>
      </c>
      <c r="BE386" s="149">
        <f>IF(N386="základní",J386,0)</f>
        <v>0</v>
      </c>
      <c r="BF386" s="149">
        <f>IF(N386="snížená",J386,0)</f>
        <v>0</v>
      </c>
      <c r="BG386" s="149">
        <f>IF(N386="zákl. přenesená",J386,0)</f>
        <v>0</v>
      </c>
      <c r="BH386" s="149">
        <f>IF(N386="sníž. přenesená",J386,0)</f>
        <v>0</v>
      </c>
      <c r="BI386" s="149">
        <f>IF(N386="nulová",J386,0)</f>
        <v>0</v>
      </c>
      <c r="BJ386" s="15" t="s">
        <v>85</v>
      </c>
      <c r="BK386" s="149">
        <f>ROUND(I386*H386,2)</f>
        <v>0</v>
      </c>
      <c r="BL386" s="15" t="s">
        <v>156</v>
      </c>
      <c r="BM386" s="148" t="s">
        <v>4111</v>
      </c>
    </row>
    <row r="387" spans="2:65" s="1" customFormat="1" x14ac:dyDescent="0.2">
      <c r="B387" s="30"/>
      <c r="D387" s="150" t="s">
        <v>216</v>
      </c>
      <c r="F387" s="151" t="s">
        <v>4110</v>
      </c>
      <c r="I387" s="152"/>
      <c r="L387" s="30"/>
      <c r="M387" s="153"/>
      <c r="T387" s="54"/>
      <c r="AT387" s="15" t="s">
        <v>216</v>
      </c>
      <c r="AU387" s="15" t="s">
        <v>91</v>
      </c>
    </row>
    <row r="388" spans="2:65" s="1" customFormat="1" ht="37.9" customHeight="1" x14ac:dyDescent="0.2">
      <c r="B388" s="30"/>
      <c r="C388" s="171" t="s">
        <v>807</v>
      </c>
      <c r="D388" s="171" t="s">
        <v>449</v>
      </c>
      <c r="E388" s="172" t="s">
        <v>4112</v>
      </c>
      <c r="F388" s="173" t="s">
        <v>4113</v>
      </c>
      <c r="G388" s="174" t="s">
        <v>456</v>
      </c>
      <c r="H388" s="175">
        <v>2</v>
      </c>
      <c r="I388" s="176"/>
      <c r="J388" s="177">
        <f>ROUND(I388*H388,2)</f>
        <v>0</v>
      </c>
      <c r="K388" s="178"/>
      <c r="L388" s="179"/>
      <c r="M388" s="180" t="s">
        <v>1</v>
      </c>
      <c r="N388" s="181" t="s">
        <v>43</v>
      </c>
      <c r="P388" s="146">
        <f>O388*H388</f>
        <v>0</v>
      </c>
      <c r="Q388" s="146">
        <v>1.396E-2</v>
      </c>
      <c r="R388" s="146">
        <f>Q388*H388</f>
        <v>2.792E-2</v>
      </c>
      <c r="S388" s="146">
        <v>0</v>
      </c>
      <c r="T388" s="147">
        <f>S388*H388</f>
        <v>0</v>
      </c>
      <c r="AR388" s="148" t="s">
        <v>244</v>
      </c>
      <c r="AT388" s="148" t="s">
        <v>449</v>
      </c>
      <c r="AU388" s="148" t="s">
        <v>91</v>
      </c>
      <c r="AY388" s="15" t="s">
        <v>209</v>
      </c>
      <c r="BE388" s="149">
        <f>IF(N388="základní",J388,0)</f>
        <v>0</v>
      </c>
      <c r="BF388" s="149">
        <f>IF(N388="snížená",J388,0)</f>
        <v>0</v>
      </c>
      <c r="BG388" s="149">
        <f>IF(N388="zákl. přenesená",J388,0)</f>
        <v>0</v>
      </c>
      <c r="BH388" s="149">
        <f>IF(N388="sníž. přenesená",J388,0)</f>
        <v>0</v>
      </c>
      <c r="BI388" s="149">
        <f>IF(N388="nulová",J388,0)</f>
        <v>0</v>
      </c>
      <c r="BJ388" s="15" t="s">
        <v>85</v>
      </c>
      <c r="BK388" s="149">
        <f>ROUND(I388*H388,2)</f>
        <v>0</v>
      </c>
      <c r="BL388" s="15" t="s">
        <v>156</v>
      </c>
      <c r="BM388" s="148" t="s">
        <v>4114</v>
      </c>
    </row>
    <row r="389" spans="2:65" s="1" customFormat="1" ht="29.25" x14ac:dyDescent="0.2">
      <c r="B389" s="30"/>
      <c r="D389" s="150" t="s">
        <v>216</v>
      </c>
      <c r="F389" s="151" t="s">
        <v>4113</v>
      </c>
      <c r="I389" s="152"/>
      <c r="L389" s="30"/>
      <c r="M389" s="153"/>
      <c r="T389" s="54"/>
      <c r="AT389" s="15" t="s">
        <v>216</v>
      </c>
      <c r="AU389" s="15" t="s">
        <v>91</v>
      </c>
    </row>
    <row r="390" spans="2:65" s="12" customFormat="1" x14ac:dyDescent="0.2">
      <c r="B390" s="154"/>
      <c r="D390" s="150" t="s">
        <v>292</v>
      </c>
      <c r="E390" s="155" t="s">
        <v>1</v>
      </c>
      <c r="F390" s="156" t="s">
        <v>91</v>
      </c>
      <c r="H390" s="157">
        <v>2</v>
      </c>
      <c r="I390" s="158"/>
      <c r="L390" s="154"/>
      <c r="M390" s="159"/>
      <c r="T390" s="160"/>
      <c r="AT390" s="155" t="s">
        <v>292</v>
      </c>
      <c r="AU390" s="155" t="s">
        <v>91</v>
      </c>
      <c r="AV390" s="12" t="s">
        <v>91</v>
      </c>
      <c r="AW390" s="12" t="s">
        <v>36</v>
      </c>
      <c r="AX390" s="12" t="s">
        <v>85</v>
      </c>
      <c r="AY390" s="155" t="s">
        <v>209</v>
      </c>
    </row>
    <row r="391" spans="2:65" s="1" customFormat="1" ht="24.2" customHeight="1" x14ac:dyDescent="0.2">
      <c r="B391" s="30"/>
      <c r="C391" s="136" t="s">
        <v>811</v>
      </c>
      <c r="D391" s="136" t="s">
        <v>210</v>
      </c>
      <c r="E391" s="137" t="s">
        <v>4115</v>
      </c>
      <c r="F391" s="138" t="s">
        <v>4116</v>
      </c>
      <c r="G391" s="139" t="s">
        <v>456</v>
      </c>
      <c r="H391" s="140">
        <v>4</v>
      </c>
      <c r="I391" s="141"/>
      <c r="J391" s="142">
        <f>ROUND(I391*H391,2)</f>
        <v>0</v>
      </c>
      <c r="K391" s="143"/>
      <c r="L391" s="30"/>
      <c r="M391" s="144" t="s">
        <v>1</v>
      </c>
      <c r="N391" s="145" t="s">
        <v>43</v>
      </c>
      <c r="P391" s="146">
        <f>O391*H391</f>
        <v>0</v>
      </c>
      <c r="Q391" s="146">
        <v>1.67E-3</v>
      </c>
      <c r="R391" s="146">
        <f>Q391*H391</f>
        <v>6.6800000000000002E-3</v>
      </c>
      <c r="S391" s="146">
        <v>0</v>
      </c>
      <c r="T391" s="147">
        <f>S391*H391</f>
        <v>0</v>
      </c>
      <c r="AR391" s="148" t="s">
        <v>156</v>
      </c>
      <c r="AT391" s="148" t="s">
        <v>210</v>
      </c>
      <c r="AU391" s="148" t="s">
        <v>91</v>
      </c>
      <c r="AY391" s="15" t="s">
        <v>209</v>
      </c>
      <c r="BE391" s="149">
        <f>IF(N391="základní",J391,0)</f>
        <v>0</v>
      </c>
      <c r="BF391" s="149">
        <f>IF(N391="snížená",J391,0)</f>
        <v>0</v>
      </c>
      <c r="BG391" s="149">
        <f>IF(N391="zákl. přenesená",J391,0)</f>
        <v>0</v>
      </c>
      <c r="BH391" s="149">
        <f>IF(N391="sníž. přenesená",J391,0)</f>
        <v>0</v>
      </c>
      <c r="BI391" s="149">
        <f>IF(N391="nulová",J391,0)</f>
        <v>0</v>
      </c>
      <c r="BJ391" s="15" t="s">
        <v>85</v>
      </c>
      <c r="BK391" s="149">
        <f>ROUND(I391*H391,2)</f>
        <v>0</v>
      </c>
      <c r="BL391" s="15" t="s">
        <v>156</v>
      </c>
      <c r="BM391" s="148" t="s">
        <v>4117</v>
      </c>
    </row>
    <row r="392" spans="2:65" s="1" customFormat="1" ht="29.25" x14ac:dyDescent="0.2">
      <c r="B392" s="30"/>
      <c r="D392" s="150" t="s">
        <v>216</v>
      </c>
      <c r="F392" s="151" t="s">
        <v>4118</v>
      </c>
      <c r="I392" s="152"/>
      <c r="L392" s="30"/>
      <c r="M392" s="153"/>
      <c r="T392" s="54"/>
      <c r="AT392" s="15" t="s">
        <v>216</v>
      </c>
      <c r="AU392" s="15" t="s">
        <v>91</v>
      </c>
    </row>
    <row r="393" spans="2:65" s="12" customFormat="1" x14ac:dyDescent="0.2">
      <c r="B393" s="154"/>
      <c r="D393" s="150" t="s">
        <v>292</v>
      </c>
      <c r="E393" s="155" t="s">
        <v>1</v>
      </c>
      <c r="F393" s="156" t="s">
        <v>4119</v>
      </c>
      <c r="H393" s="157">
        <v>4</v>
      </c>
      <c r="I393" s="158"/>
      <c r="L393" s="154"/>
      <c r="M393" s="159"/>
      <c r="T393" s="160"/>
      <c r="AT393" s="155" t="s">
        <v>292</v>
      </c>
      <c r="AU393" s="155" t="s">
        <v>91</v>
      </c>
      <c r="AV393" s="12" t="s">
        <v>91</v>
      </c>
      <c r="AW393" s="12" t="s">
        <v>36</v>
      </c>
      <c r="AX393" s="12" t="s">
        <v>85</v>
      </c>
      <c r="AY393" s="155" t="s">
        <v>209</v>
      </c>
    </row>
    <row r="394" spans="2:65" s="1" customFormat="1" ht="21.75" customHeight="1" x14ac:dyDescent="0.2">
      <c r="B394" s="30"/>
      <c r="C394" s="171" t="s">
        <v>815</v>
      </c>
      <c r="D394" s="171" t="s">
        <v>449</v>
      </c>
      <c r="E394" s="172" t="s">
        <v>4120</v>
      </c>
      <c r="F394" s="173" t="s">
        <v>4121</v>
      </c>
      <c r="G394" s="174" t="s">
        <v>456</v>
      </c>
      <c r="H394" s="175">
        <v>1</v>
      </c>
      <c r="I394" s="176"/>
      <c r="J394" s="177">
        <f>ROUND(I394*H394,2)</f>
        <v>0</v>
      </c>
      <c r="K394" s="178"/>
      <c r="L394" s="179"/>
      <c r="M394" s="180" t="s">
        <v>1</v>
      </c>
      <c r="N394" s="181" t="s">
        <v>43</v>
      </c>
      <c r="P394" s="146">
        <f>O394*H394</f>
        <v>0</v>
      </c>
      <c r="Q394" s="146">
        <v>1.0699999999999999E-2</v>
      </c>
      <c r="R394" s="146">
        <f>Q394*H394</f>
        <v>1.0699999999999999E-2</v>
      </c>
      <c r="S394" s="146">
        <v>0</v>
      </c>
      <c r="T394" s="147">
        <f>S394*H394</f>
        <v>0</v>
      </c>
      <c r="AR394" s="148" t="s">
        <v>244</v>
      </c>
      <c r="AT394" s="148" t="s">
        <v>449</v>
      </c>
      <c r="AU394" s="148" t="s">
        <v>91</v>
      </c>
      <c r="AY394" s="15" t="s">
        <v>209</v>
      </c>
      <c r="BE394" s="149">
        <f>IF(N394="základní",J394,0)</f>
        <v>0</v>
      </c>
      <c r="BF394" s="149">
        <f>IF(N394="snížená",J394,0)</f>
        <v>0</v>
      </c>
      <c r="BG394" s="149">
        <f>IF(N394="zákl. přenesená",J394,0)</f>
        <v>0</v>
      </c>
      <c r="BH394" s="149">
        <f>IF(N394="sníž. přenesená",J394,0)</f>
        <v>0</v>
      </c>
      <c r="BI394" s="149">
        <f>IF(N394="nulová",J394,0)</f>
        <v>0</v>
      </c>
      <c r="BJ394" s="15" t="s">
        <v>85</v>
      </c>
      <c r="BK394" s="149">
        <f>ROUND(I394*H394,2)</f>
        <v>0</v>
      </c>
      <c r="BL394" s="15" t="s">
        <v>156</v>
      </c>
      <c r="BM394" s="148" t="s">
        <v>4122</v>
      </c>
    </row>
    <row r="395" spans="2:65" s="1" customFormat="1" x14ac:dyDescent="0.2">
      <c r="B395" s="30"/>
      <c r="D395" s="150" t="s">
        <v>216</v>
      </c>
      <c r="F395" s="151" t="s">
        <v>4121</v>
      </c>
      <c r="I395" s="152"/>
      <c r="L395" s="30"/>
      <c r="M395" s="153"/>
      <c r="T395" s="54"/>
      <c r="AT395" s="15" t="s">
        <v>216</v>
      </c>
      <c r="AU395" s="15" t="s">
        <v>91</v>
      </c>
    </row>
    <row r="396" spans="2:65" s="1" customFormat="1" ht="33" customHeight="1" x14ac:dyDescent="0.2">
      <c r="B396" s="30"/>
      <c r="C396" s="171" t="s">
        <v>819</v>
      </c>
      <c r="D396" s="171" t="s">
        <v>449</v>
      </c>
      <c r="E396" s="172" t="s">
        <v>4123</v>
      </c>
      <c r="F396" s="173" t="s">
        <v>4124</v>
      </c>
      <c r="G396" s="174" t="s">
        <v>456</v>
      </c>
      <c r="H396" s="175">
        <v>2</v>
      </c>
      <c r="I396" s="176"/>
      <c r="J396" s="177">
        <f>ROUND(I396*H396,2)</f>
        <v>0</v>
      </c>
      <c r="K396" s="178"/>
      <c r="L396" s="179"/>
      <c r="M396" s="180" t="s">
        <v>1</v>
      </c>
      <c r="N396" s="181" t="s">
        <v>43</v>
      </c>
      <c r="P396" s="146">
        <f>O396*H396</f>
        <v>0</v>
      </c>
      <c r="Q396" s="146">
        <v>1.5399999999999999E-3</v>
      </c>
      <c r="R396" s="146">
        <f>Q396*H396</f>
        <v>3.0799999999999998E-3</v>
      </c>
      <c r="S396" s="146">
        <v>0</v>
      </c>
      <c r="T396" s="147">
        <f>S396*H396</f>
        <v>0</v>
      </c>
      <c r="AR396" s="148" t="s">
        <v>244</v>
      </c>
      <c r="AT396" s="148" t="s">
        <v>449</v>
      </c>
      <c r="AU396" s="148" t="s">
        <v>91</v>
      </c>
      <c r="AY396" s="15" t="s">
        <v>209</v>
      </c>
      <c r="BE396" s="149">
        <f>IF(N396="základní",J396,0)</f>
        <v>0</v>
      </c>
      <c r="BF396" s="149">
        <f>IF(N396="snížená",J396,0)</f>
        <v>0</v>
      </c>
      <c r="BG396" s="149">
        <f>IF(N396="zákl. přenesená",J396,0)</f>
        <v>0</v>
      </c>
      <c r="BH396" s="149">
        <f>IF(N396="sníž. přenesená",J396,0)</f>
        <v>0</v>
      </c>
      <c r="BI396" s="149">
        <f>IF(N396="nulová",J396,0)</f>
        <v>0</v>
      </c>
      <c r="BJ396" s="15" t="s">
        <v>85</v>
      </c>
      <c r="BK396" s="149">
        <f>ROUND(I396*H396,2)</f>
        <v>0</v>
      </c>
      <c r="BL396" s="15" t="s">
        <v>156</v>
      </c>
      <c r="BM396" s="148" t="s">
        <v>4125</v>
      </c>
    </row>
    <row r="397" spans="2:65" s="1" customFormat="1" ht="19.5" x14ac:dyDescent="0.2">
      <c r="B397" s="30"/>
      <c r="D397" s="150" t="s">
        <v>216</v>
      </c>
      <c r="F397" s="151" t="s">
        <v>4124</v>
      </c>
      <c r="I397" s="152"/>
      <c r="L397" s="30"/>
      <c r="M397" s="153"/>
      <c r="T397" s="54"/>
      <c r="AT397" s="15" t="s">
        <v>216</v>
      </c>
      <c r="AU397" s="15" t="s">
        <v>91</v>
      </c>
    </row>
    <row r="398" spans="2:65" s="12" customFormat="1" x14ac:dyDescent="0.2">
      <c r="B398" s="154"/>
      <c r="D398" s="150" t="s">
        <v>292</v>
      </c>
      <c r="E398" s="155" t="s">
        <v>1</v>
      </c>
      <c r="F398" s="156" t="s">
        <v>91</v>
      </c>
      <c r="H398" s="157">
        <v>2</v>
      </c>
      <c r="I398" s="158"/>
      <c r="L398" s="154"/>
      <c r="M398" s="159"/>
      <c r="T398" s="160"/>
      <c r="AT398" s="155" t="s">
        <v>292</v>
      </c>
      <c r="AU398" s="155" t="s">
        <v>91</v>
      </c>
      <c r="AV398" s="12" t="s">
        <v>91</v>
      </c>
      <c r="AW398" s="12" t="s">
        <v>36</v>
      </c>
      <c r="AX398" s="12" t="s">
        <v>85</v>
      </c>
      <c r="AY398" s="155" t="s">
        <v>209</v>
      </c>
    </row>
    <row r="399" spans="2:65" s="1" customFormat="1" ht="16.5" customHeight="1" x14ac:dyDescent="0.2">
      <c r="B399" s="30"/>
      <c r="C399" s="171" t="s">
        <v>823</v>
      </c>
      <c r="D399" s="171" t="s">
        <v>449</v>
      </c>
      <c r="E399" s="172" t="s">
        <v>4126</v>
      </c>
      <c r="F399" s="173" t="s">
        <v>4127</v>
      </c>
      <c r="G399" s="174" t="s">
        <v>456</v>
      </c>
      <c r="H399" s="175">
        <v>2</v>
      </c>
      <c r="I399" s="176"/>
      <c r="J399" s="177">
        <f>ROUND(I399*H399,2)</f>
        <v>0</v>
      </c>
      <c r="K399" s="178"/>
      <c r="L399" s="179"/>
      <c r="M399" s="180" t="s">
        <v>1</v>
      </c>
      <c r="N399" s="181" t="s">
        <v>43</v>
      </c>
      <c r="P399" s="146">
        <f>O399*H399</f>
        <v>0</v>
      </c>
      <c r="Q399" s="146">
        <v>7.2000000000000005E-4</v>
      </c>
      <c r="R399" s="146">
        <f>Q399*H399</f>
        <v>1.4400000000000001E-3</v>
      </c>
      <c r="S399" s="146">
        <v>0</v>
      </c>
      <c r="T399" s="147">
        <f>S399*H399</f>
        <v>0</v>
      </c>
      <c r="AR399" s="148" t="s">
        <v>244</v>
      </c>
      <c r="AT399" s="148" t="s">
        <v>449</v>
      </c>
      <c r="AU399" s="148" t="s">
        <v>91</v>
      </c>
      <c r="AY399" s="15" t="s">
        <v>209</v>
      </c>
      <c r="BE399" s="149">
        <f>IF(N399="základní",J399,0)</f>
        <v>0</v>
      </c>
      <c r="BF399" s="149">
        <f>IF(N399="snížená",J399,0)</f>
        <v>0</v>
      </c>
      <c r="BG399" s="149">
        <f>IF(N399="zákl. přenesená",J399,0)</f>
        <v>0</v>
      </c>
      <c r="BH399" s="149">
        <f>IF(N399="sníž. přenesená",J399,0)</f>
        <v>0</v>
      </c>
      <c r="BI399" s="149">
        <f>IF(N399="nulová",J399,0)</f>
        <v>0</v>
      </c>
      <c r="BJ399" s="15" t="s">
        <v>85</v>
      </c>
      <c r="BK399" s="149">
        <f>ROUND(I399*H399,2)</f>
        <v>0</v>
      </c>
      <c r="BL399" s="15" t="s">
        <v>156</v>
      </c>
      <c r="BM399" s="148" t="s">
        <v>4128</v>
      </c>
    </row>
    <row r="400" spans="2:65" s="1" customFormat="1" x14ac:dyDescent="0.2">
      <c r="B400" s="30"/>
      <c r="D400" s="150" t="s">
        <v>216</v>
      </c>
      <c r="F400" s="151" t="s">
        <v>4127</v>
      </c>
      <c r="I400" s="152"/>
      <c r="L400" s="30"/>
      <c r="M400" s="153"/>
      <c r="T400" s="54"/>
      <c r="AT400" s="15" t="s">
        <v>216</v>
      </c>
      <c r="AU400" s="15" t="s">
        <v>91</v>
      </c>
    </row>
    <row r="401" spans="2:65" s="12" customFormat="1" x14ac:dyDescent="0.2">
      <c r="B401" s="154"/>
      <c r="D401" s="150" t="s">
        <v>292</v>
      </c>
      <c r="E401" s="155" t="s">
        <v>1</v>
      </c>
      <c r="F401" s="156" t="s">
        <v>91</v>
      </c>
      <c r="H401" s="157">
        <v>2</v>
      </c>
      <c r="I401" s="158"/>
      <c r="L401" s="154"/>
      <c r="M401" s="159"/>
      <c r="T401" s="160"/>
      <c r="AT401" s="155" t="s">
        <v>292</v>
      </c>
      <c r="AU401" s="155" t="s">
        <v>91</v>
      </c>
      <c r="AV401" s="12" t="s">
        <v>91</v>
      </c>
      <c r="AW401" s="12" t="s">
        <v>36</v>
      </c>
      <c r="AX401" s="12" t="s">
        <v>85</v>
      </c>
      <c r="AY401" s="155" t="s">
        <v>209</v>
      </c>
    </row>
    <row r="402" spans="2:65" s="1" customFormat="1" ht="16.5" customHeight="1" x14ac:dyDescent="0.2">
      <c r="B402" s="30"/>
      <c r="C402" s="171" t="s">
        <v>827</v>
      </c>
      <c r="D402" s="171" t="s">
        <v>449</v>
      </c>
      <c r="E402" s="172" t="s">
        <v>4129</v>
      </c>
      <c r="F402" s="173" t="s">
        <v>4130</v>
      </c>
      <c r="G402" s="174" t="s">
        <v>456</v>
      </c>
      <c r="H402" s="175">
        <v>1</v>
      </c>
      <c r="I402" s="176"/>
      <c r="J402" s="177">
        <f>ROUND(I402*H402,2)</f>
        <v>0</v>
      </c>
      <c r="K402" s="178"/>
      <c r="L402" s="179"/>
      <c r="M402" s="180" t="s">
        <v>1</v>
      </c>
      <c r="N402" s="181" t="s">
        <v>43</v>
      </c>
      <c r="P402" s="146">
        <f>O402*H402</f>
        <v>0</v>
      </c>
      <c r="Q402" s="146">
        <v>7.2000000000000005E-4</v>
      </c>
      <c r="R402" s="146">
        <f>Q402*H402</f>
        <v>7.2000000000000005E-4</v>
      </c>
      <c r="S402" s="146">
        <v>0</v>
      </c>
      <c r="T402" s="147">
        <f>S402*H402</f>
        <v>0</v>
      </c>
      <c r="AR402" s="148" t="s">
        <v>244</v>
      </c>
      <c r="AT402" s="148" t="s">
        <v>449</v>
      </c>
      <c r="AU402" s="148" t="s">
        <v>91</v>
      </c>
      <c r="AY402" s="15" t="s">
        <v>209</v>
      </c>
      <c r="BE402" s="149">
        <f>IF(N402="základní",J402,0)</f>
        <v>0</v>
      </c>
      <c r="BF402" s="149">
        <f>IF(N402="snížená",J402,0)</f>
        <v>0</v>
      </c>
      <c r="BG402" s="149">
        <f>IF(N402="zákl. přenesená",J402,0)</f>
        <v>0</v>
      </c>
      <c r="BH402" s="149">
        <f>IF(N402="sníž. přenesená",J402,0)</f>
        <v>0</v>
      </c>
      <c r="BI402" s="149">
        <f>IF(N402="nulová",J402,0)</f>
        <v>0</v>
      </c>
      <c r="BJ402" s="15" t="s">
        <v>85</v>
      </c>
      <c r="BK402" s="149">
        <f>ROUND(I402*H402,2)</f>
        <v>0</v>
      </c>
      <c r="BL402" s="15" t="s">
        <v>156</v>
      </c>
      <c r="BM402" s="148" t="s">
        <v>4131</v>
      </c>
    </row>
    <row r="403" spans="2:65" s="1" customFormat="1" x14ac:dyDescent="0.2">
      <c r="B403" s="30"/>
      <c r="D403" s="150" t="s">
        <v>216</v>
      </c>
      <c r="F403" s="151" t="s">
        <v>4130</v>
      </c>
      <c r="I403" s="152"/>
      <c r="L403" s="30"/>
      <c r="M403" s="153"/>
      <c r="T403" s="54"/>
      <c r="AT403" s="15" t="s">
        <v>216</v>
      </c>
      <c r="AU403" s="15" t="s">
        <v>91</v>
      </c>
    </row>
    <row r="404" spans="2:65" s="12" customFormat="1" x14ac:dyDescent="0.2">
      <c r="B404" s="154"/>
      <c r="D404" s="150" t="s">
        <v>292</v>
      </c>
      <c r="E404" s="155" t="s">
        <v>1</v>
      </c>
      <c r="F404" s="156" t="s">
        <v>85</v>
      </c>
      <c r="H404" s="157">
        <v>1</v>
      </c>
      <c r="I404" s="158"/>
      <c r="L404" s="154"/>
      <c r="M404" s="159"/>
      <c r="T404" s="160"/>
      <c r="AT404" s="155" t="s">
        <v>292</v>
      </c>
      <c r="AU404" s="155" t="s">
        <v>91</v>
      </c>
      <c r="AV404" s="12" t="s">
        <v>91</v>
      </c>
      <c r="AW404" s="12" t="s">
        <v>36</v>
      </c>
      <c r="AX404" s="12" t="s">
        <v>85</v>
      </c>
      <c r="AY404" s="155" t="s">
        <v>209</v>
      </c>
    </row>
    <row r="405" spans="2:65" s="1" customFormat="1" ht="33" customHeight="1" x14ac:dyDescent="0.2">
      <c r="B405" s="30"/>
      <c r="C405" s="136" t="s">
        <v>831</v>
      </c>
      <c r="D405" s="136" t="s">
        <v>210</v>
      </c>
      <c r="E405" s="137" t="s">
        <v>2243</v>
      </c>
      <c r="F405" s="138" t="s">
        <v>2244</v>
      </c>
      <c r="G405" s="139" t="s">
        <v>456</v>
      </c>
      <c r="H405" s="140">
        <v>14</v>
      </c>
      <c r="I405" s="141"/>
      <c r="J405" s="142">
        <f>ROUND(I405*H405,2)</f>
        <v>0</v>
      </c>
      <c r="K405" s="143"/>
      <c r="L405" s="30"/>
      <c r="M405" s="144" t="s">
        <v>1</v>
      </c>
      <c r="N405" s="145" t="s">
        <v>43</v>
      </c>
      <c r="P405" s="146">
        <f>O405*H405</f>
        <v>0</v>
      </c>
      <c r="Q405" s="146">
        <v>0.31108000000000002</v>
      </c>
      <c r="R405" s="146">
        <f>Q405*H405</f>
        <v>4.3551200000000003</v>
      </c>
      <c r="S405" s="146">
        <v>0</v>
      </c>
      <c r="T405" s="147">
        <f>S405*H405</f>
        <v>0</v>
      </c>
      <c r="AR405" s="148" t="s">
        <v>156</v>
      </c>
      <c r="AT405" s="148" t="s">
        <v>210</v>
      </c>
      <c r="AU405" s="148" t="s">
        <v>91</v>
      </c>
      <c r="AY405" s="15" t="s">
        <v>209</v>
      </c>
      <c r="BE405" s="149">
        <f>IF(N405="základní",J405,0)</f>
        <v>0</v>
      </c>
      <c r="BF405" s="149">
        <f>IF(N405="snížená",J405,0)</f>
        <v>0</v>
      </c>
      <c r="BG405" s="149">
        <f>IF(N405="zákl. přenesená",J405,0)</f>
        <v>0</v>
      </c>
      <c r="BH405" s="149">
        <f>IF(N405="sníž. přenesená",J405,0)</f>
        <v>0</v>
      </c>
      <c r="BI405" s="149">
        <f>IF(N405="nulová",J405,0)</f>
        <v>0</v>
      </c>
      <c r="BJ405" s="15" t="s">
        <v>85</v>
      </c>
      <c r="BK405" s="149">
        <f>ROUND(I405*H405,2)</f>
        <v>0</v>
      </c>
      <c r="BL405" s="15" t="s">
        <v>156</v>
      </c>
      <c r="BM405" s="148" t="s">
        <v>4132</v>
      </c>
    </row>
    <row r="406" spans="2:65" s="1" customFormat="1" ht="19.5" x14ac:dyDescent="0.2">
      <c r="B406" s="30"/>
      <c r="D406" s="150" t="s">
        <v>216</v>
      </c>
      <c r="F406" s="151" t="s">
        <v>2246</v>
      </c>
      <c r="I406" s="152"/>
      <c r="L406" s="30"/>
      <c r="M406" s="153"/>
      <c r="T406" s="54"/>
      <c r="AT406" s="15" t="s">
        <v>216</v>
      </c>
      <c r="AU406" s="15" t="s">
        <v>91</v>
      </c>
    </row>
    <row r="407" spans="2:65" s="12" customFormat="1" x14ac:dyDescent="0.2">
      <c r="B407" s="154"/>
      <c r="D407" s="150" t="s">
        <v>292</v>
      </c>
      <c r="E407" s="155" t="s">
        <v>1</v>
      </c>
      <c r="F407" s="156" t="s">
        <v>4133</v>
      </c>
      <c r="H407" s="157">
        <v>14</v>
      </c>
      <c r="I407" s="158"/>
      <c r="L407" s="154"/>
      <c r="M407" s="159"/>
      <c r="T407" s="160"/>
      <c r="AT407" s="155" t="s">
        <v>292</v>
      </c>
      <c r="AU407" s="155" t="s">
        <v>91</v>
      </c>
      <c r="AV407" s="12" t="s">
        <v>91</v>
      </c>
      <c r="AW407" s="12" t="s">
        <v>36</v>
      </c>
      <c r="AX407" s="12" t="s">
        <v>85</v>
      </c>
      <c r="AY407" s="155" t="s">
        <v>209</v>
      </c>
    </row>
    <row r="408" spans="2:65" s="1" customFormat="1" ht="24.2" customHeight="1" x14ac:dyDescent="0.2">
      <c r="B408" s="30"/>
      <c r="C408" s="136" t="s">
        <v>836</v>
      </c>
      <c r="D408" s="136" t="s">
        <v>210</v>
      </c>
      <c r="E408" s="137" t="s">
        <v>2150</v>
      </c>
      <c r="F408" s="138" t="s">
        <v>2151</v>
      </c>
      <c r="G408" s="139" t="s">
        <v>359</v>
      </c>
      <c r="H408" s="140">
        <v>340</v>
      </c>
      <c r="I408" s="141"/>
      <c r="J408" s="142">
        <f>ROUND(I408*H408,2)</f>
        <v>0</v>
      </c>
      <c r="K408" s="143"/>
      <c r="L408" s="30"/>
      <c r="M408" s="144" t="s">
        <v>1</v>
      </c>
      <c r="N408" s="145" t="s">
        <v>43</v>
      </c>
      <c r="P408" s="146">
        <f>O408*H408</f>
        <v>0</v>
      </c>
      <c r="Q408" s="146">
        <v>0</v>
      </c>
      <c r="R408" s="146">
        <f>Q408*H408</f>
        <v>0</v>
      </c>
      <c r="S408" s="146">
        <v>0</v>
      </c>
      <c r="T408" s="147">
        <f>S408*H408</f>
        <v>0</v>
      </c>
      <c r="AR408" s="148" t="s">
        <v>156</v>
      </c>
      <c r="AT408" s="148" t="s">
        <v>210</v>
      </c>
      <c r="AU408" s="148" t="s">
        <v>91</v>
      </c>
      <c r="AY408" s="15" t="s">
        <v>209</v>
      </c>
      <c r="BE408" s="149">
        <f>IF(N408="základní",J408,0)</f>
        <v>0</v>
      </c>
      <c r="BF408" s="149">
        <f>IF(N408="snížená",J408,0)</f>
        <v>0</v>
      </c>
      <c r="BG408" s="149">
        <f>IF(N408="zákl. přenesená",J408,0)</f>
        <v>0</v>
      </c>
      <c r="BH408" s="149">
        <f>IF(N408="sníž. přenesená",J408,0)</f>
        <v>0</v>
      </c>
      <c r="BI408" s="149">
        <f>IF(N408="nulová",J408,0)</f>
        <v>0</v>
      </c>
      <c r="BJ408" s="15" t="s">
        <v>85</v>
      </c>
      <c r="BK408" s="149">
        <f>ROUND(I408*H408,2)</f>
        <v>0</v>
      </c>
      <c r="BL408" s="15" t="s">
        <v>156</v>
      </c>
      <c r="BM408" s="148" t="s">
        <v>4134</v>
      </c>
    </row>
    <row r="409" spans="2:65" s="1" customFormat="1" ht="29.25" x14ac:dyDescent="0.2">
      <c r="B409" s="30"/>
      <c r="D409" s="150" t="s">
        <v>216</v>
      </c>
      <c r="F409" s="151" t="s">
        <v>2153</v>
      </c>
      <c r="I409" s="152"/>
      <c r="L409" s="30"/>
      <c r="M409" s="153"/>
      <c r="T409" s="54"/>
      <c r="AT409" s="15" t="s">
        <v>216</v>
      </c>
      <c r="AU409" s="15" t="s">
        <v>91</v>
      </c>
    </row>
    <row r="410" spans="2:65" s="1" customFormat="1" ht="24.2" customHeight="1" x14ac:dyDescent="0.2">
      <c r="B410" s="30"/>
      <c r="C410" s="171" t="s">
        <v>840</v>
      </c>
      <c r="D410" s="171" t="s">
        <v>449</v>
      </c>
      <c r="E410" s="172" t="s">
        <v>4135</v>
      </c>
      <c r="F410" s="173" t="s">
        <v>4136</v>
      </c>
      <c r="G410" s="174" t="s">
        <v>359</v>
      </c>
      <c r="H410" s="175">
        <v>345.1</v>
      </c>
      <c r="I410" s="176"/>
      <c r="J410" s="177">
        <f>ROUND(I410*H410,2)</f>
        <v>0</v>
      </c>
      <c r="K410" s="178"/>
      <c r="L410" s="179"/>
      <c r="M410" s="180" t="s">
        <v>1</v>
      </c>
      <c r="N410" s="181" t="s">
        <v>43</v>
      </c>
      <c r="P410" s="146">
        <f>O410*H410</f>
        <v>0</v>
      </c>
      <c r="Q410" s="146">
        <v>1.0499999999999999E-3</v>
      </c>
      <c r="R410" s="146">
        <f>Q410*H410</f>
        <v>0.36235499999999998</v>
      </c>
      <c r="S410" s="146">
        <v>0</v>
      </c>
      <c r="T410" s="147">
        <f>S410*H410</f>
        <v>0</v>
      </c>
      <c r="AR410" s="148" t="s">
        <v>244</v>
      </c>
      <c r="AT410" s="148" t="s">
        <v>449</v>
      </c>
      <c r="AU410" s="148" t="s">
        <v>91</v>
      </c>
      <c r="AY410" s="15" t="s">
        <v>209</v>
      </c>
      <c r="BE410" s="149">
        <f>IF(N410="základní",J410,0)</f>
        <v>0</v>
      </c>
      <c r="BF410" s="149">
        <f>IF(N410="snížená",J410,0)</f>
        <v>0</v>
      </c>
      <c r="BG410" s="149">
        <f>IF(N410="zákl. přenesená",J410,0)</f>
        <v>0</v>
      </c>
      <c r="BH410" s="149">
        <f>IF(N410="sníž. přenesená",J410,0)</f>
        <v>0</v>
      </c>
      <c r="BI410" s="149">
        <f>IF(N410="nulová",J410,0)</f>
        <v>0</v>
      </c>
      <c r="BJ410" s="15" t="s">
        <v>85</v>
      </c>
      <c r="BK410" s="149">
        <f>ROUND(I410*H410,2)</f>
        <v>0</v>
      </c>
      <c r="BL410" s="15" t="s">
        <v>156</v>
      </c>
      <c r="BM410" s="148" t="s">
        <v>4137</v>
      </c>
    </row>
    <row r="411" spans="2:65" s="1" customFormat="1" x14ac:dyDescent="0.2">
      <c r="B411" s="30"/>
      <c r="D411" s="150" t="s">
        <v>216</v>
      </c>
      <c r="F411" s="151" t="s">
        <v>4136</v>
      </c>
      <c r="I411" s="152"/>
      <c r="L411" s="30"/>
      <c r="M411" s="153"/>
      <c r="T411" s="54"/>
      <c r="AT411" s="15" t="s">
        <v>216</v>
      </c>
      <c r="AU411" s="15" t="s">
        <v>91</v>
      </c>
    </row>
    <row r="412" spans="2:65" s="12" customFormat="1" x14ac:dyDescent="0.2">
      <c r="B412" s="154"/>
      <c r="D412" s="150" t="s">
        <v>292</v>
      </c>
      <c r="E412" s="155" t="s">
        <v>1</v>
      </c>
      <c r="F412" s="156" t="s">
        <v>4138</v>
      </c>
      <c r="H412" s="157">
        <v>345.09999999999997</v>
      </c>
      <c r="I412" s="158"/>
      <c r="L412" s="154"/>
      <c r="M412" s="159"/>
      <c r="T412" s="160"/>
      <c r="AT412" s="155" t="s">
        <v>292</v>
      </c>
      <c r="AU412" s="155" t="s">
        <v>91</v>
      </c>
      <c r="AV412" s="12" t="s">
        <v>91</v>
      </c>
      <c r="AW412" s="12" t="s">
        <v>36</v>
      </c>
      <c r="AX412" s="12" t="s">
        <v>85</v>
      </c>
      <c r="AY412" s="155" t="s">
        <v>209</v>
      </c>
    </row>
    <row r="413" spans="2:65" s="1" customFormat="1" ht="24.2" customHeight="1" x14ac:dyDescent="0.2">
      <c r="B413" s="30"/>
      <c r="C413" s="136" t="s">
        <v>846</v>
      </c>
      <c r="D413" s="136" t="s">
        <v>210</v>
      </c>
      <c r="E413" s="137" t="s">
        <v>2164</v>
      </c>
      <c r="F413" s="138" t="s">
        <v>2165</v>
      </c>
      <c r="G413" s="139" t="s">
        <v>456</v>
      </c>
      <c r="H413" s="140">
        <v>5</v>
      </c>
      <c r="I413" s="141"/>
      <c r="J413" s="142">
        <f>ROUND(I413*H413,2)</f>
        <v>0</v>
      </c>
      <c r="K413" s="143"/>
      <c r="L413" s="30"/>
      <c r="M413" s="144" t="s">
        <v>1</v>
      </c>
      <c r="N413" s="145" t="s">
        <v>43</v>
      </c>
      <c r="P413" s="146">
        <f>O413*H413</f>
        <v>0</v>
      </c>
      <c r="Q413" s="146">
        <v>0</v>
      </c>
      <c r="R413" s="146">
        <f>Q413*H413</f>
        <v>0</v>
      </c>
      <c r="S413" s="146">
        <v>0</v>
      </c>
      <c r="T413" s="147">
        <f>S413*H413</f>
        <v>0</v>
      </c>
      <c r="AR413" s="148" t="s">
        <v>156</v>
      </c>
      <c r="AT413" s="148" t="s">
        <v>210</v>
      </c>
      <c r="AU413" s="148" t="s">
        <v>91</v>
      </c>
      <c r="AY413" s="15" t="s">
        <v>209</v>
      </c>
      <c r="BE413" s="149">
        <f>IF(N413="základní",J413,0)</f>
        <v>0</v>
      </c>
      <c r="BF413" s="149">
        <f>IF(N413="snížená",J413,0)</f>
        <v>0</v>
      </c>
      <c r="BG413" s="149">
        <f>IF(N413="zákl. přenesená",J413,0)</f>
        <v>0</v>
      </c>
      <c r="BH413" s="149">
        <f>IF(N413="sníž. přenesená",J413,0)</f>
        <v>0</v>
      </c>
      <c r="BI413" s="149">
        <f>IF(N413="nulová",J413,0)</f>
        <v>0</v>
      </c>
      <c r="BJ413" s="15" t="s">
        <v>85</v>
      </c>
      <c r="BK413" s="149">
        <f>ROUND(I413*H413,2)</f>
        <v>0</v>
      </c>
      <c r="BL413" s="15" t="s">
        <v>156</v>
      </c>
      <c r="BM413" s="148" t="s">
        <v>4139</v>
      </c>
    </row>
    <row r="414" spans="2:65" s="1" customFormat="1" ht="29.25" x14ac:dyDescent="0.2">
      <c r="B414" s="30"/>
      <c r="D414" s="150" t="s">
        <v>216</v>
      </c>
      <c r="F414" s="151" t="s">
        <v>2167</v>
      </c>
      <c r="I414" s="152"/>
      <c r="L414" s="30"/>
      <c r="M414" s="153"/>
      <c r="T414" s="54"/>
      <c r="AT414" s="15" t="s">
        <v>216</v>
      </c>
      <c r="AU414" s="15" t="s">
        <v>91</v>
      </c>
    </row>
    <row r="415" spans="2:65" s="1" customFormat="1" ht="16.5" customHeight="1" x14ac:dyDescent="0.2">
      <c r="B415" s="30"/>
      <c r="C415" s="171" t="s">
        <v>850</v>
      </c>
      <c r="D415" s="171" t="s">
        <v>449</v>
      </c>
      <c r="E415" s="172" t="s">
        <v>2168</v>
      </c>
      <c r="F415" s="173" t="s">
        <v>2169</v>
      </c>
      <c r="G415" s="174" t="s">
        <v>456</v>
      </c>
      <c r="H415" s="175">
        <v>5</v>
      </c>
      <c r="I415" s="176"/>
      <c r="J415" s="177">
        <f>ROUND(I415*H415,2)</f>
        <v>0</v>
      </c>
      <c r="K415" s="178"/>
      <c r="L415" s="179"/>
      <c r="M415" s="180" t="s">
        <v>1</v>
      </c>
      <c r="N415" s="181" t="s">
        <v>43</v>
      </c>
      <c r="P415" s="146">
        <f>O415*H415</f>
        <v>0</v>
      </c>
      <c r="Q415" s="146">
        <v>2.2000000000000001E-4</v>
      </c>
      <c r="R415" s="146">
        <f>Q415*H415</f>
        <v>1.1000000000000001E-3</v>
      </c>
      <c r="S415" s="146">
        <v>0</v>
      </c>
      <c r="T415" s="147">
        <f>S415*H415</f>
        <v>0</v>
      </c>
      <c r="AR415" s="148" t="s">
        <v>244</v>
      </c>
      <c r="AT415" s="148" t="s">
        <v>449</v>
      </c>
      <c r="AU415" s="148" t="s">
        <v>91</v>
      </c>
      <c r="AY415" s="15" t="s">
        <v>209</v>
      </c>
      <c r="BE415" s="149">
        <f>IF(N415="základní",J415,0)</f>
        <v>0</v>
      </c>
      <c r="BF415" s="149">
        <f>IF(N415="snížená",J415,0)</f>
        <v>0</v>
      </c>
      <c r="BG415" s="149">
        <f>IF(N415="zákl. přenesená",J415,0)</f>
        <v>0</v>
      </c>
      <c r="BH415" s="149">
        <f>IF(N415="sníž. přenesená",J415,0)</f>
        <v>0</v>
      </c>
      <c r="BI415" s="149">
        <f>IF(N415="nulová",J415,0)</f>
        <v>0</v>
      </c>
      <c r="BJ415" s="15" t="s">
        <v>85</v>
      </c>
      <c r="BK415" s="149">
        <f>ROUND(I415*H415,2)</f>
        <v>0</v>
      </c>
      <c r="BL415" s="15" t="s">
        <v>156</v>
      </c>
      <c r="BM415" s="148" t="s">
        <v>4140</v>
      </c>
    </row>
    <row r="416" spans="2:65" s="1" customFormat="1" x14ac:dyDescent="0.2">
      <c r="B416" s="30"/>
      <c r="D416" s="150" t="s">
        <v>216</v>
      </c>
      <c r="F416" s="151" t="s">
        <v>2169</v>
      </c>
      <c r="I416" s="152"/>
      <c r="L416" s="30"/>
      <c r="M416" s="153"/>
      <c r="T416" s="54"/>
      <c r="AT416" s="15" t="s">
        <v>216</v>
      </c>
      <c r="AU416" s="15" t="s">
        <v>91</v>
      </c>
    </row>
    <row r="417" spans="2:65" s="1" customFormat="1" ht="24.2" customHeight="1" x14ac:dyDescent="0.2">
      <c r="B417" s="30"/>
      <c r="C417" s="136" t="s">
        <v>855</v>
      </c>
      <c r="D417" s="136" t="s">
        <v>210</v>
      </c>
      <c r="E417" s="137" t="s">
        <v>4011</v>
      </c>
      <c r="F417" s="138" t="s">
        <v>4012</v>
      </c>
      <c r="G417" s="139" t="s">
        <v>359</v>
      </c>
      <c r="H417" s="140">
        <v>90</v>
      </c>
      <c r="I417" s="141"/>
      <c r="J417" s="142">
        <f>ROUND(I417*H417,2)</f>
        <v>0</v>
      </c>
      <c r="K417" s="143"/>
      <c r="L417" s="30"/>
      <c r="M417" s="144" t="s">
        <v>1</v>
      </c>
      <c r="N417" s="145" t="s">
        <v>43</v>
      </c>
      <c r="P417" s="146">
        <f>O417*H417</f>
        <v>0</v>
      </c>
      <c r="Q417" s="146">
        <v>0</v>
      </c>
      <c r="R417" s="146">
        <f>Q417*H417</f>
        <v>0</v>
      </c>
      <c r="S417" s="146">
        <v>0</v>
      </c>
      <c r="T417" s="147">
        <f>S417*H417</f>
        <v>0</v>
      </c>
      <c r="AR417" s="148" t="s">
        <v>156</v>
      </c>
      <c r="AT417" s="148" t="s">
        <v>210</v>
      </c>
      <c r="AU417" s="148" t="s">
        <v>91</v>
      </c>
      <c r="AY417" s="15" t="s">
        <v>209</v>
      </c>
      <c r="BE417" s="149">
        <f>IF(N417="základní",J417,0)</f>
        <v>0</v>
      </c>
      <c r="BF417" s="149">
        <f>IF(N417="snížená",J417,0)</f>
        <v>0</v>
      </c>
      <c r="BG417" s="149">
        <f>IF(N417="zákl. přenesená",J417,0)</f>
        <v>0</v>
      </c>
      <c r="BH417" s="149">
        <f>IF(N417="sníž. přenesená",J417,0)</f>
        <v>0</v>
      </c>
      <c r="BI417" s="149">
        <f>IF(N417="nulová",J417,0)</f>
        <v>0</v>
      </c>
      <c r="BJ417" s="15" t="s">
        <v>85</v>
      </c>
      <c r="BK417" s="149">
        <f>ROUND(I417*H417,2)</f>
        <v>0</v>
      </c>
      <c r="BL417" s="15" t="s">
        <v>156</v>
      </c>
      <c r="BM417" s="148" t="s">
        <v>4141</v>
      </c>
    </row>
    <row r="418" spans="2:65" s="1" customFormat="1" ht="29.25" x14ac:dyDescent="0.2">
      <c r="B418" s="30"/>
      <c r="D418" s="150" t="s">
        <v>216</v>
      </c>
      <c r="F418" s="151" t="s">
        <v>4014</v>
      </c>
      <c r="I418" s="152"/>
      <c r="L418" s="30"/>
      <c r="M418" s="153"/>
      <c r="T418" s="54"/>
      <c r="AT418" s="15" t="s">
        <v>216</v>
      </c>
      <c r="AU418" s="15" t="s">
        <v>91</v>
      </c>
    </row>
    <row r="419" spans="2:65" s="1" customFormat="1" ht="24.2" customHeight="1" x14ac:dyDescent="0.2">
      <c r="B419" s="30"/>
      <c r="C419" s="171" t="s">
        <v>860</v>
      </c>
      <c r="D419" s="171" t="s">
        <v>449</v>
      </c>
      <c r="E419" s="172" t="s">
        <v>4015</v>
      </c>
      <c r="F419" s="173" t="s">
        <v>4016</v>
      </c>
      <c r="G419" s="174" t="s">
        <v>359</v>
      </c>
      <c r="H419" s="175">
        <v>91.35</v>
      </c>
      <c r="I419" s="176"/>
      <c r="J419" s="177">
        <f>ROUND(I419*H419,2)</f>
        <v>0</v>
      </c>
      <c r="K419" s="178"/>
      <c r="L419" s="179"/>
      <c r="M419" s="180" t="s">
        <v>1</v>
      </c>
      <c r="N419" s="181" t="s">
        <v>43</v>
      </c>
      <c r="P419" s="146">
        <f>O419*H419</f>
        <v>0</v>
      </c>
      <c r="Q419" s="146">
        <v>2.7E-4</v>
      </c>
      <c r="R419" s="146">
        <f>Q419*H419</f>
        <v>2.4664499999999999E-2</v>
      </c>
      <c r="S419" s="146">
        <v>0</v>
      </c>
      <c r="T419" s="147">
        <f>S419*H419</f>
        <v>0</v>
      </c>
      <c r="AR419" s="148" t="s">
        <v>244</v>
      </c>
      <c r="AT419" s="148" t="s">
        <v>449</v>
      </c>
      <c r="AU419" s="148" t="s">
        <v>91</v>
      </c>
      <c r="AY419" s="15" t="s">
        <v>209</v>
      </c>
      <c r="BE419" s="149">
        <f>IF(N419="základní",J419,0)</f>
        <v>0</v>
      </c>
      <c r="BF419" s="149">
        <f>IF(N419="snížená",J419,0)</f>
        <v>0</v>
      </c>
      <c r="BG419" s="149">
        <f>IF(N419="zákl. přenesená",J419,0)</f>
        <v>0</v>
      </c>
      <c r="BH419" s="149">
        <f>IF(N419="sníž. přenesená",J419,0)</f>
        <v>0</v>
      </c>
      <c r="BI419" s="149">
        <f>IF(N419="nulová",J419,0)</f>
        <v>0</v>
      </c>
      <c r="BJ419" s="15" t="s">
        <v>85</v>
      </c>
      <c r="BK419" s="149">
        <f>ROUND(I419*H419,2)</f>
        <v>0</v>
      </c>
      <c r="BL419" s="15" t="s">
        <v>156</v>
      </c>
      <c r="BM419" s="148" t="s">
        <v>4142</v>
      </c>
    </row>
    <row r="420" spans="2:65" s="1" customFormat="1" x14ac:dyDescent="0.2">
      <c r="B420" s="30"/>
      <c r="D420" s="150" t="s">
        <v>216</v>
      </c>
      <c r="F420" s="151" t="s">
        <v>4016</v>
      </c>
      <c r="I420" s="152"/>
      <c r="L420" s="30"/>
      <c r="M420" s="153"/>
      <c r="T420" s="54"/>
      <c r="AT420" s="15" t="s">
        <v>216</v>
      </c>
      <c r="AU420" s="15" t="s">
        <v>91</v>
      </c>
    </row>
    <row r="421" spans="2:65" s="12" customFormat="1" x14ac:dyDescent="0.2">
      <c r="B421" s="154"/>
      <c r="D421" s="150" t="s">
        <v>292</v>
      </c>
      <c r="E421" s="155" t="s">
        <v>1</v>
      </c>
      <c r="F421" s="156" t="s">
        <v>4143</v>
      </c>
      <c r="H421" s="157">
        <v>91.35</v>
      </c>
      <c r="I421" s="158"/>
      <c r="L421" s="154"/>
      <c r="M421" s="159"/>
      <c r="T421" s="160"/>
      <c r="AT421" s="155" t="s">
        <v>292</v>
      </c>
      <c r="AU421" s="155" t="s">
        <v>91</v>
      </c>
      <c r="AV421" s="12" t="s">
        <v>91</v>
      </c>
      <c r="AW421" s="12" t="s">
        <v>36</v>
      </c>
      <c r="AX421" s="12" t="s">
        <v>85</v>
      </c>
      <c r="AY421" s="155" t="s">
        <v>209</v>
      </c>
    </row>
    <row r="422" spans="2:65" s="1" customFormat="1" ht="24.2" customHeight="1" x14ac:dyDescent="0.2">
      <c r="B422" s="30"/>
      <c r="C422" s="171" t="s">
        <v>379</v>
      </c>
      <c r="D422" s="171" t="s">
        <v>449</v>
      </c>
      <c r="E422" s="172" t="s">
        <v>4144</v>
      </c>
      <c r="F422" s="173" t="s">
        <v>4145</v>
      </c>
      <c r="G422" s="174" t="s">
        <v>456</v>
      </c>
      <c r="H422" s="175">
        <v>9</v>
      </c>
      <c r="I422" s="176"/>
      <c r="J422" s="177">
        <f>ROUND(I422*H422,2)</f>
        <v>0</v>
      </c>
      <c r="K422" s="178"/>
      <c r="L422" s="179"/>
      <c r="M422" s="180" t="s">
        <v>1</v>
      </c>
      <c r="N422" s="181" t="s">
        <v>43</v>
      </c>
      <c r="P422" s="146">
        <f>O422*H422</f>
        <v>0</v>
      </c>
      <c r="Q422" s="146">
        <v>1.6000000000000001E-4</v>
      </c>
      <c r="R422" s="146">
        <f>Q422*H422</f>
        <v>1.4400000000000001E-3</v>
      </c>
      <c r="S422" s="146">
        <v>0</v>
      </c>
      <c r="T422" s="147">
        <f>S422*H422</f>
        <v>0</v>
      </c>
      <c r="AR422" s="148" t="s">
        <v>244</v>
      </c>
      <c r="AT422" s="148" t="s">
        <v>449</v>
      </c>
      <c r="AU422" s="148" t="s">
        <v>91</v>
      </c>
      <c r="AY422" s="15" t="s">
        <v>209</v>
      </c>
      <c r="BE422" s="149">
        <f>IF(N422="základní",J422,0)</f>
        <v>0</v>
      </c>
      <c r="BF422" s="149">
        <f>IF(N422="snížená",J422,0)</f>
        <v>0</v>
      </c>
      <c r="BG422" s="149">
        <f>IF(N422="zákl. přenesená",J422,0)</f>
        <v>0</v>
      </c>
      <c r="BH422" s="149">
        <f>IF(N422="sníž. přenesená",J422,0)</f>
        <v>0</v>
      </c>
      <c r="BI422" s="149">
        <f>IF(N422="nulová",J422,0)</f>
        <v>0</v>
      </c>
      <c r="BJ422" s="15" t="s">
        <v>85</v>
      </c>
      <c r="BK422" s="149">
        <f>ROUND(I422*H422,2)</f>
        <v>0</v>
      </c>
      <c r="BL422" s="15" t="s">
        <v>156</v>
      </c>
      <c r="BM422" s="148" t="s">
        <v>4146</v>
      </c>
    </row>
    <row r="423" spans="2:65" s="1" customFormat="1" x14ac:dyDescent="0.2">
      <c r="B423" s="30"/>
      <c r="D423" s="150" t="s">
        <v>216</v>
      </c>
      <c r="F423" s="151" t="s">
        <v>4145</v>
      </c>
      <c r="I423" s="152"/>
      <c r="L423" s="30"/>
      <c r="M423" s="153"/>
      <c r="T423" s="54"/>
      <c r="AT423" s="15" t="s">
        <v>216</v>
      </c>
      <c r="AU423" s="15" t="s">
        <v>91</v>
      </c>
    </row>
    <row r="424" spans="2:65" s="1" customFormat="1" ht="21.75" customHeight="1" x14ac:dyDescent="0.2">
      <c r="B424" s="30"/>
      <c r="C424" s="136" t="s">
        <v>872</v>
      </c>
      <c r="D424" s="136" t="s">
        <v>210</v>
      </c>
      <c r="E424" s="137" t="s">
        <v>4147</v>
      </c>
      <c r="F424" s="138" t="s">
        <v>4148</v>
      </c>
      <c r="G424" s="139" t="s">
        <v>456</v>
      </c>
      <c r="H424" s="140">
        <v>1</v>
      </c>
      <c r="I424" s="141"/>
      <c r="J424" s="142">
        <f>ROUND(I424*H424,2)</f>
        <v>0</v>
      </c>
      <c r="K424" s="143"/>
      <c r="L424" s="30"/>
      <c r="M424" s="144" t="s">
        <v>1</v>
      </c>
      <c r="N424" s="145" t="s">
        <v>43</v>
      </c>
      <c r="P424" s="146">
        <f>O424*H424</f>
        <v>0</v>
      </c>
      <c r="Q424" s="146">
        <v>7.2000000000000005E-4</v>
      </c>
      <c r="R424" s="146">
        <f>Q424*H424</f>
        <v>7.2000000000000005E-4</v>
      </c>
      <c r="S424" s="146">
        <v>0</v>
      </c>
      <c r="T424" s="147">
        <f>S424*H424</f>
        <v>0</v>
      </c>
      <c r="AR424" s="148" t="s">
        <v>156</v>
      </c>
      <c r="AT424" s="148" t="s">
        <v>210</v>
      </c>
      <c r="AU424" s="148" t="s">
        <v>91</v>
      </c>
      <c r="AY424" s="15" t="s">
        <v>209</v>
      </c>
      <c r="BE424" s="149">
        <f>IF(N424="základní",J424,0)</f>
        <v>0</v>
      </c>
      <c r="BF424" s="149">
        <f>IF(N424="snížená",J424,0)</f>
        <v>0</v>
      </c>
      <c r="BG424" s="149">
        <f>IF(N424="zákl. přenesená",J424,0)</f>
        <v>0</v>
      </c>
      <c r="BH424" s="149">
        <f>IF(N424="sníž. přenesená",J424,0)</f>
        <v>0</v>
      </c>
      <c r="BI424" s="149">
        <f>IF(N424="nulová",J424,0)</f>
        <v>0</v>
      </c>
      <c r="BJ424" s="15" t="s">
        <v>85</v>
      </c>
      <c r="BK424" s="149">
        <f>ROUND(I424*H424,2)</f>
        <v>0</v>
      </c>
      <c r="BL424" s="15" t="s">
        <v>156</v>
      </c>
      <c r="BM424" s="148" t="s">
        <v>4149</v>
      </c>
    </row>
    <row r="425" spans="2:65" s="1" customFormat="1" ht="29.25" x14ac:dyDescent="0.2">
      <c r="B425" s="30"/>
      <c r="D425" s="150" t="s">
        <v>216</v>
      </c>
      <c r="F425" s="151" t="s">
        <v>4150</v>
      </c>
      <c r="I425" s="152"/>
      <c r="L425" s="30"/>
      <c r="M425" s="153"/>
      <c r="T425" s="54"/>
      <c r="AT425" s="15" t="s">
        <v>216</v>
      </c>
      <c r="AU425" s="15" t="s">
        <v>91</v>
      </c>
    </row>
    <row r="426" spans="2:65" s="1" customFormat="1" ht="21.75" customHeight="1" x14ac:dyDescent="0.2">
      <c r="B426" s="30"/>
      <c r="C426" s="171" t="s">
        <v>877</v>
      </c>
      <c r="D426" s="171" t="s">
        <v>449</v>
      </c>
      <c r="E426" s="172" t="s">
        <v>4151</v>
      </c>
      <c r="F426" s="173" t="s">
        <v>4152</v>
      </c>
      <c r="G426" s="174" t="s">
        <v>456</v>
      </c>
      <c r="H426" s="175">
        <v>1</v>
      </c>
      <c r="I426" s="176"/>
      <c r="J426" s="177">
        <f>ROUND(I426*H426,2)</f>
        <v>0</v>
      </c>
      <c r="K426" s="178"/>
      <c r="L426" s="179"/>
      <c r="M426" s="180" t="s">
        <v>1</v>
      </c>
      <c r="N426" s="181" t="s">
        <v>43</v>
      </c>
      <c r="P426" s="146">
        <f>O426*H426</f>
        <v>0</v>
      </c>
      <c r="Q426" s="146">
        <v>8.9999999999999998E-4</v>
      </c>
      <c r="R426" s="146">
        <f>Q426*H426</f>
        <v>8.9999999999999998E-4</v>
      </c>
      <c r="S426" s="146">
        <v>0</v>
      </c>
      <c r="T426" s="147">
        <f>S426*H426</f>
        <v>0</v>
      </c>
      <c r="AR426" s="148" t="s">
        <v>244</v>
      </c>
      <c r="AT426" s="148" t="s">
        <v>449</v>
      </c>
      <c r="AU426" s="148" t="s">
        <v>91</v>
      </c>
      <c r="AY426" s="15" t="s">
        <v>209</v>
      </c>
      <c r="BE426" s="149">
        <f>IF(N426="základní",J426,0)</f>
        <v>0</v>
      </c>
      <c r="BF426" s="149">
        <f>IF(N426="snížená",J426,0)</f>
        <v>0</v>
      </c>
      <c r="BG426" s="149">
        <f>IF(N426="zákl. přenesená",J426,0)</f>
        <v>0</v>
      </c>
      <c r="BH426" s="149">
        <f>IF(N426="sníž. přenesená",J426,0)</f>
        <v>0</v>
      </c>
      <c r="BI426" s="149">
        <f>IF(N426="nulová",J426,0)</f>
        <v>0</v>
      </c>
      <c r="BJ426" s="15" t="s">
        <v>85</v>
      </c>
      <c r="BK426" s="149">
        <f>ROUND(I426*H426,2)</f>
        <v>0</v>
      </c>
      <c r="BL426" s="15" t="s">
        <v>156</v>
      </c>
      <c r="BM426" s="148" t="s">
        <v>4153</v>
      </c>
    </row>
    <row r="427" spans="2:65" s="1" customFormat="1" x14ac:dyDescent="0.2">
      <c r="B427" s="30"/>
      <c r="D427" s="150" t="s">
        <v>216</v>
      </c>
      <c r="F427" s="151" t="s">
        <v>4154</v>
      </c>
      <c r="I427" s="152"/>
      <c r="L427" s="30"/>
      <c r="M427" s="153"/>
      <c r="T427" s="54"/>
      <c r="AT427" s="15" t="s">
        <v>216</v>
      </c>
      <c r="AU427" s="15" t="s">
        <v>91</v>
      </c>
    </row>
    <row r="428" spans="2:65" s="1" customFormat="1" ht="16.5" customHeight="1" x14ac:dyDescent="0.2">
      <c r="B428" s="30"/>
      <c r="C428" s="171" t="s">
        <v>882</v>
      </c>
      <c r="D428" s="171" t="s">
        <v>449</v>
      </c>
      <c r="E428" s="172" t="s">
        <v>4155</v>
      </c>
      <c r="F428" s="173" t="s">
        <v>4156</v>
      </c>
      <c r="G428" s="174" t="s">
        <v>456</v>
      </c>
      <c r="H428" s="175">
        <v>1</v>
      </c>
      <c r="I428" s="176"/>
      <c r="J428" s="177">
        <f>ROUND(I428*H428,2)</f>
        <v>0</v>
      </c>
      <c r="K428" s="178"/>
      <c r="L428" s="179"/>
      <c r="M428" s="180" t="s">
        <v>1</v>
      </c>
      <c r="N428" s="181" t="s">
        <v>43</v>
      </c>
      <c r="P428" s="146">
        <f>O428*H428</f>
        <v>0</v>
      </c>
      <c r="Q428" s="146">
        <v>1.9000000000000001E-4</v>
      </c>
      <c r="R428" s="146">
        <f>Q428*H428</f>
        <v>1.9000000000000001E-4</v>
      </c>
      <c r="S428" s="146">
        <v>0</v>
      </c>
      <c r="T428" s="147">
        <f>S428*H428</f>
        <v>0</v>
      </c>
      <c r="AR428" s="148" t="s">
        <v>244</v>
      </c>
      <c r="AT428" s="148" t="s">
        <v>449</v>
      </c>
      <c r="AU428" s="148" t="s">
        <v>91</v>
      </c>
      <c r="AY428" s="15" t="s">
        <v>209</v>
      </c>
      <c r="BE428" s="149">
        <f>IF(N428="základní",J428,0)</f>
        <v>0</v>
      </c>
      <c r="BF428" s="149">
        <f>IF(N428="snížená",J428,0)</f>
        <v>0</v>
      </c>
      <c r="BG428" s="149">
        <f>IF(N428="zákl. přenesená",J428,0)</f>
        <v>0</v>
      </c>
      <c r="BH428" s="149">
        <f>IF(N428="sníž. přenesená",J428,0)</f>
        <v>0</v>
      </c>
      <c r="BI428" s="149">
        <f>IF(N428="nulová",J428,0)</f>
        <v>0</v>
      </c>
      <c r="BJ428" s="15" t="s">
        <v>85</v>
      </c>
      <c r="BK428" s="149">
        <f>ROUND(I428*H428,2)</f>
        <v>0</v>
      </c>
      <c r="BL428" s="15" t="s">
        <v>156</v>
      </c>
      <c r="BM428" s="148" t="s">
        <v>4157</v>
      </c>
    </row>
    <row r="429" spans="2:65" s="1" customFormat="1" x14ac:dyDescent="0.2">
      <c r="B429" s="30"/>
      <c r="D429" s="150" t="s">
        <v>216</v>
      </c>
      <c r="F429" s="151" t="s">
        <v>4156</v>
      </c>
      <c r="I429" s="152"/>
      <c r="L429" s="30"/>
      <c r="M429" s="153"/>
      <c r="T429" s="54"/>
      <c r="AT429" s="15" t="s">
        <v>216</v>
      </c>
      <c r="AU429" s="15" t="s">
        <v>91</v>
      </c>
    </row>
    <row r="430" spans="2:65" s="1" customFormat="1" ht="16.5" customHeight="1" x14ac:dyDescent="0.2">
      <c r="B430" s="30"/>
      <c r="C430" s="171" t="s">
        <v>887</v>
      </c>
      <c r="D430" s="171" t="s">
        <v>449</v>
      </c>
      <c r="E430" s="172" t="s">
        <v>4158</v>
      </c>
      <c r="F430" s="173" t="s">
        <v>4159</v>
      </c>
      <c r="G430" s="174" t="s">
        <v>456</v>
      </c>
      <c r="H430" s="175">
        <v>1</v>
      </c>
      <c r="I430" s="176"/>
      <c r="J430" s="177">
        <f>ROUND(I430*H430,2)</f>
        <v>0</v>
      </c>
      <c r="K430" s="178"/>
      <c r="L430" s="179"/>
      <c r="M430" s="180" t="s">
        <v>1</v>
      </c>
      <c r="N430" s="181" t="s">
        <v>43</v>
      </c>
      <c r="P430" s="146">
        <f>O430*H430</f>
        <v>0</v>
      </c>
      <c r="Q430" s="146">
        <v>4.6999999999999999E-4</v>
      </c>
      <c r="R430" s="146">
        <f>Q430*H430</f>
        <v>4.6999999999999999E-4</v>
      </c>
      <c r="S430" s="146">
        <v>0</v>
      </c>
      <c r="T430" s="147">
        <f>S430*H430</f>
        <v>0</v>
      </c>
      <c r="AR430" s="148" t="s">
        <v>244</v>
      </c>
      <c r="AT430" s="148" t="s">
        <v>449</v>
      </c>
      <c r="AU430" s="148" t="s">
        <v>91</v>
      </c>
      <c r="AY430" s="15" t="s">
        <v>209</v>
      </c>
      <c r="BE430" s="149">
        <f>IF(N430="základní",J430,0)</f>
        <v>0</v>
      </c>
      <c r="BF430" s="149">
        <f>IF(N430="snížená",J430,0)</f>
        <v>0</v>
      </c>
      <c r="BG430" s="149">
        <f>IF(N430="zákl. přenesená",J430,0)</f>
        <v>0</v>
      </c>
      <c r="BH430" s="149">
        <f>IF(N430="sníž. přenesená",J430,0)</f>
        <v>0</v>
      </c>
      <c r="BI430" s="149">
        <f>IF(N430="nulová",J430,0)</f>
        <v>0</v>
      </c>
      <c r="BJ430" s="15" t="s">
        <v>85</v>
      </c>
      <c r="BK430" s="149">
        <f>ROUND(I430*H430,2)</f>
        <v>0</v>
      </c>
      <c r="BL430" s="15" t="s">
        <v>156</v>
      </c>
      <c r="BM430" s="148" t="s">
        <v>4160</v>
      </c>
    </row>
    <row r="431" spans="2:65" s="1" customFormat="1" x14ac:dyDescent="0.2">
      <c r="B431" s="30"/>
      <c r="D431" s="150" t="s">
        <v>216</v>
      </c>
      <c r="F431" s="151" t="s">
        <v>4159</v>
      </c>
      <c r="I431" s="152"/>
      <c r="L431" s="30"/>
      <c r="M431" s="153"/>
      <c r="T431" s="54"/>
      <c r="AT431" s="15" t="s">
        <v>216</v>
      </c>
      <c r="AU431" s="15" t="s">
        <v>91</v>
      </c>
    </row>
    <row r="432" spans="2:65" s="1" customFormat="1" ht="16.5" customHeight="1" x14ac:dyDescent="0.2">
      <c r="B432" s="30"/>
      <c r="C432" s="171" t="s">
        <v>894</v>
      </c>
      <c r="D432" s="171" t="s">
        <v>449</v>
      </c>
      <c r="E432" s="172" t="s">
        <v>4161</v>
      </c>
      <c r="F432" s="173" t="s">
        <v>4162</v>
      </c>
      <c r="G432" s="174" t="s">
        <v>456</v>
      </c>
      <c r="H432" s="175">
        <v>1</v>
      </c>
      <c r="I432" s="176"/>
      <c r="J432" s="177">
        <f>ROUND(I432*H432,2)</f>
        <v>0</v>
      </c>
      <c r="K432" s="178"/>
      <c r="L432" s="179"/>
      <c r="M432" s="180" t="s">
        <v>1</v>
      </c>
      <c r="N432" s="181" t="s">
        <v>43</v>
      </c>
      <c r="P432" s="146">
        <f>O432*H432</f>
        <v>0</v>
      </c>
      <c r="Q432" s="146">
        <v>1.0970000000000001E-2</v>
      </c>
      <c r="R432" s="146">
        <f>Q432*H432</f>
        <v>1.0970000000000001E-2</v>
      </c>
      <c r="S432" s="146">
        <v>0</v>
      </c>
      <c r="T432" s="147">
        <f>S432*H432</f>
        <v>0</v>
      </c>
      <c r="AR432" s="148" t="s">
        <v>244</v>
      </c>
      <c r="AT432" s="148" t="s">
        <v>449</v>
      </c>
      <c r="AU432" s="148" t="s">
        <v>91</v>
      </c>
      <c r="AY432" s="15" t="s">
        <v>209</v>
      </c>
      <c r="BE432" s="149">
        <f>IF(N432="základní",J432,0)</f>
        <v>0</v>
      </c>
      <c r="BF432" s="149">
        <f>IF(N432="snížená",J432,0)</f>
        <v>0</v>
      </c>
      <c r="BG432" s="149">
        <f>IF(N432="zákl. přenesená",J432,0)</f>
        <v>0</v>
      </c>
      <c r="BH432" s="149">
        <f>IF(N432="sníž. přenesená",J432,0)</f>
        <v>0</v>
      </c>
      <c r="BI432" s="149">
        <f>IF(N432="nulová",J432,0)</f>
        <v>0</v>
      </c>
      <c r="BJ432" s="15" t="s">
        <v>85</v>
      </c>
      <c r="BK432" s="149">
        <f>ROUND(I432*H432,2)</f>
        <v>0</v>
      </c>
      <c r="BL432" s="15" t="s">
        <v>156</v>
      </c>
      <c r="BM432" s="148" t="s">
        <v>4163</v>
      </c>
    </row>
    <row r="433" spans="2:65" s="1" customFormat="1" x14ac:dyDescent="0.2">
      <c r="B433" s="30"/>
      <c r="D433" s="150" t="s">
        <v>216</v>
      </c>
      <c r="F433" s="151" t="s">
        <v>4162</v>
      </c>
      <c r="I433" s="152"/>
      <c r="L433" s="30"/>
      <c r="M433" s="153"/>
      <c r="T433" s="54"/>
      <c r="AT433" s="15" t="s">
        <v>216</v>
      </c>
      <c r="AU433" s="15" t="s">
        <v>91</v>
      </c>
    </row>
    <row r="434" spans="2:65" s="1" customFormat="1" ht="24.2" customHeight="1" x14ac:dyDescent="0.2">
      <c r="B434" s="30"/>
      <c r="C434" s="136" t="s">
        <v>899</v>
      </c>
      <c r="D434" s="136" t="s">
        <v>210</v>
      </c>
      <c r="E434" s="137" t="s">
        <v>4164</v>
      </c>
      <c r="F434" s="138" t="s">
        <v>4165</v>
      </c>
      <c r="G434" s="139" t="s">
        <v>456</v>
      </c>
      <c r="H434" s="140">
        <v>1</v>
      </c>
      <c r="I434" s="141"/>
      <c r="J434" s="142">
        <f>ROUND(I434*H434,2)</f>
        <v>0</v>
      </c>
      <c r="K434" s="143"/>
      <c r="L434" s="30"/>
      <c r="M434" s="144" t="s">
        <v>1</v>
      </c>
      <c r="N434" s="145" t="s">
        <v>43</v>
      </c>
      <c r="P434" s="146">
        <f>O434*H434</f>
        <v>0</v>
      </c>
      <c r="Q434" s="146">
        <v>0</v>
      </c>
      <c r="R434" s="146">
        <f>Q434*H434</f>
        <v>0</v>
      </c>
      <c r="S434" s="146">
        <v>0</v>
      </c>
      <c r="T434" s="147">
        <f>S434*H434</f>
        <v>0</v>
      </c>
      <c r="AR434" s="148" t="s">
        <v>156</v>
      </c>
      <c r="AT434" s="148" t="s">
        <v>210</v>
      </c>
      <c r="AU434" s="148" t="s">
        <v>91</v>
      </c>
      <c r="AY434" s="15" t="s">
        <v>209</v>
      </c>
      <c r="BE434" s="149">
        <f>IF(N434="základní",J434,0)</f>
        <v>0</v>
      </c>
      <c r="BF434" s="149">
        <f>IF(N434="snížená",J434,0)</f>
        <v>0</v>
      </c>
      <c r="BG434" s="149">
        <f>IF(N434="zákl. přenesená",J434,0)</f>
        <v>0</v>
      </c>
      <c r="BH434" s="149">
        <f>IF(N434="sníž. přenesená",J434,0)</f>
        <v>0</v>
      </c>
      <c r="BI434" s="149">
        <f>IF(N434="nulová",J434,0)</f>
        <v>0</v>
      </c>
      <c r="BJ434" s="15" t="s">
        <v>85</v>
      </c>
      <c r="BK434" s="149">
        <f>ROUND(I434*H434,2)</f>
        <v>0</v>
      </c>
      <c r="BL434" s="15" t="s">
        <v>156</v>
      </c>
      <c r="BM434" s="148" t="s">
        <v>4166</v>
      </c>
    </row>
    <row r="435" spans="2:65" s="1" customFormat="1" ht="29.25" x14ac:dyDescent="0.2">
      <c r="B435" s="30"/>
      <c r="D435" s="150" t="s">
        <v>216</v>
      </c>
      <c r="F435" s="151" t="s">
        <v>4167</v>
      </c>
      <c r="I435" s="152"/>
      <c r="L435" s="30"/>
      <c r="M435" s="153"/>
      <c r="T435" s="54"/>
      <c r="AT435" s="15" t="s">
        <v>216</v>
      </c>
      <c r="AU435" s="15" t="s">
        <v>91</v>
      </c>
    </row>
    <row r="436" spans="2:65" s="1" customFormat="1" ht="24.2" customHeight="1" x14ac:dyDescent="0.2">
      <c r="B436" s="30"/>
      <c r="C436" s="171" t="s">
        <v>906</v>
      </c>
      <c r="D436" s="171" t="s">
        <v>449</v>
      </c>
      <c r="E436" s="172" t="s">
        <v>4168</v>
      </c>
      <c r="F436" s="173" t="s">
        <v>4169</v>
      </c>
      <c r="G436" s="174" t="s">
        <v>456</v>
      </c>
      <c r="H436" s="175">
        <v>9</v>
      </c>
      <c r="I436" s="176"/>
      <c r="J436" s="177">
        <f>ROUND(I436*H436,2)</f>
        <v>0</v>
      </c>
      <c r="K436" s="178"/>
      <c r="L436" s="179"/>
      <c r="M436" s="180" t="s">
        <v>1</v>
      </c>
      <c r="N436" s="181" t="s">
        <v>43</v>
      </c>
      <c r="P436" s="146">
        <f>O436*H436</f>
        <v>0</v>
      </c>
      <c r="Q436" s="146">
        <v>6.1999999999999998E-3</v>
      </c>
      <c r="R436" s="146">
        <f>Q436*H436</f>
        <v>5.5799999999999995E-2</v>
      </c>
      <c r="S436" s="146">
        <v>0</v>
      </c>
      <c r="T436" s="147">
        <f>S436*H436</f>
        <v>0</v>
      </c>
      <c r="AR436" s="148" t="s">
        <v>244</v>
      </c>
      <c r="AT436" s="148" t="s">
        <v>449</v>
      </c>
      <c r="AU436" s="148" t="s">
        <v>91</v>
      </c>
      <c r="AY436" s="15" t="s">
        <v>209</v>
      </c>
      <c r="BE436" s="149">
        <f>IF(N436="základní",J436,0)</f>
        <v>0</v>
      </c>
      <c r="BF436" s="149">
        <f>IF(N436="snížená",J436,0)</f>
        <v>0</v>
      </c>
      <c r="BG436" s="149">
        <f>IF(N436="zákl. přenesená",J436,0)</f>
        <v>0</v>
      </c>
      <c r="BH436" s="149">
        <f>IF(N436="sníž. přenesená",J436,0)</f>
        <v>0</v>
      </c>
      <c r="BI436" s="149">
        <f>IF(N436="nulová",J436,0)</f>
        <v>0</v>
      </c>
      <c r="BJ436" s="15" t="s">
        <v>85</v>
      </c>
      <c r="BK436" s="149">
        <f>ROUND(I436*H436,2)</f>
        <v>0</v>
      </c>
      <c r="BL436" s="15" t="s">
        <v>156</v>
      </c>
      <c r="BM436" s="148" t="s">
        <v>4170</v>
      </c>
    </row>
    <row r="437" spans="2:65" s="1" customFormat="1" ht="19.5" x14ac:dyDescent="0.2">
      <c r="B437" s="30"/>
      <c r="D437" s="150" t="s">
        <v>216</v>
      </c>
      <c r="F437" s="151" t="s">
        <v>4169</v>
      </c>
      <c r="I437" s="152"/>
      <c r="L437" s="30"/>
      <c r="M437" s="153"/>
      <c r="T437" s="54"/>
      <c r="AT437" s="15" t="s">
        <v>216</v>
      </c>
      <c r="AU437" s="15" t="s">
        <v>91</v>
      </c>
    </row>
    <row r="438" spans="2:65" s="1" customFormat="1" ht="24.2" customHeight="1" x14ac:dyDescent="0.2">
      <c r="B438" s="30"/>
      <c r="C438" s="136" t="s">
        <v>911</v>
      </c>
      <c r="D438" s="136" t="s">
        <v>210</v>
      </c>
      <c r="E438" s="137" t="s">
        <v>2190</v>
      </c>
      <c r="F438" s="138" t="s">
        <v>2191</v>
      </c>
      <c r="G438" s="139" t="s">
        <v>456</v>
      </c>
      <c r="H438" s="140">
        <v>9</v>
      </c>
      <c r="I438" s="141"/>
      <c r="J438" s="142">
        <f>ROUND(I438*H438,2)</f>
        <v>0</v>
      </c>
      <c r="K438" s="143"/>
      <c r="L438" s="30"/>
      <c r="M438" s="144" t="s">
        <v>1</v>
      </c>
      <c r="N438" s="145" t="s">
        <v>43</v>
      </c>
      <c r="P438" s="146">
        <f>O438*H438</f>
        <v>0</v>
      </c>
      <c r="Q438" s="146">
        <v>0</v>
      </c>
      <c r="R438" s="146">
        <f>Q438*H438</f>
        <v>0</v>
      </c>
      <c r="S438" s="146">
        <v>0</v>
      </c>
      <c r="T438" s="147">
        <f>S438*H438</f>
        <v>0</v>
      </c>
      <c r="AR438" s="148" t="s">
        <v>156</v>
      </c>
      <c r="AT438" s="148" t="s">
        <v>210</v>
      </c>
      <c r="AU438" s="148" t="s">
        <v>91</v>
      </c>
      <c r="AY438" s="15" t="s">
        <v>209</v>
      </c>
      <c r="BE438" s="149">
        <f>IF(N438="základní",J438,0)</f>
        <v>0</v>
      </c>
      <c r="BF438" s="149">
        <f>IF(N438="snížená",J438,0)</f>
        <v>0</v>
      </c>
      <c r="BG438" s="149">
        <f>IF(N438="zákl. přenesená",J438,0)</f>
        <v>0</v>
      </c>
      <c r="BH438" s="149">
        <f>IF(N438="sníž. přenesená",J438,0)</f>
        <v>0</v>
      </c>
      <c r="BI438" s="149">
        <f>IF(N438="nulová",J438,0)</f>
        <v>0</v>
      </c>
      <c r="BJ438" s="15" t="s">
        <v>85</v>
      </c>
      <c r="BK438" s="149">
        <f>ROUND(I438*H438,2)</f>
        <v>0</v>
      </c>
      <c r="BL438" s="15" t="s">
        <v>156</v>
      </c>
      <c r="BM438" s="148" t="s">
        <v>4171</v>
      </c>
    </row>
    <row r="439" spans="2:65" s="1" customFormat="1" ht="29.25" x14ac:dyDescent="0.2">
      <c r="B439" s="30"/>
      <c r="D439" s="150" t="s">
        <v>216</v>
      </c>
      <c r="F439" s="151" t="s">
        <v>2193</v>
      </c>
      <c r="I439" s="152"/>
      <c r="L439" s="30"/>
      <c r="M439" s="153"/>
      <c r="T439" s="54"/>
      <c r="AT439" s="15" t="s">
        <v>216</v>
      </c>
      <c r="AU439" s="15" t="s">
        <v>91</v>
      </c>
    </row>
    <row r="440" spans="2:65" s="1" customFormat="1" ht="24.2" customHeight="1" x14ac:dyDescent="0.2">
      <c r="B440" s="30"/>
      <c r="C440" s="171" t="s">
        <v>916</v>
      </c>
      <c r="D440" s="171" t="s">
        <v>449</v>
      </c>
      <c r="E440" s="172" t="s">
        <v>4172</v>
      </c>
      <c r="F440" s="173" t="s">
        <v>4173</v>
      </c>
      <c r="G440" s="174" t="s">
        <v>456</v>
      </c>
      <c r="H440" s="175">
        <v>9</v>
      </c>
      <c r="I440" s="176"/>
      <c r="J440" s="177">
        <f>ROUND(I440*H440,2)</f>
        <v>0</v>
      </c>
      <c r="K440" s="178"/>
      <c r="L440" s="179"/>
      <c r="M440" s="180" t="s">
        <v>1</v>
      </c>
      <c r="N440" s="181" t="s">
        <v>43</v>
      </c>
      <c r="P440" s="146">
        <f>O440*H440</f>
        <v>0</v>
      </c>
      <c r="Q440" s="146">
        <v>1.8E-3</v>
      </c>
      <c r="R440" s="146">
        <f>Q440*H440</f>
        <v>1.6199999999999999E-2</v>
      </c>
      <c r="S440" s="146">
        <v>0</v>
      </c>
      <c r="T440" s="147">
        <f>S440*H440</f>
        <v>0</v>
      </c>
      <c r="AR440" s="148" t="s">
        <v>244</v>
      </c>
      <c r="AT440" s="148" t="s">
        <v>449</v>
      </c>
      <c r="AU440" s="148" t="s">
        <v>91</v>
      </c>
      <c r="AY440" s="15" t="s">
        <v>209</v>
      </c>
      <c r="BE440" s="149">
        <f>IF(N440="základní",J440,0)</f>
        <v>0</v>
      </c>
      <c r="BF440" s="149">
        <f>IF(N440="snížená",J440,0)</f>
        <v>0</v>
      </c>
      <c r="BG440" s="149">
        <f>IF(N440="zákl. přenesená",J440,0)</f>
        <v>0</v>
      </c>
      <c r="BH440" s="149">
        <f>IF(N440="sníž. přenesená",J440,0)</f>
        <v>0</v>
      </c>
      <c r="BI440" s="149">
        <f>IF(N440="nulová",J440,0)</f>
        <v>0</v>
      </c>
      <c r="BJ440" s="15" t="s">
        <v>85</v>
      </c>
      <c r="BK440" s="149">
        <f>ROUND(I440*H440,2)</f>
        <v>0</v>
      </c>
      <c r="BL440" s="15" t="s">
        <v>156</v>
      </c>
      <c r="BM440" s="148" t="s">
        <v>4174</v>
      </c>
    </row>
    <row r="441" spans="2:65" s="1" customFormat="1" ht="19.5" x14ac:dyDescent="0.2">
      <c r="B441" s="30"/>
      <c r="D441" s="150" t="s">
        <v>216</v>
      </c>
      <c r="F441" s="151" t="s">
        <v>4173</v>
      </c>
      <c r="I441" s="152"/>
      <c r="L441" s="30"/>
      <c r="M441" s="153"/>
      <c r="T441" s="54"/>
      <c r="AT441" s="15" t="s">
        <v>216</v>
      </c>
      <c r="AU441" s="15" t="s">
        <v>91</v>
      </c>
    </row>
    <row r="442" spans="2:65" s="1" customFormat="1" ht="24.2" customHeight="1" x14ac:dyDescent="0.2">
      <c r="B442" s="30"/>
      <c r="C442" s="136" t="s">
        <v>922</v>
      </c>
      <c r="D442" s="136" t="s">
        <v>210</v>
      </c>
      <c r="E442" s="137" t="s">
        <v>4175</v>
      </c>
      <c r="F442" s="138" t="s">
        <v>4176</v>
      </c>
      <c r="G442" s="139" t="s">
        <v>456</v>
      </c>
      <c r="H442" s="140">
        <v>9</v>
      </c>
      <c r="I442" s="141"/>
      <c r="J442" s="142">
        <f>ROUND(I442*H442,2)</f>
        <v>0</v>
      </c>
      <c r="K442" s="143"/>
      <c r="L442" s="30"/>
      <c r="M442" s="144" t="s">
        <v>1</v>
      </c>
      <c r="N442" s="145" t="s">
        <v>43</v>
      </c>
      <c r="P442" s="146">
        <f>O442*H442</f>
        <v>0</v>
      </c>
      <c r="Q442" s="146">
        <v>1.6000000000000001E-4</v>
      </c>
      <c r="R442" s="146">
        <f>Q442*H442</f>
        <v>1.4400000000000001E-3</v>
      </c>
      <c r="S442" s="146">
        <v>0</v>
      </c>
      <c r="T442" s="147">
        <f>S442*H442</f>
        <v>0</v>
      </c>
      <c r="AR442" s="148" t="s">
        <v>156</v>
      </c>
      <c r="AT442" s="148" t="s">
        <v>210</v>
      </c>
      <c r="AU442" s="148" t="s">
        <v>91</v>
      </c>
      <c r="AY442" s="15" t="s">
        <v>209</v>
      </c>
      <c r="BE442" s="149">
        <f>IF(N442="základní",J442,0)</f>
        <v>0</v>
      </c>
      <c r="BF442" s="149">
        <f>IF(N442="snížená",J442,0)</f>
        <v>0</v>
      </c>
      <c r="BG442" s="149">
        <f>IF(N442="zákl. přenesená",J442,0)</f>
        <v>0</v>
      </c>
      <c r="BH442" s="149">
        <f>IF(N442="sníž. přenesená",J442,0)</f>
        <v>0</v>
      </c>
      <c r="BI442" s="149">
        <f>IF(N442="nulová",J442,0)</f>
        <v>0</v>
      </c>
      <c r="BJ442" s="15" t="s">
        <v>85</v>
      </c>
      <c r="BK442" s="149">
        <f>ROUND(I442*H442,2)</f>
        <v>0</v>
      </c>
      <c r="BL442" s="15" t="s">
        <v>156</v>
      </c>
      <c r="BM442" s="148" t="s">
        <v>4177</v>
      </c>
    </row>
    <row r="443" spans="2:65" s="1" customFormat="1" ht="19.5" x14ac:dyDescent="0.2">
      <c r="B443" s="30"/>
      <c r="D443" s="150" t="s">
        <v>216</v>
      </c>
      <c r="F443" s="151" t="s">
        <v>4178</v>
      </c>
      <c r="I443" s="152"/>
      <c r="L443" s="30"/>
      <c r="M443" s="153"/>
      <c r="T443" s="54"/>
      <c r="AT443" s="15" t="s">
        <v>216</v>
      </c>
      <c r="AU443" s="15" t="s">
        <v>91</v>
      </c>
    </row>
    <row r="444" spans="2:65" s="1" customFormat="1" ht="24.2" customHeight="1" x14ac:dyDescent="0.2">
      <c r="B444" s="30"/>
      <c r="C444" s="171" t="s">
        <v>930</v>
      </c>
      <c r="D444" s="171" t="s">
        <v>449</v>
      </c>
      <c r="E444" s="172" t="s">
        <v>4179</v>
      </c>
      <c r="F444" s="173" t="s">
        <v>4180</v>
      </c>
      <c r="G444" s="174" t="s">
        <v>456</v>
      </c>
      <c r="H444" s="175">
        <v>9</v>
      </c>
      <c r="I444" s="176"/>
      <c r="J444" s="177">
        <f>ROUND(I444*H444,2)</f>
        <v>0</v>
      </c>
      <c r="K444" s="178"/>
      <c r="L444" s="179"/>
      <c r="M444" s="180" t="s">
        <v>1</v>
      </c>
      <c r="N444" s="181" t="s">
        <v>43</v>
      </c>
      <c r="P444" s="146">
        <f>O444*H444</f>
        <v>0</v>
      </c>
      <c r="Q444" s="146">
        <v>2.5999999999999999E-3</v>
      </c>
      <c r="R444" s="146">
        <f>Q444*H444</f>
        <v>2.3399999999999997E-2</v>
      </c>
      <c r="S444" s="146">
        <v>0</v>
      </c>
      <c r="T444" s="147">
        <f>S444*H444</f>
        <v>0</v>
      </c>
      <c r="AR444" s="148" t="s">
        <v>244</v>
      </c>
      <c r="AT444" s="148" t="s">
        <v>449</v>
      </c>
      <c r="AU444" s="148" t="s">
        <v>91</v>
      </c>
      <c r="AY444" s="15" t="s">
        <v>209</v>
      </c>
      <c r="BE444" s="149">
        <f>IF(N444="základní",J444,0)</f>
        <v>0</v>
      </c>
      <c r="BF444" s="149">
        <f>IF(N444="snížená",J444,0)</f>
        <v>0</v>
      </c>
      <c r="BG444" s="149">
        <f>IF(N444="zákl. přenesená",J444,0)</f>
        <v>0</v>
      </c>
      <c r="BH444" s="149">
        <f>IF(N444="sníž. přenesená",J444,0)</f>
        <v>0</v>
      </c>
      <c r="BI444" s="149">
        <f>IF(N444="nulová",J444,0)</f>
        <v>0</v>
      </c>
      <c r="BJ444" s="15" t="s">
        <v>85</v>
      </c>
      <c r="BK444" s="149">
        <f>ROUND(I444*H444,2)</f>
        <v>0</v>
      </c>
      <c r="BL444" s="15" t="s">
        <v>156</v>
      </c>
      <c r="BM444" s="148" t="s">
        <v>4181</v>
      </c>
    </row>
    <row r="445" spans="2:65" s="1" customFormat="1" x14ac:dyDescent="0.2">
      <c r="B445" s="30"/>
      <c r="D445" s="150" t="s">
        <v>216</v>
      </c>
      <c r="F445" s="151" t="s">
        <v>4180</v>
      </c>
      <c r="I445" s="152"/>
      <c r="L445" s="30"/>
      <c r="M445" s="153"/>
      <c r="T445" s="54"/>
      <c r="AT445" s="15" t="s">
        <v>216</v>
      </c>
      <c r="AU445" s="15" t="s">
        <v>91</v>
      </c>
    </row>
    <row r="446" spans="2:65" s="1" customFormat="1" ht="16.5" customHeight="1" x14ac:dyDescent="0.2">
      <c r="B446" s="30"/>
      <c r="C446" s="136" t="s">
        <v>935</v>
      </c>
      <c r="D446" s="136" t="s">
        <v>210</v>
      </c>
      <c r="E446" s="137" t="s">
        <v>2248</v>
      </c>
      <c r="F446" s="138" t="s">
        <v>2249</v>
      </c>
      <c r="G446" s="139" t="s">
        <v>456</v>
      </c>
      <c r="H446" s="140">
        <v>12</v>
      </c>
      <c r="I446" s="141"/>
      <c r="J446" s="142">
        <f>ROUND(I446*H446,2)</f>
        <v>0</v>
      </c>
      <c r="K446" s="143"/>
      <c r="L446" s="30"/>
      <c r="M446" s="144" t="s">
        <v>1</v>
      </c>
      <c r="N446" s="145" t="s">
        <v>43</v>
      </c>
      <c r="P446" s="146">
        <f>O446*H446</f>
        <v>0</v>
      </c>
      <c r="Q446" s="146">
        <v>3.3E-4</v>
      </c>
      <c r="R446" s="146">
        <f>Q446*H446</f>
        <v>3.96E-3</v>
      </c>
      <c r="S446" s="146">
        <v>0</v>
      </c>
      <c r="T446" s="147">
        <f>S446*H446</f>
        <v>0</v>
      </c>
      <c r="AR446" s="148" t="s">
        <v>156</v>
      </c>
      <c r="AT446" s="148" t="s">
        <v>210</v>
      </c>
      <c r="AU446" s="148" t="s">
        <v>91</v>
      </c>
      <c r="AY446" s="15" t="s">
        <v>209</v>
      </c>
      <c r="BE446" s="149">
        <f>IF(N446="základní",J446,0)</f>
        <v>0</v>
      </c>
      <c r="BF446" s="149">
        <f>IF(N446="snížená",J446,0)</f>
        <v>0</v>
      </c>
      <c r="BG446" s="149">
        <f>IF(N446="zákl. přenesená",J446,0)</f>
        <v>0</v>
      </c>
      <c r="BH446" s="149">
        <f>IF(N446="sníž. přenesená",J446,0)</f>
        <v>0</v>
      </c>
      <c r="BI446" s="149">
        <f>IF(N446="nulová",J446,0)</f>
        <v>0</v>
      </c>
      <c r="BJ446" s="15" t="s">
        <v>85</v>
      </c>
      <c r="BK446" s="149">
        <f>ROUND(I446*H446,2)</f>
        <v>0</v>
      </c>
      <c r="BL446" s="15" t="s">
        <v>156</v>
      </c>
      <c r="BM446" s="148" t="s">
        <v>4182</v>
      </c>
    </row>
    <row r="447" spans="2:65" s="1" customFormat="1" x14ac:dyDescent="0.2">
      <c r="B447" s="30"/>
      <c r="D447" s="150" t="s">
        <v>216</v>
      </c>
      <c r="F447" s="151" t="s">
        <v>2251</v>
      </c>
      <c r="I447" s="152"/>
      <c r="L447" s="30"/>
      <c r="M447" s="153"/>
      <c r="T447" s="54"/>
      <c r="AT447" s="15" t="s">
        <v>216</v>
      </c>
      <c r="AU447" s="15" t="s">
        <v>91</v>
      </c>
    </row>
    <row r="448" spans="2:65" s="12" customFormat="1" x14ac:dyDescent="0.2">
      <c r="B448" s="154"/>
      <c r="D448" s="150" t="s">
        <v>292</v>
      </c>
      <c r="E448" s="155" t="s">
        <v>1</v>
      </c>
      <c r="F448" s="156" t="s">
        <v>4183</v>
      </c>
      <c r="H448" s="157">
        <v>12</v>
      </c>
      <c r="I448" s="158"/>
      <c r="L448" s="154"/>
      <c r="M448" s="159"/>
      <c r="T448" s="160"/>
      <c r="AT448" s="155" t="s">
        <v>292</v>
      </c>
      <c r="AU448" s="155" t="s">
        <v>91</v>
      </c>
      <c r="AV448" s="12" t="s">
        <v>91</v>
      </c>
      <c r="AW448" s="12" t="s">
        <v>36</v>
      </c>
      <c r="AX448" s="12" t="s">
        <v>85</v>
      </c>
      <c r="AY448" s="155" t="s">
        <v>209</v>
      </c>
    </row>
    <row r="449" spans="2:65" s="11" customFormat="1" ht="20.85" customHeight="1" x14ac:dyDescent="0.2">
      <c r="B449" s="124"/>
      <c r="D449" s="125" t="s">
        <v>77</v>
      </c>
      <c r="E449" s="134" t="s">
        <v>860</v>
      </c>
      <c r="F449" s="134" t="s">
        <v>893</v>
      </c>
      <c r="I449" s="127"/>
      <c r="J449" s="135">
        <f>BK449</f>
        <v>0</v>
      </c>
      <c r="L449" s="124"/>
      <c r="M449" s="129"/>
      <c r="P449" s="130">
        <f>SUM(P450:P471)</f>
        <v>0</v>
      </c>
      <c r="R449" s="130">
        <f>SUM(R450:R471)</f>
        <v>0</v>
      </c>
      <c r="T449" s="131">
        <f>SUM(T450:T471)</f>
        <v>0</v>
      </c>
      <c r="AR449" s="125" t="s">
        <v>85</v>
      </c>
      <c r="AT449" s="132" t="s">
        <v>77</v>
      </c>
      <c r="AU449" s="132" t="s">
        <v>91</v>
      </c>
      <c r="AY449" s="125" t="s">
        <v>209</v>
      </c>
      <c r="BK449" s="133">
        <f>SUM(BK450:BK471)</f>
        <v>0</v>
      </c>
    </row>
    <row r="450" spans="2:65" s="1" customFormat="1" ht="24.2" customHeight="1" x14ac:dyDescent="0.2">
      <c r="B450" s="30"/>
      <c r="C450" s="136" t="s">
        <v>940</v>
      </c>
      <c r="D450" s="136" t="s">
        <v>210</v>
      </c>
      <c r="E450" s="137" t="s">
        <v>900</v>
      </c>
      <c r="F450" s="138" t="s">
        <v>901</v>
      </c>
      <c r="G450" s="139" t="s">
        <v>554</v>
      </c>
      <c r="H450" s="140">
        <v>62.59</v>
      </c>
      <c r="I450" s="141"/>
      <c r="J450" s="142">
        <f>ROUND(I450*H450,2)</f>
        <v>0</v>
      </c>
      <c r="K450" s="143"/>
      <c r="L450" s="30"/>
      <c r="M450" s="144" t="s">
        <v>1</v>
      </c>
      <c r="N450" s="145" t="s">
        <v>43</v>
      </c>
      <c r="P450" s="146">
        <f>O450*H450</f>
        <v>0</v>
      </c>
      <c r="Q450" s="146">
        <v>0</v>
      </c>
      <c r="R450" s="146">
        <f>Q450*H450</f>
        <v>0</v>
      </c>
      <c r="S450" s="146">
        <v>0</v>
      </c>
      <c r="T450" s="147">
        <f>S450*H450</f>
        <v>0</v>
      </c>
      <c r="AR450" s="148" t="s">
        <v>156</v>
      </c>
      <c r="AT450" s="148" t="s">
        <v>210</v>
      </c>
      <c r="AU450" s="148" t="s">
        <v>148</v>
      </c>
      <c r="AY450" s="15" t="s">
        <v>209</v>
      </c>
      <c r="BE450" s="149">
        <f>IF(N450="základní",J450,0)</f>
        <v>0</v>
      </c>
      <c r="BF450" s="149">
        <f>IF(N450="snížená",J450,0)</f>
        <v>0</v>
      </c>
      <c r="BG450" s="149">
        <f>IF(N450="zákl. přenesená",J450,0)</f>
        <v>0</v>
      </c>
      <c r="BH450" s="149">
        <f>IF(N450="sníž. přenesená",J450,0)</f>
        <v>0</v>
      </c>
      <c r="BI450" s="149">
        <f>IF(N450="nulová",J450,0)</f>
        <v>0</v>
      </c>
      <c r="BJ450" s="15" t="s">
        <v>85</v>
      </c>
      <c r="BK450" s="149">
        <f>ROUND(I450*H450,2)</f>
        <v>0</v>
      </c>
      <c r="BL450" s="15" t="s">
        <v>156</v>
      </c>
      <c r="BM450" s="148" t="s">
        <v>4184</v>
      </c>
    </row>
    <row r="451" spans="2:65" s="1" customFormat="1" ht="19.5" x14ac:dyDescent="0.2">
      <c r="B451" s="30"/>
      <c r="D451" s="150" t="s">
        <v>216</v>
      </c>
      <c r="F451" s="151" t="s">
        <v>903</v>
      </c>
      <c r="I451" s="152"/>
      <c r="L451" s="30"/>
      <c r="M451" s="153"/>
      <c r="T451" s="54"/>
      <c r="AT451" s="15" t="s">
        <v>216</v>
      </c>
      <c r="AU451" s="15" t="s">
        <v>148</v>
      </c>
    </row>
    <row r="452" spans="2:65" s="12" customFormat="1" x14ac:dyDescent="0.2">
      <c r="B452" s="154"/>
      <c r="D452" s="150" t="s">
        <v>292</v>
      </c>
      <c r="E452" s="155" t="s">
        <v>1</v>
      </c>
      <c r="F452" s="156" t="s">
        <v>4185</v>
      </c>
      <c r="H452" s="157">
        <v>1.47</v>
      </c>
      <c r="I452" s="158"/>
      <c r="L452" s="154"/>
      <c r="M452" s="159"/>
      <c r="T452" s="160"/>
      <c r="AT452" s="155" t="s">
        <v>292</v>
      </c>
      <c r="AU452" s="155" t="s">
        <v>148</v>
      </c>
      <c r="AV452" s="12" t="s">
        <v>91</v>
      </c>
      <c r="AW452" s="12" t="s">
        <v>36</v>
      </c>
      <c r="AX452" s="12" t="s">
        <v>78</v>
      </c>
      <c r="AY452" s="155" t="s">
        <v>209</v>
      </c>
    </row>
    <row r="453" spans="2:65" s="12" customFormat="1" x14ac:dyDescent="0.2">
      <c r="B453" s="154"/>
      <c r="D453" s="150" t="s">
        <v>292</v>
      </c>
      <c r="E453" s="155" t="s">
        <v>1</v>
      </c>
      <c r="F453" s="156" t="s">
        <v>4186</v>
      </c>
      <c r="H453" s="157">
        <v>61.12</v>
      </c>
      <c r="I453" s="158"/>
      <c r="L453" s="154"/>
      <c r="M453" s="159"/>
      <c r="T453" s="160"/>
      <c r="AT453" s="155" t="s">
        <v>292</v>
      </c>
      <c r="AU453" s="155" t="s">
        <v>148</v>
      </c>
      <c r="AV453" s="12" t="s">
        <v>91</v>
      </c>
      <c r="AW453" s="12" t="s">
        <v>36</v>
      </c>
      <c r="AX453" s="12" t="s">
        <v>78</v>
      </c>
      <c r="AY453" s="155" t="s">
        <v>209</v>
      </c>
    </row>
    <row r="454" spans="2:65" s="13" customFormat="1" x14ac:dyDescent="0.2">
      <c r="B454" s="164"/>
      <c r="D454" s="150" t="s">
        <v>292</v>
      </c>
      <c r="E454" s="165" t="s">
        <v>1</v>
      </c>
      <c r="F454" s="166" t="s">
        <v>351</v>
      </c>
      <c r="H454" s="167">
        <v>62.589999999999996</v>
      </c>
      <c r="I454" s="168"/>
      <c r="L454" s="164"/>
      <c r="M454" s="169"/>
      <c r="T454" s="170"/>
      <c r="AT454" s="165" t="s">
        <v>292</v>
      </c>
      <c r="AU454" s="165" t="s">
        <v>148</v>
      </c>
      <c r="AV454" s="13" t="s">
        <v>156</v>
      </c>
      <c r="AW454" s="13" t="s">
        <v>4</v>
      </c>
      <c r="AX454" s="13" t="s">
        <v>85</v>
      </c>
      <c r="AY454" s="165" t="s">
        <v>209</v>
      </c>
    </row>
    <row r="455" spans="2:65" s="1" customFormat="1" ht="24.2" customHeight="1" x14ac:dyDescent="0.2">
      <c r="B455" s="30"/>
      <c r="C455" s="136" t="s">
        <v>950</v>
      </c>
      <c r="D455" s="136" t="s">
        <v>210</v>
      </c>
      <c r="E455" s="137" t="s">
        <v>907</v>
      </c>
      <c r="F455" s="138" t="s">
        <v>908</v>
      </c>
      <c r="G455" s="139" t="s">
        <v>554</v>
      </c>
      <c r="H455" s="140">
        <v>500.72</v>
      </c>
      <c r="I455" s="141"/>
      <c r="J455" s="142">
        <f>ROUND(I455*H455,2)</f>
        <v>0</v>
      </c>
      <c r="K455" s="143"/>
      <c r="L455" s="30"/>
      <c r="M455" s="144" t="s">
        <v>1</v>
      </c>
      <c r="N455" s="145" t="s">
        <v>43</v>
      </c>
      <c r="P455" s="146">
        <f>O455*H455</f>
        <v>0</v>
      </c>
      <c r="Q455" s="146">
        <v>0</v>
      </c>
      <c r="R455" s="146">
        <f>Q455*H455</f>
        <v>0</v>
      </c>
      <c r="S455" s="146">
        <v>0</v>
      </c>
      <c r="T455" s="147">
        <f>S455*H455</f>
        <v>0</v>
      </c>
      <c r="AR455" s="148" t="s">
        <v>156</v>
      </c>
      <c r="AT455" s="148" t="s">
        <v>210</v>
      </c>
      <c r="AU455" s="148" t="s">
        <v>148</v>
      </c>
      <c r="AY455" s="15" t="s">
        <v>209</v>
      </c>
      <c r="BE455" s="149">
        <f>IF(N455="základní",J455,0)</f>
        <v>0</v>
      </c>
      <c r="BF455" s="149">
        <f>IF(N455="snížená",J455,0)</f>
        <v>0</v>
      </c>
      <c r="BG455" s="149">
        <f>IF(N455="zákl. přenesená",J455,0)</f>
        <v>0</v>
      </c>
      <c r="BH455" s="149">
        <f>IF(N455="sníž. přenesená",J455,0)</f>
        <v>0</v>
      </c>
      <c r="BI455" s="149">
        <f>IF(N455="nulová",J455,0)</f>
        <v>0</v>
      </c>
      <c r="BJ455" s="15" t="s">
        <v>85</v>
      </c>
      <c r="BK455" s="149">
        <f>ROUND(I455*H455,2)</f>
        <v>0</v>
      </c>
      <c r="BL455" s="15" t="s">
        <v>156</v>
      </c>
      <c r="BM455" s="148" t="s">
        <v>4187</v>
      </c>
    </row>
    <row r="456" spans="2:65" s="1" customFormat="1" ht="19.5" x14ac:dyDescent="0.2">
      <c r="B456" s="30"/>
      <c r="D456" s="150" t="s">
        <v>216</v>
      </c>
      <c r="F456" s="151" t="s">
        <v>908</v>
      </c>
      <c r="I456" s="152"/>
      <c r="L456" s="30"/>
      <c r="M456" s="153"/>
      <c r="T456" s="54"/>
      <c r="AT456" s="15" t="s">
        <v>216</v>
      </c>
      <c r="AU456" s="15" t="s">
        <v>148</v>
      </c>
    </row>
    <row r="457" spans="2:65" s="12" customFormat="1" x14ac:dyDescent="0.2">
      <c r="B457" s="154"/>
      <c r="D457" s="150" t="s">
        <v>292</v>
      </c>
      <c r="E457" s="155" t="s">
        <v>1</v>
      </c>
      <c r="F457" s="156" t="s">
        <v>4188</v>
      </c>
      <c r="H457" s="157">
        <v>500.72</v>
      </c>
      <c r="I457" s="158"/>
      <c r="L457" s="154"/>
      <c r="M457" s="159"/>
      <c r="T457" s="160"/>
      <c r="AT457" s="155" t="s">
        <v>292</v>
      </c>
      <c r="AU457" s="155" t="s">
        <v>148</v>
      </c>
      <c r="AV457" s="12" t="s">
        <v>91</v>
      </c>
      <c r="AW457" s="12" t="s">
        <v>36</v>
      </c>
      <c r="AX457" s="12" t="s">
        <v>78</v>
      </c>
      <c r="AY457" s="155" t="s">
        <v>209</v>
      </c>
    </row>
    <row r="458" spans="2:65" s="13" customFormat="1" x14ac:dyDescent="0.2">
      <c r="B458" s="164"/>
      <c r="D458" s="150" t="s">
        <v>292</v>
      </c>
      <c r="E458" s="165" t="s">
        <v>1</v>
      </c>
      <c r="F458" s="166" t="s">
        <v>351</v>
      </c>
      <c r="H458" s="167">
        <v>500.72</v>
      </c>
      <c r="I458" s="168"/>
      <c r="L458" s="164"/>
      <c r="M458" s="169"/>
      <c r="T458" s="170"/>
      <c r="AT458" s="165" t="s">
        <v>292</v>
      </c>
      <c r="AU458" s="165" t="s">
        <v>148</v>
      </c>
      <c r="AV458" s="13" t="s">
        <v>156</v>
      </c>
      <c r="AW458" s="13" t="s">
        <v>4</v>
      </c>
      <c r="AX458" s="13" t="s">
        <v>85</v>
      </c>
      <c r="AY458" s="165" t="s">
        <v>209</v>
      </c>
    </row>
    <row r="459" spans="2:65" s="1" customFormat="1" ht="24.2" customHeight="1" x14ac:dyDescent="0.2">
      <c r="B459" s="30"/>
      <c r="C459" s="136" t="s">
        <v>957</v>
      </c>
      <c r="D459" s="136" t="s">
        <v>210</v>
      </c>
      <c r="E459" s="137" t="s">
        <v>912</v>
      </c>
      <c r="F459" s="138" t="s">
        <v>913</v>
      </c>
      <c r="G459" s="139" t="s">
        <v>554</v>
      </c>
      <c r="H459" s="140">
        <v>62.59</v>
      </c>
      <c r="I459" s="141"/>
      <c r="J459" s="142">
        <f>ROUND(I459*H459,2)</f>
        <v>0</v>
      </c>
      <c r="K459" s="143"/>
      <c r="L459" s="30"/>
      <c r="M459" s="144" t="s">
        <v>1</v>
      </c>
      <c r="N459" s="145" t="s">
        <v>43</v>
      </c>
      <c r="P459" s="146">
        <f>O459*H459</f>
        <v>0</v>
      </c>
      <c r="Q459" s="146">
        <v>0</v>
      </c>
      <c r="R459" s="146">
        <f>Q459*H459</f>
        <v>0</v>
      </c>
      <c r="S459" s="146">
        <v>0</v>
      </c>
      <c r="T459" s="147">
        <f>S459*H459</f>
        <v>0</v>
      </c>
      <c r="AR459" s="148" t="s">
        <v>156</v>
      </c>
      <c r="AT459" s="148" t="s">
        <v>210</v>
      </c>
      <c r="AU459" s="148" t="s">
        <v>148</v>
      </c>
      <c r="AY459" s="15" t="s">
        <v>209</v>
      </c>
      <c r="BE459" s="149">
        <f>IF(N459="základní",J459,0)</f>
        <v>0</v>
      </c>
      <c r="BF459" s="149">
        <f>IF(N459="snížená",J459,0)</f>
        <v>0</v>
      </c>
      <c r="BG459" s="149">
        <f>IF(N459="zákl. přenesená",J459,0)</f>
        <v>0</v>
      </c>
      <c r="BH459" s="149">
        <f>IF(N459="sníž. přenesená",J459,0)</f>
        <v>0</v>
      </c>
      <c r="BI459" s="149">
        <f>IF(N459="nulová",J459,0)</f>
        <v>0</v>
      </c>
      <c r="BJ459" s="15" t="s">
        <v>85</v>
      </c>
      <c r="BK459" s="149">
        <f>ROUND(I459*H459,2)</f>
        <v>0</v>
      </c>
      <c r="BL459" s="15" t="s">
        <v>156</v>
      </c>
      <c r="BM459" s="148" t="s">
        <v>4189</v>
      </c>
    </row>
    <row r="460" spans="2:65" s="1" customFormat="1" ht="19.5" x14ac:dyDescent="0.2">
      <c r="B460" s="30"/>
      <c r="D460" s="150" t="s">
        <v>216</v>
      </c>
      <c r="F460" s="151" t="s">
        <v>915</v>
      </c>
      <c r="I460" s="152"/>
      <c r="L460" s="30"/>
      <c r="M460" s="153"/>
      <c r="T460" s="54"/>
      <c r="AT460" s="15" t="s">
        <v>216</v>
      </c>
      <c r="AU460" s="15" t="s">
        <v>148</v>
      </c>
    </row>
    <row r="461" spans="2:65" s="12" customFormat="1" x14ac:dyDescent="0.2">
      <c r="B461" s="154"/>
      <c r="D461" s="150" t="s">
        <v>292</v>
      </c>
      <c r="E461" s="155" t="s">
        <v>1</v>
      </c>
      <c r="F461" s="156" t="s">
        <v>4185</v>
      </c>
      <c r="H461" s="157">
        <v>1.47</v>
      </c>
      <c r="I461" s="158"/>
      <c r="L461" s="154"/>
      <c r="M461" s="159"/>
      <c r="T461" s="160"/>
      <c r="AT461" s="155" t="s">
        <v>292</v>
      </c>
      <c r="AU461" s="155" t="s">
        <v>148</v>
      </c>
      <c r="AV461" s="12" t="s">
        <v>91</v>
      </c>
      <c r="AW461" s="12" t="s">
        <v>36</v>
      </c>
      <c r="AX461" s="12" t="s">
        <v>78</v>
      </c>
      <c r="AY461" s="155" t="s">
        <v>209</v>
      </c>
    </row>
    <row r="462" spans="2:65" s="12" customFormat="1" x14ac:dyDescent="0.2">
      <c r="B462" s="154"/>
      <c r="D462" s="150" t="s">
        <v>292</v>
      </c>
      <c r="E462" s="155" t="s">
        <v>1</v>
      </c>
      <c r="F462" s="156" t="s">
        <v>4186</v>
      </c>
      <c r="H462" s="157">
        <v>61.12</v>
      </c>
      <c r="I462" s="158"/>
      <c r="L462" s="154"/>
      <c r="M462" s="159"/>
      <c r="T462" s="160"/>
      <c r="AT462" s="155" t="s">
        <v>292</v>
      </c>
      <c r="AU462" s="155" t="s">
        <v>148</v>
      </c>
      <c r="AV462" s="12" t="s">
        <v>91</v>
      </c>
      <c r="AW462" s="12" t="s">
        <v>36</v>
      </c>
      <c r="AX462" s="12" t="s">
        <v>78</v>
      </c>
      <c r="AY462" s="155" t="s">
        <v>209</v>
      </c>
    </row>
    <row r="463" spans="2:65" s="13" customFormat="1" x14ac:dyDescent="0.2">
      <c r="B463" s="164"/>
      <c r="D463" s="150" t="s">
        <v>292</v>
      </c>
      <c r="E463" s="165" t="s">
        <v>1</v>
      </c>
      <c r="F463" s="166" t="s">
        <v>351</v>
      </c>
      <c r="H463" s="167">
        <v>62.589999999999996</v>
      </c>
      <c r="I463" s="168"/>
      <c r="L463" s="164"/>
      <c r="M463" s="169"/>
      <c r="T463" s="170"/>
      <c r="AT463" s="165" t="s">
        <v>292</v>
      </c>
      <c r="AU463" s="165" t="s">
        <v>148</v>
      </c>
      <c r="AV463" s="13" t="s">
        <v>156</v>
      </c>
      <c r="AW463" s="13" t="s">
        <v>4</v>
      </c>
      <c r="AX463" s="13" t="s">
        <v>85</v>
      </c>
      <c r="AY463" s="165" t="s">
        <v>209</v>
      </c>
    </row>
    <row r="464" spans="2:65" s="1" customFormat="1" ht="33" customHeight="1" x14ac:dyDescent="0.2">
      <c r="B464" s="30"/>
      <c r="C464" s="136" t="s">
        <v>3000</v>
      </c>
      <c r="D464" s="136" t="s">
        <v>210</v>
      </c>
      <c r="E464" s="137" t="s">
        <v>917</v>
      </c>
      <c r="F464" s="138" t="s">
        <v>918</v>
      </c>
      <c r="G464" s="139" t="s">
        <v>554</v>
      </c>
      <c r="H464" s="140">
        <v>123.71</v>
      </c>
      <c r="I464" s="141"/>
      <c r="J464" s="142">
        <f>ROUND(I464*H464,2)</f>
        <v>0</v>
      </c>
      <c r="K464" s="143"/>
      <c r="L464" s="30"/>
      <c r="M464" s="144" t="s">
        <v>1</v>
      </c>
      <c r="N464" s="145" t="s">
        <v>43</v>
      </c>
      <c r="P464" s="146">
        <f>O464*H464</f>
        <v>0</v>
      </c>
      <c r="Q464" s="146">
        <v>0</v>
      </c>
      <c r="R464" s="146">
        <f>Q464*H464</f>
        <v>0</v>
      </c>
      <c r="S464" s="146">
        <v>0</v>
      </c>
      <c r="T464" s="147">
        <f>S464*H464</f>
        <v>0</v>
      </c>
      <c r="AR464" s="148" t="s">
        <v>156</v>
      </c>
      <c r="AT464" s="148" t="s">
        <v>210</v>
      </c>
      <c r="AU464" s="148" t="s">
        <v>148</v>
      </c>
      <c r="AY464" s="15" t="s">
        <v>209</v>
      </c>
      <c r="BE464" s="149">
        <f>IF(N464="základní",J464,0)</f>
        <v>0</v>
      </c>
      <c r="BF464" s="149">
        <f>IF(N464="snížená",J464,0)</f>
        <v>0</v>
      </c>
      <c r="BG464" s="149">
        <f>IF(N464="zákl. přenesená",J464,0)</f>
        <v>0</v>
      </c>
      <c r="BH464" s="149">
        <f>IF(N464="sníž. přenesená",J464,0)</f>
        <v>0</v>
      </c>
      <c r="BI464" s="149">
        <f>IF(N464="nulová",J464,0)</f>
        <v>0</v>
      </c>
      <c r="BJ464" s="15" t="s">
        <v>85</v>
      </c>
      <c r="BK464" s="149">
        <f>ROUND(I464*H464,2)</f>
        <v>0</v>
      </c>
      <c r="BL464" s="15" t="s">
        <v>156</v>
      </c>
      <c r="BM464" s="148" t="s">
        <v>4190</v>
      </c>
    </row>
    <row r="465" spans="2:65" s="1" customFormat="1" ht="29.25" x14ac:dyDescent="0.2">
      <c r="B465" s="30"/>
      <c r="D465" s="150" t="s">
        <v>216</v>
      </c>
      <c r="F465" s="151" t="s">
        <v>920</v>
      </c>
      <c r="I465" s="152"/>
      <c r="L465" s="30"/>
      <c r="M465" s="153"/>
      <c r="T465" s="54"/>
      <c r="AT465" s="15" t="s">
        <v>216</v>
      </c>
      <c r="AU465" s="15" t="s">
        <v>148</v>
      </c>
    </row>
    <row r="466" spans="2:65" s="12" customFormat="1" x14ac:dyDescent="0.2">
      <c r="B466" s="154"/>
      <c r="D466" s="150" t="s">
        <v>292</v>
      </c>
      <c r="E466" s="155" t="s">
        <v>1</v>
      </c>
      <c r="F466" s="156" t="s">
        <v>4185</v>
      </c>
      <c r="H466" s="157">
        <v>1.47</v>
      </c>
      <c r="I466" s="158"/>
      <c r="L466" s="154"/>
      <c r="M466" s="159"/>
      <c r="T466" s="160"/>
      <c r="AT466" s="155" t="s">
        <v>292</v>
      </c>
      <c r="AU466" s="155" t="s">
        <v>148</v>
      </c>
      <c r="AV466" s="12" t="s">
        <v>91</v>
      </c>
      <c r="AW466" s="12" t="s">
        <v>36</v>
      </c>
      <c r="AX466" s="12" t="s">
        <v>78</v>
      </c>
      <c r="AY466" s="155" t="s">
        <v>209</v>
      </c>
    </row>
    <row r="467" spans="2:65" s="12" customFormat="1" x14ac:dyDescent="0.2">
      <c r="B467" s="154"/>
      <c r="D467" s="150" t="s">
        <v>292</v>
      </c>
      <c r="E467" s="155" t="s">
        <v>1</v>
      </c>
      <c r="F467" s="156" t="s">
        <v>4191</v>
      </c>
      <c r="H467" s="157">
        <v>122.24</v>
      </c>
      <c r="I467" s="158"/>
      <c r="L467" s="154"/>
      <c r="M467" s="159"/>
      <c r="T467" s="160"/>
      <c r="AT467" s="155" t="s">
        <v>292</v>
      </c>
      <c r="AU467" s="155" t="s">
        <v>148</v>
      </c>
      <c r="AV467" s="12" t="s">
        <v>91</v>
      </c>
      <c r="AW467" s="12" t="s">
        <v>36</v>
      </c>
      <c r="AX467" s="12" t="s">
        <v>78</v>
      </c>
      <c r="AY467" s="155" t="s">
        <v>209</v>
      </c>
    </row>
    <row r="468" spans="2:65" s="13" customFormat="1" x14ac:dyDescent="0.2">
      <c r="B468" s="164"/>
      <c r="D468" s="150" t="s">
        <v>292</v>
      </c>
      <c r="E468" s="165" t="s">
        <v>1</v>
      </c>
      <c r="F468" s="166" t="s">
        <v>351</v>
      </c>
      <c r="H468" s="167">
        <v>123.71</v>
      </c>
      <c r="I468" s="168"/>
      <c r="L468" s="164"/>
      <c r="M468" s="169"/>
      <c r="T468" s="170"/>
      <c r="AT468" s="165" t="s">
        <v>292</v>
      </c>
      <c r="AU468" s="165" t="s">
        <v>148</v>
      </c>
      <c r="AV468" s="13" t="s">
        <v>156</v>
      </c>
      <c r="AW468" s="13" t="s">
        <v>4</v>
      </c>
      <c r="AX468" s="13" t="s">
        <v>85</v>
      </c>
      <c r="AY468" s="165" t="s">
        <v>209</v>
      </c>
    </row>
    <row r="469" spans="2:65" s="1" customFormat="1" ht="24.2" customHeight="1" x14ac:dyDescent="0.2">
      <c r="B469" s="30"/>
      <c r="C469" s="136" t="s">
        <v>3002</v>
      </c>
      <c r="D469" s="136" t="s">
        <v>210</v>
      </c>
      <c r="E469" s="137" t="s">
        <v>1795</v>
      </c>
      <c r="F469" s="138" t="s">
        <v>1796</v>
      </c>
      <c r="G469" s="139" t="s">
        <v>554</v>
      </c>
      <c r="H469" s="140">
        <v>6</v>
      </c>
      <c r="I469" s="141"/>
      <c r="J469" s="142">
        <f>ROUND(I469*H469,2)</f>
        <v>0</v>
      </c>
      <c r="K469" s="143"/>
      <c r="L469" s="30"/>
      <c r="M469" s="144" t="s">
        <v>1</v>
      </c>
      <c r="N469" s="145" t="s">
        <v>43</v>
      </c>
      <c r="P469" s="146">
        <f>O469*H469</f>
        <v>0</v>
      </c>
      <c r="Q469" s="146">
        <v>0</v>
      </c>
      <c r="R469" s="146">
        <f>Q469*H469</f>
        <v>0</v>
      </c>
      <c r="S469" s="146">
        <v>0</v>
      </c>
      <c r="T469" s="147">
        <f>S469*H469</f>
        <v>0</v>
      </c>
      <c r="AR469" s="148" t="s">
        <v>156</v>
      </c>
      <c r="AT469" s="148" t="s">
        <v>210</v>
      </c>
      <c r="AU469" s="148" t="s">
        <v>148</v>
      </c>
      <c r="AY469" s="15" t="s">
        <v>209</v>
      </c>
      <c r="BE469" s="149">
        <f>IF(N469="základní",J469,0)</f>
        <v>0</v>
      </c>
      <c r="BF469" s="149">
        <f>IF(N469="snížená",J469,0)</f>
        <v>0</v>
      </c>
      <c r="BG469" s="149">
        <f>IF(N469="zákl. přenesená",J469,0)</f>
        <v>0</v>
      </c>
      <c r="BH469" s="149">
        <f>IF(N469="sníž. přenesená",J469,0)</f>
        <v>0</v>
      </c>
      <c r="BI469" s="149">
        <f>IF(N469="nulová",J469,0)</f>
        <v>0</v>
      </c>
      <c r="BJ469" s="15" t="s">
        <v>85</v>
      </c>
      <c r="BK469" s="149">
        <f>ROUND(I469*H469,2)</f>
        <v>0</v>
      </c>
      <c r="BL469" s="15" t="s">
        <v>156</v>
      </c>
      <c r="BM469" s="148" t="s">
        <v>4192</v>
      </c>
    </row>
    <row r="470" spans="2:65" s="1" customFormat="1" ht="29.25" x14ac:dyDescent="0.2">
      <c r="B470" s="30"/>
      <c r="D470" s="150" t="s">
        <v>216</v>
      </c>
      <c r="F470" s="151" t="s">
        <v>1798</v>
      </c>
      <c r="I470" s="152"/>
      <c r="L470" s="30"/>
      <c r="M470" s="153"/>
      <c r="T470" s="54"/>
      <c r="AT470" s="15" t="s">
        <v>216</v>
      </c>
      <c r="AU470" s="15" t="s">
        <v>148</v>
      </c>
    </row>
    <row r="471" spans="2:65" s="12" customFormat="1" x14ac:dyDescent="0.2">
      <c r="B471" s="154"/>
      <c r="D471" s="150" t="s">
        <v>292</v>
      </c>
      <c r="E471" s="155" t="s">
        <v>1</v>
      </c>
      <c r="F471" s="156" t="s">
        <v>234</v>
      </c>
      <c r="H471" s="157">
        <v>6</v>
      </c>
      <c r="I471" s="158"/>
      <c r="L471" s="154"/>
      <c r="M471" s="159"/>
      <c r="T471" s="160"/>
      <c r="AT471" s="155" t="s">
        <v>292</v>
      </c>
      <c r="AU471" s="155" t="s">
        <v>148</v>
      </c>
      <c r="AV471" s="12" t="s">
        <v>91</v>
      </c>
      <c r="AW471" s="12" t="s">
        <v>36</v>
      </c>
      <c r="AX471" s="12" t="s">
        <v>85</v>
      </c>
      <c r="AY471" s="155" t="s">
        <v>209</v>
      </c>
    </row>
    <row r="472" spans="2:65" s="11" customFormat="1" ht="22.9" customHeight="1" x14ac:dyDescent="0.2">
      <c r="B472" s="124"/>
      <c r="D472" s="125" t="s">
        <v>77</v>
      </c>
      <c r="E472" s="134" t="s">
        <v>928</v>
      </c>
      <c r="F472" s="134" t="s">
        <v>929</v>
      </c>
      <c r="I472" s="127"/>
      <c r="J472" s="135">
        <f>BK472</f>
        <v>0</v>
      </c>
      <c r="L472" s="124"/>
      <c r="M472" s="129"/>
      <c r="P472" s="130">
        <f>SUM(P473:P478)</f>
        <v>0</v>
      </c>
      <c r="R472" s="130">
        <f>SUM(R473:R478)</f>
        <v>0</v>
      </c>
      <c r="T472" s="131">
        <f>SUM(T473:T478)</f>
        <v>0</v>
      </c>
      <c r="AR472" s="125" t="s">
        <v>85</v>
      </c>
      <c r="AT472" s="132" t="s">
        <v>77</v>
      </c>
      <c r="AU472" s="132" t="s">
        <v>85</v>
      </c>
      <c r="AY472" s="125" t="s">
        <v>209</v>
      </c>
      <c r="BK472" s="133">
        <f>SUM(BK473:BK478)</f>
        <v>0</v>
      </c>
    </row>
    <row r="473" spans="2:65" s="1" customFormat="1" ht="33" customHeight="1" x14ac:dyDescent="0.2">
      <c r="B473" s="30"/>
      <c r="C473" s="136" t="s">
        <v>3005</v>
      </c>
      <c r="D473" s="136" t="s">
        <v>210</v>
      </c>
      <c r="E473" s="137" t="s">
        <v>931</v>
      </c>
      <c r="F473" s="138" t="s">
        <v>932</v>
      </c>
      <c r="G473" s="139" t="s">
        <v>554</v>
      </c>
      <c r="H473" s="140">
        <v>1.47</v>
      </c>
      <c r="I473" s="141"/>
      <c r="J473" s="142">
        <f>ROUND(I473*H473,2)</f>
        <v>0</v>
      </c>
      <c r="K473" s="143"/>
      <c r="L473" s="30"/>
      <c r="M473" s="144" t="s">
        <v>1</v>
      </c>
      <c r="N473" s="145" t="s">
        <v>43</v>
      </c>
      <c r="P473" s="146">
        <f>O473*H473</f>
        <v>0</v>
      </c>
      <c r="Q473" s="146">
        <v>0</v>
      </c>
      <c r="R473" s="146">
        <f>Q473*H473</f>
        <v>0</v>
      </c>
      <c r="S473" s="146">
        <v>0</v>
      </c>
      <c r="T473" s="147">
        <f>S473*H473</f>
        <v>0</v>
      </c>
      <c r="AR473" s="148" t="s">
        <v>156</v>
      </c>
      <c r="AT473" s="148" t="s">
        <v>210</v>
      </c>
      <c r="AU473" s="148" t="s">
        <v>91</v>
      </c>
      <c r="AY473" s="15" t="s">
        <v>209</v>
      </c>
      <c r="BE473" s="149">
        <f>IF(N473="základní",J473,0)</f>
        <v>0</v>
      </c>
      <c r="BF473" s="149">
        <f>IF(N473="snížená",J473,0)</f>
        <v>0</v>
      </c>
      <c r="BG473" s="149">
        <f>IF(N473="zákl. přenesená",J473,0)</f>
        <v>0</v>
      </c>
      <c r="BH473" s="149">
        <f>IF(N473="sníž. přenesená",J473,0)</f>
        <v>0</v>
      </c>
      <c r="BI473" s="149">
        <f>IF(N473="nulová",J473,0)</f>
        <v>0</v>
      </c>
      <c r="BJ473" s="15" t="s">
        <v>85</v>
      </c>
      <c r="BK473" s="149">
        <f>ROUND(I473*H473,2)</f>
        <v>0</v>
      </c>
      <c r="BL473" s="15" t="s">
        <v>156</v>
      </c>
      <c r="BM473" s="148" t="s">
        <v>4193</v>
      </c>
    </row>
    <row r="474" spans="2:65" s="1" customFormat="1" ht="29.25" x14ac:dyDescent="0.2">
      <c r="B474" s="30"/>
      <c r="D474" s="150" t="s">
        <v>216</v>
      </c>
      <c r="F474" s="151" t="s">
        <v>934</v>
      </c>
      <c r="I474" s="152"/>
      <c r="L474" s="30"/>
      <c r="M474" s="153"/>
      <c r="T474" s="54"/>
      <c r="AT474" s="15" t="s">
        <v>216</v>
      </c>
      <c r="AU474" s="15" t="s">
        <v>91</v>
      </c>
    </row>
    <row r="475" spans="2:65" s="12" customFormat="1" x14ac:dyDescent="0.2">
      <c r="B475" s="154"/>
      <c r="D475" s="150" t="s">
        <v>292</v>
      </c>
      <c r="E475" s="155" t="s">
        <v>1</v>
      </c>
      <c r="F475" s="156" t="s">
        <v>4185</v>
      </c>
      <c r="H475" s="157">
        <v>1.47</v>
      </c>
      <c r="I475" s="158"/>
      <c r="L475" s="154"/>
      <c r="M475" s="159"/>
      <c r="T475" s="160"/>
      <c r="AT475" s="155" t="s">
        <v>292</v>
      </c>
      <c r="AU475" s="155" t="s">
        <v>91</v>
      </c>
      <c r="AV475" s="12" t="s">
        <v>91</v>
      </c>
      <c r="AW475" s="12" t="s">
        <v>36</v>
      </c>
      <c r="AX475" s="12" t="s">
        <v>85</v>
      </c>
      <c r="AY475" s="155" t="s">
        <v>209</v>
      </c>
    </row>
    <row r="476" spans="2:65" s="1" customFormat="1" ht="44.25" customHeight="1" x14ac:dyDescent="0.2">
      <c r="B476" s="30"/>
      <c r="C476" s="136" t="s">
        <v>3008</v>
      </c>
      <c r="D476" s="136" t="s">
        <v>210</v>
      </c>
      <c r="E476" s="137" t="s">
        <v>936</v>
      </c>
      <c r="F476" s="138" t="s">
        <v>937</v>
      </c>
      <c r="G476" s="139" t="s">
        <v>554</v>
      </c>
      <c r="H476" s="140">
        <v>61.12</v>
      </c>
      <c r="I476" s="141"/>
      <c r="J476" s="142">
        <f>ROUND(I476*H476,2)</f>
        <v>0</v>
      </c>
      <c r="K476" s="143"/>
      <c r="L476" s="30"/>
      <c r="M476" s="144" t="s">
        <v>1</v>
      </c>
      <c r="N476" s="145" t="s">
        <v>43</v>
      </c>
      <c r="P476" s="146">
        <f>O476*H476</f>
        <v>0</v>
      </c>
      <c r="Q476" s="146">
        <v>0</v>
      </c>
      <c r="R476" s="146">
        <f>Q476*H476</f>
        <v>0</v>
      </c>
      <c r="S476" s="146">
        <v>0</v>
      </c>
      <c r="T476" s="147">
        <f>S476*H476</f>
        <v>0</v>
      </c>
      <c r="AR476" s="148" t="s">
        <v>156</v>
      </c>
      <c r="AT476" s="148" t="s">
        <v>210</v>
      </c>
      <c r="AU476" s="148" t="s">
        <v>91</v>
      </c>
      <c r="AY476" s="15" t="s">
        <v>209</v>
      </c>
      <c r="BE476" s="149">
        <f>IF(N476="základní",J476,0)</f>
        <v>0</v>
      </c>
      <c r="BF476" s="149">
        <f>IF(N476="snížená",J476,0)</f>
        <v>0</v>
      </c>
      <c r="BG476" s="149">
        <f>IF(N476="zákl. přenesená",J476,0)</f>
        <v>0</v>
      </c>
      <c r="BH476" s="149">
        <f>IF(N476="sníž. přenesená",J476,0)</f>
        <v>0</v>
      </c>
      <c r="BI476" s="149">
        <f>IF(N476="nulová",J476,0)</f>
        <v>0</v>
      </c>
      <c r="BJ476" s="15" t="s">
        <v>85</v>
      </c>
      <c r="BK476" s="149">
        <f>ROUND(I476*H476,2)</f>
        <v>0</v>
      </c>
      <c r="BL476" s="15" t="s">
        <v>156</v>
      </c>
      <c r="BM476" s="148" t="s">
        <v>4194</v>
      </c>
    </row>
    <row r="477" spans="2:65" s="1" customFormat="1" ht="29.25" x14ac:dyDescent="0.2">
      <c r="B477" s="30"/>
      <c r="D477" s="150" t="s">
        <v>216</v>
      </c>
      <c r="F477" s="151" t="s">
        <v>937</v>
      </c>
      <c r="I477" s="152"/>
      <c r="L477" s="30"/>
      <c r="M477" s="153"/>
      <c r="T477" s="54"/>
      <c r="AT477" s="15" t="s">
        <v>216</v>
      </c>
      <c r="AU477" s="15" t="s">
        <v>91</v>
      </c>
    </row>
    <row r="478" spans="2:65" s="12" customFormat="1" x14ac:dyDescent="0.2">
      <c r="B478" s="154"/>
      <c r="D478" s="150" t="s">
        <v>292</v>
      </c>
      <c r="E478" s="155" t="s">
        <v>1</v>
      </c>
      <c r="F478" s="156" t="s">
        <v>4186</v>
      </c>
      <c r="H478" s="157">
        <v>61.12</v>
      </c>
      <c r="I478" s="158"/>
      <c r="L478" s="154"/>
      <c r="M478" s="182"/>
      <c r="N478" s="183"/>
      <c r="O478" s="183"/>
      <c r="P478" s="183"/>
      <c r="Q478" s="183"/>
      <c r="R478" s="183"/>
      <c r="S478" s="183"/>
      <c r="T478" s="184"/>
      <c r="AT478" s="155" t="s">
        <v>292</v>
      </c>
      <c r="AU478" s="155" t="s">
        <v>91</v>
      </c>
      <c r="AV478" s="12" t="s">
        <v>91</v>
      </c>
      <c r="AW478" s="12" t="s">
        <v>36</v>
      </c>
      <c r="AX478" s="12" t="s">
        <v>85</v>
      </c>
      <c r="AY478" s="155" t="s">
        <v>209</v>
      </c>
    </row>
    <row r="479" spans="2:65" s="1" customFormat="1" ht="6.95" customHeight="1" x14ac:dyDescent="0.2">
      <c r="B479" s="42"/>
      <c r="C479" s="43"/>
      <c r="D479" s="43"/>
      <c r="E479" s="43"/>
      <c r="F479" s="43"/>
      <c r="G479" s="43"/>
      <c r="H479" s="43"/>
      <c r="I479" s="43"/>
      <c r="J479" s="43"/>
      <c r="K479" s="43"/>
      <c r="L479" s="30"/>
    </row>
  </sheetData>
  <sheetProtection algorithmName="SHA-512" hashValue="XyQF0exlI6noX9D3283EUxMc3LYj5lZa91w86mr7ttK5/38tIyS7K+hbboUmhrbbkbPKB2tDhGw6/VS1VpweeA==" saltValue="8JvCF9uySzt/XsXdoFWC4zz8ftlRNtlJmnGMl5B6cC06By7B7WKbx0VNeSL+daJDRMz1EyvUKv6TpUEcuY4XpQ==" spinCount="100000" sheet="1" objects="1" scenarios="1" formatColumns="0" formatRows="0" autoFilter="0"/>
  <autoFilter ref="C125:K478" xr:uid="{00000000-0009-0000-0000-000016000000}"/>
  <mergeCells count="12">
    <mergeCell ref="E118:H118"/>
    <mergeCell ref="L2:V2"/>
    <mergeCell ref="E84:H84"/>
    <mergeCell ref="E86:H86"/>
    <mergeCell ref="E88:H88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46</vt:i4>
      </vt:variant>
    </vt:vector>
  </HeadingPairs>
  <TitlesOfParts>
    <vt:vector size="69" baseType="lpstr">
      <vt:lpstr>Rekapitulace stavby</vt:lpstr>
      <vt:lpstr>2022_4.0 - SOUPIS VEDLEJŠ...</vt:lpstr>
      <vt:lpstr>2022_4.1 - IO 01 Stoka A</vt:lpstr>
      <vt:lpstr>2022_4.2 - IO 02 Stoka B</vt:lpstr>
      <vt:lpstr>2022_4.3 - IO 03.1 Stoka C</vt:lpstr>
      <vt:lpstr>2022_4.4 - IO 03.2 Stoka C1</vt:lpstr>
      <vt:lpstr>2022_4.5 - IO 03.3 Stoka C2</vt:lpstr>
      <vt:lpstr>2022_4.6 - IO 04  Stoka D</vt:lpstr>
      <vt:lpstr>2022_4.7 - IO 05.1  Stoka E</vt:lpstr>
      <vt:lpstr>2022_4.8 - IO 05.2  Stoka E1</vt:lpstr>
      <vt:lpstr>2022_4.9 - IO 06.1  Stoka F</vt:lpstr>
      <vt:lpstr>2022_4.10 - IO 06.2  Stok...</vt:lpstr>
      <vt:lpstr>2022_4.11 - IO 07.1  Tlak...</vt:lpstr>
      <vt:lpstr>2022_4.12 - IO 07.2  Tlak...</vt:lpstr>
      <vt:lpstr>2022_4.13 - IO 07.3 Tlako...</vt:lpstr>
      <vt:lpstr>2022_4.14 - IO 08 Výtlak</vt:lpstr>
      <vt:lpstr>2022_4.15 - IO 09 Kanaliz...</vt:lpstr>
      <vt:lpstr>2022_4.16 - SO 01 Čerpací...</vt:lpstr>
      <vt:lpstr>2022_4.17.1 - Strojní čás...</vt:lpstr>
      <vt:lpstr>2022_4.17.2.1. - Přípojka nn</vt:lpstr>
      <vt:lpstr>2022_4.17.2.2. - Dodávky ...</vt:lpstr>
      <vt:lpstr>2022_4.17.2.3. - Rozvaděč R1</vt:lpstr>
      <vt:lpstr>2022_4.18 - Rekonstrukce ...</vt:lpstr>
      <vt:lpstr>'2022_4.0 - SOUPIS VEDLEJŠ...'!Názvy_tisku</vt:lpstr>
      <vt:lpstr>'2022_4.1 - IO 01 Stoka A'!Názvy_tisku</vt:lpstr>
      <vt:lpstr>'2022_4.10 - IO 06.2  Stok...'!Názvy_tisku</vt:lpstr>
      <vt:lpstr>'2022_4.11 - IO 07.1  Tlak...'!Názvy_tisku</vt:lpstr>
      <vt:lpstr>'2022_4.12 - IO 07.2  Tlak...'!Názvy_tisku</vt:lpstr>
      <vt:lpstr>'2022_4.13 - IO 07.3 Tlako...'!Názvy_tisku</vt:lpstr>
      <vt:lpstr>'2022_4.14 - IO 08 Výtlak'!Názvy_tisku</vt:lpstr>
      <vt:lpstr>'2022_4.15 - IO 09 Kanaliz...'!Názvy_tisku</vt:lpstr>
      <vt:lpstr>'2022_4.16 - SO 01 Čerpací...'!Názvy_tisku</vt:lpstr>
      <vt:lpstr>'2022_4.17.1 - Strojní čás...'!Názvy_tisku</vt:lpstr>
      <vt:lpstr>'2022_4.17.2.1. - Přípojka nn'!Názvy_tisku</vt:lpstr>
      <vt:lpstr>'2022_4.17.2.2. - Dodávky ...'!Názvy_tisku</vt:lpstr>
      <vt:lpstr>'2022_4.17.2.3. - Rozvaděč R1'!Názvy_tisku</vt:lpstr>
      <vt:lpstr>'2022_4.18 - Rekonstrukce ...'!Názvy_tisku</vt:lpstr>
      <vt:lpstr>'2022_4.2 - IO 02 Stoka B'!Názvy_tisku</vt:lpstr>
      <vt:lpstr>'2022_4.3 - IO 03.1 Stoka C'!Názvy_tisku</vt:lpstr>
      <vt:lpstr>'2022_4.4 - IO 03.2 Stoka C1'!Názvy_tisku</vt:lpstr>
      <vt:lpstr>'2022_4.5 - IO 03.3 Stoka C2'!Názvy_tisku</vt:lpstr>
      <vt:lpstr>'2022_4.6 - IO 04  Stoka D'!Názvy_tisku</vt:lpstr>
      <vt:lpstr>'2022_4.7 - IO 05.1  Stoka E'!Názvy_tisku</vt:lpstr>
      <vt:lpstr>'2022_4.8 - IO 05.2  Stoka E1'!Názvy_tisku</vt:lpstr>
      <vt:lpstr>'2022_4.9 - IO 06.1  Stoka F'!Názvy_tisku</vt:lpstr>
      <vt:lpstr>'Rekapitulace stavby'!Názvy_tisku</vt:lpstr>
      <vt:lpstr>'2022_4.0 - SOUPIS VEDLEJŠ...'!Oblast_tisku</vt:lpstr>
      <vt:lpstr>'2022_4.1 - IO 01 Stoka A'!Oblast_tisku</vt:lpstr>
      <vt:lpstr>'2022_4.10 - IO 06.2  Stok...'!Oblast_tisku</vt:lpstr>
      <vt:lpstr>'2022_4.11 - IO 07.1  Tlak...'!Oblast_tisku</vt:lpstr>
      <vt:lpstr>'2022_4.12 - IO 07.2  Tlak...'!Oblast_tisku</vt:lpstr>
      <vt:lpstr>'2022_4.13 - IO 07.3 Tlako...'!Oblast_tisku</vt:lpstr>
      <vt:lpstr>'2022_4.14 - IO 08 Výtlak'!Oblast_tisku</vt:lpstr>
      <vt:lpstr>'2022_4.15 - IO 09 Kanaliz...'!Oblast_tisku</vt:lpstr>
      <vt:lpstr>'2022_4.16 - SO 01 Čerpací...'!Oblast_tisku</vt:lpstr>
      <vt:lpstr>'2022_4.17.1 - Strojní čás...'!Oblast_tisku</vt:lpstr>
      <vt:lpstr>'2022_4.17.2.1. - Přípojka nn'!Oblast_tisku</vt:lpstr>
      <vt:lpstr>'2022_4.17.2.2. - Dodávky ...'!Oblast_tisku</vt:lpstr>
      <vt:lpstr>'2022_4.17.2.3. - Rozvaděč R1'!Oblast_tisku</vt:lpstr>
      <vt:lpstr>'2022_4.18 - Rekonstrukce ...'!Oblast_tisku</vt:lpstr>
      <vt:lpstr>'2022_4.2 - IO 02 Stoka B'!Oblast_tisku</vt:lpstr>
      <vt:lpstr>'2022_4.3 - IO 03.1 Stoka C'!Oblast_tisku</vt:lpstr>
      <vt:lpstr>'2022_4.4 - IO 03.2 Stoka C1'!Oblast_tisku</vt:lpstr>
      <vt:lpstr>'2022_4.5 - IO 03.3 Stoka C2'!Oblast_tisku</vt:lpstr>
      <vt:lpstr>'2022_4.6 - IO 04  Stoka D'!Oblast_tisku</vt:lpstr>
      <vt:lpstr>'2022_4.7 - IO 05.1  Stoka E'!Oblast_tisku</vt:lpstr>
      <vt:lpstr>'2022_4.8 - IO 05.2  Stoka E1'!Oblast_tisku</vt:lpstr>
      <vt:lpstr>'2022_4.9 - IO 06.1  Stoka F'!Oblast_tisku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Martina Bartáková</dc:creator>
  <cp:lastModifiedBy>Ing. Martina Bartáková</cp:lastModifiedBy>
  <dcterms:created xsi:type="dcterms:W3CDTF">2025-05-05T13:38:15Z</dcterms:created>
  <dcterms:modified xsi:type="dcterms:W3CDTF">2025-05-21T05:57:48Z</dcterms:modified>
</cp:coreProperties>
</file>