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A:\Dokumenty\Stavby\ZŠ Tyrše\Přípojka ÚT pavilon\Rozpočet\"/>
    </mc:Choice>
  </mc:AlternateContent>
  <bookViews>
    <workbookView xWindow="0" yWindow="0" windowWidth="0" windowHeight="0"/>
  </bookViews>
  <sheets>
    <sheet name="Rekapitulace stavby" sheetId="1" r:id="rId1"/>
    <sheet name="2025-002 - ZŠ Dr. Tyrše -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'2025-002 - ZŠ Dr. Tyrše -...'!$C$134:$K$427</definedName>
    <definedName name="_xlnm.Print_Area" localSheetId="1">'2025-002 - ZŠ Dr. Tyrše -...'!$C$4:$J$76,'2025-002 - ZŠ Dr. Tyrše -...'!$C$124:$K$427</definedName>
    <definedName name="_xlnm.Print_Titles" localSheetId="1">'2025-002 - ZŠ Dr. Tyrše -...'!$134:$134</definedName>
    <definedName name="_xlnm.Print_Area" localSheetId="2">'Seznam figur'!$C$4:$G$34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424"/>
  <c r="BH424"/>
  <c r="BG424"/>
  <c r="BF424"/>
  <c r="T424"/>
  <c r="T423"/>
  <c r="R424"/>
  <c r="R423"/>
  <c r="P424"/>
  <c r="P423"/>
  <c r="BI420"/>
  <c r="BH420"/>
  <c r="BG420"/>
  <c r="BF420"/>
  <c r="T420"/>
  <c r="T419"/>
  <c r="R420"/>
  <c r="R419"/>
  <c r="P420"/>
  <c r="P419"/>
  <c r="BI415"/>
  <c r="BH415"/>
  <c r="BG415"/>
  <c r="BF415"/>
  <c r="T415"/>
  <c r="T414"/>
  <c r="R415"/>
  <c r="R414"/>
  <c r="P415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98"/>
  <c r="BH398"/>
  <c r="BG398"/>
  <c r="BF398"/>
  <c r="T398"/>
  <c r="R398"/>
  <c r="P398"/>
  <c r="BI393"/>
  <c r="BH393"/>
  <c r="BG393"/>
  <c r="BF393"/>
  <c r="T393"/>
  <c r="T392"/>
  <c r="R393"/>
  <c r="R392"/>
  <c r="P393"/>
  <c r="P392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7"/>
  <c r="BH337"/>
  <c r="BG337"/>
  <c r="BF337"/>
  <c r="T337"/>
  <c r="R337"/>
  <c r="P337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1"/>
  <c r="BH151"/>
  <c r="BG151"/>
  <c r="BF151"/>
  <c r="T151"/>
  <c r="R151"/>
  <c r="P151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F129"/>
  <c r="E127"/>
  <c r="F87"/>
  <c r="E85"/>
  <c r="J22"/>
  <c r="E22"/>
  <c r="J132"/>
  <c r="J21"/>
  <c r="J19"/>
  <c r="E19"/>
  <c r="J131"/>
  <c r="J18"/>
  <c r="J16"/>
  <c r="E16"/>
  <c r="F132"/>
  <c r="J15"/>
  <c r="J13"/>
  <c r="E13"/>
  <c r="F131"/>
  <c r="J12"/>
  <c r="J10"/>
  <c r="J129"/>
  <c i="1" r="L90"/>
  <c r="AM90"/>
  <c r="AM89"/>
  <c r="L89"/>
  <c r="AM87"/>
  <c r="L87"/>
  <c r="L85"/>
  <c r="L84"/>
  <c i="2" r="BK420"/>
  <c r="BK415"/>
  <c r="BK406"/>
  <c r="BK398"/>
  <c r="BK384"/>
  <c r="BK380"/>
  <c r="BK374"/>
  <c r="BK368"/>
  <c r="BK363"/>
  <c r="J357"/>
  <c r="BK347"/>
  <c r="BK344"/>
  <c r="BK342"/>
  <c r="J337"/>
  <c r="J332"/>
  <c r="BK328"/>
  <c r="BK322"/>
  <c r="BK320"/>
  <c r="J317"/>
  <c r="J312"/>
  <c r="BK307"/>
  <c r="J305"/>
  <c r="BK294"/>
  <c r="BK291"/>
  <c r="J287"/>
  <c r="BK280"/>
  <c r="BK274"/>
  <c r="BK266"/>
  <c r="BK248"/>
  <c r="BK240"/>
  <c r="J236"/>
  <c r="BK213"/>
  <c r="J205"/>
  <c r="BK190"/>
  <c r="BK178"/>
  <c r="J166"/>
  <c r="J151"/>
  <c r="BK138"/>
  <c r="J32"/>
  <c r="J420"/>
  <c r="J410"/>
  <c r="J402"/>
  <c r="J393"/>
  <c r="J384"/>
  <c r="BK378"/>
  <c r="J374"/>
  <c r="BK366"/>
  <c r="BK360"/>
  <c r="J271"/>
  <c r="J240"/>
  <c r="J234"/>
  <c r="J230"/>
  <c r="J219"/>
  <c r="J201"/>
  <c r="BK186"/>
  <c r="J178"/>
  <c r="BK166"/>
  <c r="J160"/>
  <c r="J141"/>
  <c r="F33"/>
  <c r="BK424"/>
  <c r="BK410"/>
  <c r="BK402"/>
  <c r="BK393"/>
  <c r="J388"/>
  <c r="J380"/>
  <c r="BK371"/>
  <c r="J366"/>
  <c r="J360"/>
  <c r="BK271"/>
  <c r="BK257"/>
  <c r="J244"/>
  <c r="BK234"/>
  <c r="BK227"/>
  <c r="BK219"/>
  <c r="J209"/>
  <c r="BK193"/>
  <c r="J186"/>
  <c r="BK169"/>
  <c r="BK163"/>
  <c r="BK151"/>
  <c r="BK141"/>
  <c i="1" r="AS94"/>
  <c i="2" r="J424"/>
  <c r="J415"/>
  <c r="J406"/>
  <c r="J398"/>
  <c r="BK388"/>
  <c r="J378"/>
  <c r="J371"/>
  <c r="J368"/>
  <c r="J363"/>
  <c r="BK357"/>
  <c r="BK269"/>
  <c r="J254"/>
  <c r="J238"/>
  <c r="BK232"/>
  <c r="BK223"/>
  <c r="BK209"/>
  <c r="J183"/>
  <c r="BK160"/>
  <c r="J144"/>
  <c r="F34"/>
  <c r="F32"/>
  <c r="BK353"/>
  <c r="J353"/>
  <c r="J347"/>
  <c r="J344"/>
  <c r="J342"/>
  <c r="BK332"/>
  <c r="BK330"/>
  <c r="J328"/>
  <c r="J325"/>
  <c r="J322"/>
  <c r="BK317"/>
  <c r="J315"/>
  <c r="BK309"/>
  <c r="J307"/>
  <c r="BK298"/>
  <c r="J294"/>
  <c r="J291"/>
  <c r="J284"/>
  <c r="BK276"/>
  <c r="J274"/>
  <c r="J266"/>
  <c r="BK254"/>
  <c r="J248"/>
  <c r="BK236"/>
  <c r="BK230"/>
  <c r="J223"/>
  <c r="BK205"/>
  <c r="J193"/>
  <c r="BK183"/>
  <c r="J169"/>
  <c r="J163"/>
  <c r="BK144"/>
  <c r="J138"/>
  <c r="F35"/>
  <c r="BK337"/>
  <c r="J330"/>
  <c r="BK325"/>
  <c r="J320"/>
  <c r="BK315"/>
  <c r="BK312"/>
  <c r="J309"/>
  <c r="BK305"/>
  <c r="J298"/>
  <c r="BK287"/>
  <c r="BK284"/>
  <c r="J280"/>
  <c r="J276"/>
  <c r="J269"/>
  <c r="J257"/>
  <c r="BK244"/>
  <c r="BK238"/>
  <c r="J232"/>
  <c r="J227"/>
  <c r="J213"/>
  <c r="BK201"/>
  <c r="J190"/>
  <c l="1" r="P137"/>
  <c r="T208"/>
  <c r="R218"/>
  <c r="T243"/>
  <c r="BK137"/>
  <c r="J137"/>
  <c r="J96"/>
  <c r="R200"/>
  <c r="BK218"/>
  <c r="J218"/>
  <c r="J99"/>
  <c r="P243"/>
  <c r="BK208"/>
  <c r="J208"/>
  <c r="J98"/>
  <c r="P218"/>
  <c r="P226"/>
  <c r="BK243"/>
  <c r="J243"/>
  <c r="J101"/>
  <c r="T256"/>
  <c r="T273"/>
  <c r="T279"/>
  <c r="R314"/>
  <c r="T327"/>
  <c r="T137"/>
  <c r="R208"/>
  <c r="T226"/>
  <c r="BK256"/>
  <c r="J256"/>
  <c r="J102"/>
  <c r="BK273"/>
  <c r="J273"/>
  <c r="J103"/>
  <c r="BK279"/>
  <c r="BK278"/>
  <c r="J278"/>
  <c r="J104"/>
  <c r="BK314"/>
  <c r="J314"/>
  <c r="J106"/>
  <c r="T314"/>
  <c r="P359"/>
  <c r="P200"/>
  <c r="T218"/>
  <c r="R137"/>
  <c r="R136"/>
  <c r="P208"/>
  <c r="R226"/>
  <c r="P256"/>
  <c r="P273"/>
  <c r="R279"/>
  <c r="R278"/>
  <c r="P314"/>
  <c r="P327"/>
  <c r="R359"/>
  <c r="R377"/>
  <c r="R376"/>
  <c r="P383"/>
  <c r="P382"/>
  <c r="T397"/>
  <c r="BK200"/>
  <c r="J200"/>
  <c r="J97"/>
  <c r="T200"/>
  <c r="BK226"/>
  <c r="J226"/>
  <c r="J100"/>
  <c r="R243"/>
  <c r="R256"/>
  <c r="R273"/>
  <c r="P279"/>
  <c r="P278"/>
  <c r="BK327"/>
  <c r="J327"/>
  <c r="J107"/>
  <c r="R327"/>
  <c r="BK359"/>
  <c r="J359"/>
  <c r="J108"/>
  <c r="T359"/>
  <c r="BK377"/>
  <c r="J377"/>
  <c r="J110"/>
  <c r="P377"/>
  <c r="P376"/>
  <c r="T377"/>
  <c r="T376"/>
  <c r="BK383"/>
  <c r="J383"/>
  <c r="J112"/>
  <c r="R383"/>
  <c r="R382"/>
  <c r="T383"/>
  <c r="T382"/>
  <c r="BK397"/>
  <c r="J397"/>
  <c r="J114"/>
  <c r="P397"/>
  <c r="R397"/>
  <c r="BK392"/>
  <c r="J392"/>
  <c r="J113"/>
  <c r="BK414"/>
  <c r="J414"/>
  <c r="J115"/>
  <c r="BK419"/>
  <c r="J419"/>
  <c r="J116"/>
  <c r="BK423"/>
  <c r="J423"/>
  <c r="J117"/>
  <c i="1" r="AW95"/>
  <c i="2" r="J87"/>
  <c r="F89"/>
  <c r="J89"/>
  <c r="F90"/>
  <c r="J90"/>
  <c r="BE138"/>
  <c r="BE141"/>
  <c r="BE144"/>
  <c r="BE151"/>
  <c r="BE160"/>
  <c r="BE163"/>
  <c r="BE166"/>
  <c r="BE169"/>
  <c r="BE178"/>
  <c r="BE183"/>
  <c r="BE186"/>
  <c r="BE190"/>
  <c r="BE193"/>
  <c r="BE201"/>
  <c r="BE205"/>
  <c r="BE209"/>
  <c r="BE213"/>
  <c r="BE219"/>
  <c r="BE223"/>
  <c r="BE227"/>
  <c r="BE230"/>
  <c r="BE232"/>
  <c r="BE234"/>
  <c r="BE236"/>
  <c r="BE238"/>
  <c r="BE240"/>
  <c r="BE244"/>
  <c r="BE248"/>
  <c r="BE254"/>
  <c r="BE257"/>
  <c r="BE266"/>
  <c r="BE269"/>
  <c r="BE271"/>
  <c r="BE274"/>
  <c r="BE276"/>
  <c r="BE280"/>
  <c r="BE284"/>
  <c r="BE287"/>
  <c r="BE291"/>
  <c r="BE294"/>
  <c r="BE298"/>
  <c r="BE305"/>
  <c r="BE307"/>
  <c r="BE309"/>
  <c r="BE312"/>
  <c r="BE315"/>
  <c r="BE317"/>
  <c r="BE320"/>
  <c r="BE322"/>
  <c r="BE325"/>
  <c r="BE328"/>
  <c r="BE330"/>
  <c r="BE332"/>
  <c r="BE337"/>
  <c r="BE342"/>
  <c r="BE344"/>
  <c r="BE347"/>
  <c r="BE353"/>
  <c r="BE357"/>
  <c r="BE360"/>
  <c r="BE363"/>
  <c r="BE366"/>
  <c r="BE368"/>
  <c r="BE371"/>
  <c r="BE374"/>
  <c r="BE378"/>
  <c r="BE380"/>
  <c r="BE384"/>
  <c r="BE388"/>
  <c r="BE393"/>
  <c r="BE398"/>
  <c r="BE402"/>
  <c r="BE406"/>
  <c r="BE410"/>
  <c r="BE415"/>
  <c r="BE420"/>
  <c r="BE424"/>
  <c i="1" r="BB95"/>
  <c r="BC95"/>
  <c r="BA95"/>
  <c r="BD95"/>
  <c r="BA94"/>
  <c r="W30"/>
  <c r="BC94"/>
  <c r="W32"/>
  <c r="BB94"/>
  <c r="W31"/>
  <c r="BD94"/>
  <c r="W33"/>
  <c i="2" l="1" r="R135"/>
  <c r="T136"/>
  <c r="T278"/>
  <c r="P136"/>
  <c r="P135"/>
  <c i="1" r="AU95"/>
  <c i="2" r="BK136"/>
  <c r="J136"/>
  <c r="J95"/>
  <c r="J279"/>
  <c r="J105"/>
  <c r="BK382"/>
  <c r="J382"/>
  <c r="J111"/>
  <c r="BK376"/>
  <c r="J376"/>
  <c r="J109"/>
  <c i="1" r="AU94"/>
  <c r="AX94"/>
  <c i="2" r="J31"/>
  <c i="1" r="AV95"/>
  <c r="AT95"/>
  <c r="AY94"/>
  <c r="AW94"/>
  <c r="AK30"/>
  <c i="2" r="F31"/>
  <c i="1" r="AZ95"/>
  <c r="AZ94"/>
  <c r="W29"/>
  <c i="2" l="1" r="T135"/>
  <c r="BK135"/>
  <c r="J135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<sst xmlns="http://schemas.openxmlformats.org/spreadsheetml/2006/main">
  <si>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</si>
  <si>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</si>
  <si>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</si>
  <si>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</si>
  <si>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</si>
  <si>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{f6bf7856-8233-4d48-a5a1-6123fb55db6b}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</si>
  <si>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</si>
  <si>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</si>
  <si>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</si>
  <si>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</si>
  <si>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</si>
  <si>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</si>
  <si>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</si>
  <si>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</si>
  <si>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</si>
  <si>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</si>
  <si>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</si>
  <si>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Dr. Tyrše - oprava přívodu ÚT pro pavilon</t>
  </si>
  <si>
    <t>KSO:</t>
  </si>
  <si>
    <t>CC-CZ:</t>
  </si>
  <si>
    <t>Místo:</t>
  </si>
  <si>
    <t xml:space="preserve"> </t>
  </si>
  <si>
    <t>Datum:</t>
  </si>
  <si>
    <t>27. 2. 2025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</si>
  <si>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</si>
  <si>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</si>
  <si>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</si>
  <si>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</si>
  <si>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</si>
  <si>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</si>
  <si>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</si>
  <si>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</si>
  <si>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</si>
  <si>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</si>
  <si>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</si>
  <si>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</si>
  <si>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</si>
  <si>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</si>
  <si>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</si>
  <si>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</si>
  <si>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</si>
  <si>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</si>
  <si>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</si>
  <si>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</si>
  <si>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</si>
  <si>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</si>
  <si>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</si>
  <si>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</si>
  <si>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</si>
  <si>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</si>
  <si>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</si>
  <si>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</si>
  <si>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</si>
  <si>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</si>
  <si>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</si>
  <si>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</si>
  <si>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</si>
  <si>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</si>
  <si>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</si>
  <si>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</si>
  <si>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</si>
  <si>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</si>
  <si>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</si>
  <si>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</si>
  <si>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</si>
  <si>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</si>
  <si>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</si>
  <si>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</si>
  <si>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</si>
  <si>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</si>
  <si>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</si>
  <si>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</si>
  <si>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</si>
  <si>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</si>
  <si>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</si>
  <si>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</si>
  <si>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</si>
  <si>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</si>
  <si>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</si>
  <si>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</si>
  <si>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TR1</t>
  </si>
  <si>
    <t>trasa v zeleni</t>
  </si>
  <si>
    <t>m</t>
  </si>
  <si>
    <t>18,1</t>
  </si>
  <si>
    <t>3</t>
  </si>
  <si>
    <t>2</t>
  </si>
  <si>
    <t>TR2</t>
  </si>
  <si>
    <t>trasa v parkovišti</t>
  </si>
  <si>
    <t>13,1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</si>
  <si>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</si>
  <si>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</si>
  <si>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</si>
  <si>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</si>
  <si>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</si>
  <si>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</si>
  <si>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</si>
  <si>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</si>
  <si>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</si>
  <si>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</si>
  <si>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</si>
  <si>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</si>
  <si>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</si>
  <si>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</si>
  <si>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</si>
  <si>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</si>
  <si>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</si>
  <si>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</si>
  <si>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</si>
  <si>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</si>
  <si>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>M - Práce a dodávky M</t>
  </si>
  <si>
    <t xml:space="preserve">    23-M - Montáže potrubí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</si>
  <si>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</si>
  <si>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</si>
  <si>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</si>
  <si>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</si>
  <si>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</si>
  <si>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</si>
  <si>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</si>
  <si>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</si>
  <si>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</si>
  <si>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</si>
  <si>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</si>
  <si>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</si>
  <si>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</si>
  <si>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</si>
  <si>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</si>
  <si>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</si>
  <si>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</si>
  <si>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</si>
  <si>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</si>
  <si>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</si>
  <si>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</si>
  <si>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</si>
  <si>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</si>
  <si>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</si>
  <si>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</si>
  <si>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</si>
  <si>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</si>
  <si>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</si>
  <si>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2025 01</t>
  </si>
  <si>
    <t>4</t>
  </si>
  <si>
    <t>-247738436</t>
  </si>
  <si>
    <t>PP</t>
  </si>
  <si>
    <t>Rozebrání dlažeb vozovek a ploch s přemístěním hmot na skládku na vzdálenost do 3 m nebo s naložením na dopravní prostředek, s jakoukoliv výplní spár ručně z velkých kostek s ložem z kameniva</t>
  </si>
  <si>
    <t>VV</t>
  </si>
  <si>
    <t>TR2*1,25</t>
  </si>
  <si>
    <t>113107124</t>
  </si>
  <si>
    <t>Odstranění podkladu z kameniva drceného tl přes 300 do 400 mm ručně</t>
  </si>
  <si>
    <t>-51248005</t>
  </si>
  <si>
    <t>Odstranění podkladů nebo krytů ručně s přemístěním hmot na skládku na vzdálenost do 3 m nebo s naložením na dopravní prostředek z kameniva hrubého drceného, o tl. vrstvy přes 300 do 400 mm</t>
  </si>
  <si>
    <t>TR2*0,85</t>
  </si>
  <si>
    <t>121112003</t>
  </si>
  <si>
    <t>Sejmutí ornice tl vrstvy do 200 mm ručně</t>
  </si>
  <si>
    <t>-1462809787</t>
  </si>
  <si>
    <t>Sejmutí ornice ručně při souvislé ploše, tl. vrstvy do 200 mm</t>
  </si>
  <si>
    <t>TR1*0,85</t>
  </si>
  <si>
    <t>odkrytí kanálu</t>
  </si>
  <si>
    <t>2*2</t>
  </si>
  <si>
    <t>Součet</t>
  </si>
  <si>
    <t>122211101</t>
  </si>
  <si>
    <t>Odkopávky a prokopávky v hornině třídy těžitelnosti I, skupiny 3 ručně</t>
  </si>
  <si>
    <t>m3</t>
  </si>
  <si>
    <t>-109271102</t>
  </si>
  <si>
    <t>Odkopávky a prokopávky ručně zapažené i nezapažené v hornině třídy těžitelnosti I skupiny 3</t>
  </si>
  <si>
    <t>TR1*0,75*0,9</t>
  </si>
  <si>
    <t>trasa v komunikaci</t>
  </si>
  <si>
    <t>TR2*0,75*0,7</t>
  </si>
  <si>
    <t>2*2*0,6</t>
  </si>
  <si>
    <t>5</t>
  </si>
  <si>
    <t>162751117</t>
  </si>
  <si>
    <t>Vodorovné přemístění přes 9 000 do 10000 m výkopku/sypaniny z horniny třídy těžitelnosti I skupiny 1 až 3</t>
  </si>
  <si>
    <t>-2030713139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</si>
  <si>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</si>
  <si>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4,454+6,926</t>
  </si>
  <si>
    <t>6</t>
  </si>
  <si>
    <t>162751119</t>
  </si>
  <si>
    <t>Příplatek k vodorovnému přemístění výkopku/sypaniny z horniny třídy těžitelnosti I skupiny 1 až 3 ZKD 1000 m přes 10000 m</t>
  </si>
  <si>
    <t>-1917356281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</si>
  <si>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</si>
  <si>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11,380*5</t>
  </si>
  <si>
    <t>7</t>
  </si>
  <si>
    <t>171201231</t>
  </si>
  <si>
    <t>Poplatek za uložení zeminy a kamení na recyklační skládce (skládkovné) kód odpadu 17 05 04</t>
  </si>
  <si>
    <t>t</t>
  </si>
  <si>
    <t>-131326444</t>
  </si>
  <si>
    <t>Poplatek za uložení stavebního odpadu na recyklační skládce (skládkovné) zeminy a kamení zatříděného do Katalogu odpadů pod kódem 17 05 04</t>
  </si>
  <si>
    <t>6,458+11,774</t>
  </si>
  <si>
    <t>8</t>
  </si>
  <si>
    <t>174111101</t>
  </si>
  <si>
    <t>Zásyp jam, šachet rýh nebo kolem objektů sypaninou se zhutněním ručně</t>
  </si>
  <si>
    <t>1648245808</t>
  </si>
  <si>
    <t>Zásyp sypaninou z jakékoliv horniny ručně s uložením výkopku ve vrstvách se zhutněním jam, šachet, rýh nebo kolem objektů v těchto vykopávkách</t>
  </si>
  <si>
    <t>TR1*0,75*0,73</t>
  </si>
  <si>
    <t>TR2*0,75*0,23</t>
  </si>
  <si>
    <t>zásyp kanálu</t>
  </si>
  <si>
    <t>9</t>
  </si>
  <si>
    <t>175111101</t>
  </si>
  <si>
    <t>Obsypání potrubí ručně sypaninou bez prohození, uloženou do 3 m</t>
  </si>
  <si>
    <t>870857546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</si>
  <si>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</si>
  <si>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TR1*0,75*0,27</t>
  </si>
  <si>
    <t>TR2*0,75*0,27</t>
  </si>
  <si>
    <t>10</t>
  </si>
  <si>
    <t>M</t>
  </si>
  <si>
    <t>58337310</t>
  </si>
  <si>
    <t>štěrkopísek frakce 0/4</t>
  </si>
  <si>
    <t>-1814883520</t>
  </si>
  <si>
    <t>6,318*2 'Přepočtené koeficientem množství</t>
  </si>
  <si>
    <t>11</t>
  </si>
  <si>
    <t>175253101</t>
  </si>
  <si>
    <t>Přísyp vodních staveb těsnící fólií nebo geotextílií materiálem bez zhutnění v rovině a svahu do 1:5</t>
  </si>
  <si>
    <t>770144481</t>
  </si>
  <si>
    <t>Přísyp těsnící folie nebo geotextilie na objektech vodních staveb z vhodného materiálu, bez zhutnění v rovině nebo ve svahu sklonu do 1 : 5</t>
  </si>
  <si>
    <t>obsyp stropu kanálu</t>
  </si>
  <si>
    <t>2*2*0,2</t>
  </si>
  <si>
    <t>442108847</t>
  </si>
  <si>
    <t>0,8*2 'Přepočtené koeficientem množství</t>
  </si>
  <si>
    <t>13</t>
  </si>
  <si>
    <t>181311103</t>
  </si>
  <si>
    <t>Rozprostření ornice tl vrstvy do 200 mm v rovině nebo ve svahu do 1:5 ručně</t>
  </si>
  <si>
    <t>-682386086</t>
  </si>
  <si>
    <t>Rozprostření a urovnání ornice v rovině nebo ve svahu sklonu do 1:5 ručně při souvislé ploše, tl. vrstvy do 200 mm</t>
  </si>
  <si>
    <t>Zakládání</t>
  </si>
  <si>
    <t>14</t>
  </si>
  <si>
    <t>213141111</t>
  </si>
  <si>
    <t>Zřízení vrstvy z geotextilie v rovině nebo ve sklonu do 1:5 š do 3 m</t>
  </si>
  <si>
    <t>289868779</t>
  </si>
  <si>
    <t>Zřízení vrstvy z geotextilie filtrační, separační, odvodňovací, ochranné, výztužné nebo protierozní v rovině nebo ve sklonu do 1:5, šířky do 3 m</t>
  </si>
  <si>
    <t>ochrana izolace kanálu</t>
  </si>
  <si>
    <t>3*3</t>
  </si>
  <si>
    <t>15</t>
  </si>
  <si>
    <t>69311080</t>
  </si>
  <si>
    <t>geotextilie netkaná separační, ochranná, filtrační, drenážní PES 200g/m2</t>
  </si>
  <si>
    <t>824149674</t>
  </si>
  <si>
    <t>9*1,1845 'Přepočtené koeficientem množství</t>
  </si>
  <si>
    <t>Vodorovné konstrukce</t>
  </si>
  <si>
    <t>16</t>
  </si>
  <si>
    <t>411121232</t>
  </si>
  <si>
    <t>Montáž prefabrikovaných ŽB stropů ze stropních desek dl přes 900 do 1800 mm</t>
  </si>
  <si>
    <t>kus</t>
  </si>
  <si>
    <t>-690109058</t>
  </si>
  <si>
    <t>Montáž prefabrikovaných železobetonových stropů se zalitím spár, včetně podpěrné konstrukce, na cementovou maltu ze stropních desek, šířky do 600 mm a délky přes 900 do 1800 mm</t>
  </si>
  <si>
    <t>zpětná montáž PZD desek stropu kanálu</t>
  </si>
  <si>
    <t>17</t>
  </si>
  <si>
    <t>451573111</t>
  </si>
  <si>
    <t>Lože pod potrubí otevřený výkop ze štěrkopísku</t>
  </si>
  <si>
    <t>-804812175</t>
  </si>
  <si>
    <t>Lože pod potrubí, stoky a drobné objekty v otevřeném výkopu z písku a štěrkopísku do 63 mm</t>
  </si>
  <si>
    <t>TR1*0,75*0,1</t>
  </si>
  <si>
    <t>TR2*0,75*0,1</t>
  </si>
  <si>
    <t>Komunikace pozemní</t>
  </si>
  <si>
    <t>18</t>
  </si>
  <si>
    <t>564861011</t>
  </si>
  <si>
    <t>Podklad ze štěrkodrtě ŠD plochy do 100 m2 tl 200 mm</t>
  </si>
  <si>
    <t>1319158161</t>
  </si>
  <si>
    <t>Podklad ze štěrkodrti ŠD s rozprostřením a zhutněním plochy jednotlivě do 100 m2, po zhutnění tl. 200 mm</t>
  </si>
  <si>
    <t>Podkladní vrstva ŠD 2x 200 mm</t>
  </si>
  <si>
    <t>2*TR2*0,4</t>
  </si>
  <si>
    <t>19</t>
  </si>
  <si>
    <t>591111111</t>
  </si>
  <si>
    <t>Kladení dlažby z kostek velkých z kamene do lože z kameniva těženého tl 50 mm</t>
  </si>
  <si>
    <t>-1324638756</t>
  </si>
  <si>
    <t>Kladení dlažby z kostek s provedením lože do tl. 50 mm, s vyplněním spár, s dvojím beraněním a se smetením přebytečného materiálu na krajnici velkých z kamene, do lože z kameniva těženého</t>
  </si>
  <si>
    <t>TR2*0,8</t>
  </si>
  <si>
    <t>Vedení trubní dálková a přípojná</t>
  </si>
  <si>
    <t>20</t>
  </si>
  <si>
    <t>871231301</t>
  </si>
  <si>
    <t>Montáž potrubí předizolovaného plastového spojovaného lisováním jednotrubkového d 75 vnějšího pláště DA 142- 200 mm</t>
  </si>
  <si>
    <t>1055314536</t>
  </si>
  <si>
    <t>Montáž potrubí z trub plastových předizolovaných spojovaných lisováním nebo svěrnými tvarovkami jednotrubkových PN 0,6-0,1 MPa, t = 80-95°C d 75, vnějšího pláště DA 142- 200 mm</t>
  </si>
  <si>
    <t>2*(TR1+TR2+2)</t>
  </si>
  <si>
    <t>28636016</t>
  </si>
  <si>
    <t>trubka plastová Pe-Xa předizolovaná teplovodní, iz. PUR pěna, plášť HDPE, PN6 d 75/175</t>
  </si>
  <si>
    <t>-627067647</t>
  </si>
  <si>
    <t>22</t>
  </si>
  <si>
    <t>877231312</t>
  </si>
  <si>
    <t>Montáž přechodů navařovacích d 75/DN 65 spojovaných lisováním na předizolovaném plastovém jednotrubkovém potrubí</t>
  </si>
  <si>
    <t>-430628778</t>
  </si>
  <si>
    <t>Montáž tvarovek na plastovém předizolovaném potrubí jednotrubkových, spojovaných lisováním nebo svěrnými tvarovkami přechodů navařovacích d 75 / DN 65</t>
  </si>
  <si>
    <t>23</t>
  </si>
  <si>
    <t>31611116</t>
  </si>
  <si>
    <t>přechodka lisovaná na vnější závit ocelová pro termoplasticky zesílené potrubí (TRSP), max 115 °C, PN16, d 75x2 1/2"</t>
  </si>
  <si>
    <t>-514758729</t>
  </si>
  <si>
    <t>24</t>
  </si>
  <si>
    <t>879110302</t>
  </si>
  <si>
    <t>Montáž manžety smršťovací na předizolovaném plastovém potrubí vnější plášť potrubí přes 160 do 225 mm</t>
  </si>
  <si>
    <t>-964043733</t>
  </si>
  <si>
    <t>Montáž izolace na plastovém předizolovaném potrubí ukončovací manžety smršťovací, vnější plášť potrubí přes 160 do 225 mm</t>
  </si>
  <si>
    <t>25</t>
  </si>
  <si>
    <t>28658195</t>
  </si>
  <si>
    <t>manžeta ukončovací smršťovací pro plastové předizolované potrubí single d 75/200</t>
  </si>
  <si>
    <t>598147919</t>
  </si>
  <si>
    <t>26</t>
  </si>
  <si>
    <t>899722114</t>
  </si>
  <si>
    <t>Krytí potrubí z plastů výstražnou fólií z PVC přes 34 do 40 cm</t>
  </si>
  <si>
    <t>-260191415</t>
  </si>
  <si>
    <t>Krytí potrubí z plastů výstražnou fólií z PVC šířky přes 34 do 40 cm</t>
  </si>
  <si>
    <t>TR1+TR2</t>
  </si>
  <si>
    <t>Ostatní konstrukce a práce, bourání</t>
  </si>
  <si>
    <t>27</t>
  </si>
  <si>
    <t>963015131</t>
  </si>
  <si>
    <t>Demontáž prefabrikovaných krycích desek kanálů, šachet nebo žump do hmotnosti 0,12 t</t>
  </si>
  <si>
    <t>-1068007872</t>
  </si>
  <si>
    <t>Demontáž prefabrikovaných krycích desek kanálů, šachet nebo žump hmotnosti do 0,12 t</t>
  </si>
  <si>
    <t>odkrytí PZD desek stropu kanálu</t>
  </si>
  <si>
    <t>28</t>
  </si>
  <si>
    <t>977151128</t>
  </si>
  <si>
    <t>Jádrové vrty diamantovými korunkami do stavebních materiálů D přes 250 do 300 mm</t>
  </si>
  <si>
    <t>982067157</t>
  </si>
  <si>
    <t>Jádrové vrty diamantovými korunkami do stavebních materiálů (železobetonu, betonu, cihel, obkladů, dlažeb, kamene) průměru přes 250 do 300 mm</t>
  </si>
  <si>
    <t>průraz do topného kanálu</t>
  </si>
  <si>
    <t>2*0,25</t>
  </si>
  <si>
    <t>prúraz do suterénu hlavní budovy</t>
  </si>
  <si>
    <t>2*1,0</t>
  </si>
  <si>
    <t>29</t>
  </si>
  <si>
    <t>979071011</t>
  </si>
  <si>
    <t>Očištění dlažebních kostek velkých s původním spárováním kamenivem těženým při překopech inženýrských sítí</t>
  </si>
  <si>
    <t>-1887113049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</si>
  <si>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</si>
  <si>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997</t>
  </si>
  <si>
    <t>Doprava suti a vybouraných hmot</t>
  </si>
  <si>
    <t>30</t>
  </si>
  <si>
    <t>997221551</t>
  </si>
  <si>
    <t>Vodorovná doprava suti ze sypkých materiálů do 1 km</t>
  </si>
  <si>
    <t>1733434102</t>
  </si>
  <si>
    <t>Vodorovná doprava suti bez naložení, ale se složením a s hrubým urovnáním ze sypkých materiálů, na vzdálenost do 1 km</t>
  </si>
  <si>
    <t>podklad vozovky</t>
  </si>
  <si>
    <t>3,039</t>
  </si>
  <si>
    <t>ložná vrstva vozovky</t>
  </si>
  <si>
    <t>1,925</t>
  </si>
  <si>
    <t>výkopek</t>
  </si>
  <si>
    <t>7,884</t>
  </si>
  <si>
    <t>31</t>
  </si>
  <si>
    <t>997221559</t>
  </si>
  <si>
    <t>Příplatek ZKD 1 km u vodorovné dopravy suti ze sypkých materiálů</t>
  </si>
  <si>
    <t>-1124956047</t>
  </si>
  <si>
    <t>Vodorovná doprava suti bez naložení, ale se složením a s hrubým urovnáním Příplatek k ceně za každý další započatý 1 km přes 1 km</t>
  </si>
  <si>
    <t>12,848*14</t>
  </si>
  <si>
    <t>32</t>
  </si>
  <si>
    <t>997221611</t>
  </si>
  <si>
    <t>Nakládání suti na dopravní prostředky pro vodorovnou dopravu</t>
  </si>
  <si>
    <t>-1652117303</t>
  </si>
  <si>
    <t>Nakládání na dopravní prostředky pro vodorovnou dopravu suti</t>
  </si>
  <si>
    <t>33</t>
  </si>
  <si>
    <t>997221655</t>
  </si>
  <si>
    <t>Poplatek za uložení na skládce (skládkovné) zeminy a kamení kód odpadu 17 05 04</t>
  </si>
  <si>
    <t>1629095720</t>
  </si>
  <si>
    <t>Poplatek za uložení stavebního odpadu na skládce (skládkovné) zeminy a kamení zatříděného do Katalogu odpadů pod kódem 17 05 04</t>
  </si>
  <si>
    <t>998</t>
  </si>
  <si>
    <t>Přesun hmot</t>
  </si>
  <si>
    <t>34</t>
  </si>
  <si>
    <t>998223011</t>
  </si>
  <si>
    <t>Přesun hmot pro pozemní komunikace s krytem dlážděným</t>
  </si>
  <si>
    <t>1822159468</t>
  </si>
  <si>
    <t>Přesun hmot pro pozemní komunikace s krytem dlážděným dopravní vzdálenost do 200 m jakékoliv délky objektu</t>
  </si>
  <si>
    <t>35</t>
  </si>
  <si>
    <t>998276101</t>
  </si>
  <si>
    <t>Přesun hmot pro trubní vedení z trub z plastických hmot otevřený výkop</t>
  </si>
  <si>
    <t>-1103459868</t>
  </si>
  <si>
    <t>Přesun hmot pro trubní vedení hloubené z trub z plastických hmot nebo sklolaminátových pro vodovody, kanalizace, teplovody, produktovody v otevřeném výkopu dopravní vzdálenost do 15 m</t>
  </si>
  <si>
    <t>PSV</t>
  </si>
  <si>
    <t>Práce a dodávky PSV</t>
  </si>
  <si>
    <t>711</t>
  </si>
  <si>
    <t>Izolace proti vodě, vlhkosti a plynům</t>
  </si>
  <si>
    <t>36</t>
  </si>
  <si>
    <t>711111002</t>
  </si>
  <si>
    <t>Provedení izolace proti zemní vlhkosti vodorovné za studena lakem asfaltovým</t>
  </si>
  <si>
    <t>988515782</t>
  </si>
  <si>
    <t>Provedení izolace proti zemní vlhkosti natěradly a tmely za studena na ploše vodorovné V nátěrem lakem asfaltovým</t>
  </si>
  <si>
    <t>izolace stropu kanálu</t>
  </si>
  <si>
    <t>1,5*1,5</t>
  </si>
  <si>
    <t>37</t>
  </si>
  <si>
    <t>11163152</t>
  </si>
  <si>
    <t>lak hydroizolační asfaltový</t>
  </si>
  <si>
    <t>1138171865</t>
  </si>
  <si>
    <t>2,25*0,00039 'Přepočtené koeficientem množství</t>
  </si>
  <si>
    <t>38</t>
  </si>
  <si>
    <t>711141559</t>
  </si>
  <si>
    <t>Provedení izolace proti zemní vlhkosti pásy přitavením vodorovné NAIP</t>
  </si>
  <si>
    <t>247763518</t>
  </si>
  <si>
    <t>Provedení izolace proti zemní vlhkosti pásy přitavením NAIP na ploše vodorovné V</t>
  </si>
  <si>
    <t>izolace stropu kanálu 2x</t>
  </si>
  <si>
    <t>1,5*1,5*2</t>
  </si>
  <si>
    <t>39</t>
  </si>
  <si>
    <t>62832001</t>
  </si>
  <si>
    <t>pás asfaltový natavitelný oxidovaný s vložkou ze skleněné rohože typu V60 s jemnozrnným minerálním posypem tl 3,5mm</t>
  </si>
  <si>
    <t>235012329</t>
  </si>
  <si>
    <t>4,5*1,1655 'Přepočtené koeficientem množství</t>
  </si>
  <si>
    <t>40</t>
  </si>
  <si>
    <t>711141821</t>
  </si>
  <si>
    <t>Odstranění izolace proti vodě, vlhkosti a plynům z pásů NAIP přitavených dvouvrstvých z plochy vodorovné</t>
  </si>
  <si>
    <t>430634334</t>
  </si>
  <si>
    <t>Odstranění izolace proti vodě, vlhkosti a plynům z přitavených pásů NAIP z plochy vodorovné V dvouvrstvé</t>
  </si>
  <si>
    <t>demontáž stropu kanálu</t>
  </si>
  <si>
    <t>41</t>
  </si>
  <si>
    <t>711747067</t>
  </si>
  <si>
    <t>Izolace proti vodě opracování trubních prostupu pod objímkou do 300 mm přitavením NAIP</t>
  </si>
  <si>
    <t>-1148509190</t>
  </si>
  <si>
    <t>Provedení detailů pásy přitavením opracování trubních prostupů pod těsnící objímkou, průměru do 300 mm, NAIP</t>
  </si>
  <si>
    <t>izolace prostupu do hlavní budovy</t>
  </si>
  <si>
    <t>izolace prostupu do kanálu</t>
  </si>
  <si>
    <t>42</t>
  </si>
  <si>
    <t>28611861</t>
  </si>
  <si>
    <t>prostupová pažnice s límcem 100mm pro asfaltové pásy a nátěry DN 250 dl 150-500mm</t>
  </si>
  <si>
    <t>128</t>
  </si>
  <si>
    <t>-88439293</t>
  </si>
  <si>
    <t>43</t>
  </si>
  <si>
    <t>24633008</t>
  </si>
  <si>
    <t>tmel PUR těsnící a fixační</t>
  </si>
  <si>
    <t>litr</t>
  </si>
  <si>
    <t>-259368315</t>
  </si>
  <si>
    <t>44</t>
  </si>
  <si>
    <t>474320533</t>
  </si>
  <si>
    <t>4*0,735 'Přepočtené koeficientem množství</t>
  </si>
  <si>
    <t>45</t>
  </si>
  <si>
    <t>998711101</t>
  </si>
  <si>
    <t>Přesun hmot tonážní pro izolace proti vodě, vlhkosti a plynům v objektech v do 6 m</t>
  </si>
  <si>
    <t>1871260429</t>
  </si>
  <si>
    <t>Přesun hmot pro izolace proti vodě, vlhkosti a plynům stanovený z hmotnosti přesunovaného materiálu vodorovná dopravní vzdálenost do 50 m základní v objektech výšky do 6 m</t>
  </si>
  <si>
    <t>713</t>
  </si>
  <si>
    <t>Izolace tepelné</t>
  </si>
  <si>
    <t>46</t>
  </si>
  <si>
    <t>713463211</t>
  </si>
  <si>
    <t>Montáž izolace tepelné potrubí potrubními pouzdry s Al fólií staženými Al páskou 1x D do 50 mm</t>
  </si>
  <si>
    <t>-472295866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</si>
  <si>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</si>
  <si>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47</t>
  </si>
  <si>
    <t>63154005</t>
  </si>
  <si>
    <t>pouzdro izolační potrubní z minerální vlny s Al fólií max. 250/100°C 28/20mm</t>
  </si>
  <si>
    <t>-1844022462</t>
  </si>
  <si>
    <t>4*1,02 'Přepočtené koeficientem množství</t>
  </si>
  <si>
    <t>48</t>
  </si>
  <si>
    <t>713463212</t>
  </si>
  <si>
    <t>Montáž izolace tepelné potrubí potrubními pouzdry s Al fólií staženými Al páskou 1x D přes 50 do 100 mm</t>
  </si>
  <si>
    <t>659997994</t>
  </si>
  <si>
    <t>Montáž izolace tepelné potrubí a ohybů tvarovkami nebo deskami potrubními pouzdry s povrchovou úpravou hliníkovou fólií (izolační materiál ve specifikaci) přelepenými samolepící hliníkovou páskou potrubí jednovrstvá D přes 50 do 100 mm</t>
  </si>
  <si>
    <t>49</t>
  </si>
  <si>
    <t>63154577</t>
  </si>
  <si>
    <t>pouzdro izolační potrubní z minerální vlny s Al fólií max. 250/100°C 76/40mm</t>
  </si>
  <si>
    <t>1540311050</t>
  </si>
  <si>
    <t>50*1,02 'Přepočtené koeficientem množství</t>
  </si>
  <si>
    <t>50</t>
  </si>
  <si>
    <t>998713101</t>
  </si>
  <si>
    <t>Přesun hmot tonážní pro izolace tepelné v objektech v do 6 m</t>
  </si>
  <si>
    <t>1993131887</t>
  </si>
  <si>
    <t>Přesun hmot pro izolace tepelné stanovený z hmotnosti přesunovaného materiálu vodorovná dopravní vzdálenost do 50 m s užitím mechanizace v objektech výšky do 6 m</t>
  </si>
  <si>
    <t>733</t>
  </si>
  <si>
    <t>Ústřední vytápění - rozvodné potrubí</t>
  </si>
  <si>
    <t>51</t>
  </si>
  <si>
    <t>733120815</t>
  </si>
  <si>
    <t>Demontáž potrubí ocelového hladkého D do 38</t>
  </si>
  <si>
    <t>1163033145</t>
  </si>
  <si>
    <t>Demontáž potrubí z trubek ocelových hladkých Ø do 38</t>
  </si>
  <si>
    <t>52</t>
  </si>
  <si>
    <t>733120826</t>
  </si>
  <si>
    <t>Demontáž potrubí ocelového hladkého D přes 60,3 do 89</t>
  </si>
  <si>
    <t>1471296850</t>
  </si>
  <si>
    <t>Demontáž potrubí z trubek ocelových hladkých Ø přes 60,3 do 89</t>
  </si>
  <si>
    <t>53</t>
  </si>
  <si>
    <t>733122225</t>
  </si>
  <si>
    <t>Potrubí z uhlíkové oceli tenkostěnné vně pozink spojované lisováním D 28x1,5 mm</t>
  </si>
  <si>
    <t>-274719818</t>
  </si>
  <si>
    <t>Potrubí z trubek ocelových hladkých spojovaných lisováním z uhlíkové oceli tenkostěnné vně pozinkované PN 16, T= +110°C Ø 28/1,5</t>
  </si>
  <si>
    <t>P</t>
  </si>
  <si>
    <t>Poznámka k položce:_x000d_
vč. tvarovek, přechodek, spojovacího, úchytného a těsnícího materiálu</t>
  </si>
  <si>
    <t>Vnitřní rozvody</t>
  </si>
  <si>
    <t>54</t>
  </si>
  <si>
    <t>733122230</t>
  </si>
  <si>
    <t>Potrubí z uhlíkové oceli tenkostěnné vně pozink spojované lisováním D 76,1x2 mm</t>
  </si>
  <si>
    <t>-1004240146</t>
  </si>
  <si>
    <t>Potrubí z trubek ocelových hladkých spojovaných lisováním z uhlíkové oceli tenkostěnné vně pozinkované PN 16, T= +110°C Ø 76,1/2</t>
  </si>
  <si>
    <t>55</t>
  </si>
  <si>
    <t>733190217</t>
  </si>
  <si>
    <t>Zkouška těsnosti potrubí ocelové hladké D do 51x2,6</t>
  </si>
  <si>
    <t>-556840554</t>
  </si>
  <si>
    <t>Zkoušky těsnosti potrubí, manžety prostupové z trubek ocelových zkoušky těsnosti potrubí (za provozu) z trubek ocelových hladkých Ø do 51/2,6</t>
  </si>
  <si>
    <t>56</t>
  </si>
  <si>
    <t>733190225</t>
  </si>
  <si>
    <t>Zkouška těsnosti potrubí ocelové hladké D přes 60,3x2,9 do 89x5,0</t>
  </si>
  <si>
    <t>679122689</t>
  </si>
  <si>
    <t>Zkoušky těsnosti potrubí, manžety prostupové z trubek ocelových zkoušky těsnosti potrubí (za provozu) z trubek ocelových hladkých Ø přes 60,3/2,9 do 89/5,0</t>
  </si>
  <si>
    <t>50+66,4</t>
  </si>
  <si>
    <t>57</t>
  </si>
  <si>
    <t>733193925</t>
  </si>
  <si>
    <t>Zaslepení potrubí ocelového hladkého dýnkem D 89</t>
  </si>
  <si>
    <t>-681773183</t>
  </si>
  <si>
    <t>Opravy rozvodů potrubí z trubek ocelových hladkých zaslepení potrubí dýnkem Ø 89</t>
  </si>
  <si>
    <t>zaslepení potrubí v kanále</t>
  </si>
  <si>
    <t>zaslepení potrubí v suterénu pod tělocvičnou</t>
  </si>
  <si>
    <t>58</t>
  </si>
  <si>
    <t>733194922</t>
  </si>
  <si>
    <t>Navaření odbočky na potrubí ocelové hladké D 76x3,2 mm</t>
  </si>
  <si>
    <t>-2108828903</t>
  </si>
  <si>
    <t>Opravy rozvodů potrubí z trubek ocelových hladkých navaření odbočky na stávající potrubí odbočka Ø 76/3,2</t>
  </si>
  <si>
    <t>vysazení odbočky v suterénu hlavní budovy</t>
  </si>
  <si>
    <t>59</t>
  </si>
  <si>
    <t>998733101</t>
  </si>
  <si>
    <t>Přesun hmot tonážní pro rozvody potrubí v objektech v do 6 m</t>
  </si>
  <si>
    <t>-1376752499</t>
  </si>
  <si>
    <t>Přesun hmot pro rozvody potrubí stanovený z hmotnosti přesunovaného materiálu vodorovná dopravní vzdálenost do 50 m základní v objektech výšky do 6 m</t>
  </si>
  <si>
    <t>734</t>
  </si>
  <si>
    <t>Ústřední vytápění - armatury</t>
  </si>
  <si>
    <t>60</t>
  </si>
  <si>
    <t>734211126</t>
  </si>
  <si>
    <t>Ventil závitový odvzdušňovací G 3/8 PN 14 do 120°C automatický se zpětnou klapkou otopných těles</t>
  </si>
  <si>
    <t>-628734297</t>
  </si>
  <si>
    <t>Ventily odvzdušňovací závitové automatické se zpětnou klapkou PN 14 do 120°C G 3/8</t>
  </si>
  <si>
    <t>61</t>
  </si>
  <si>
    <t>734291124</t>
  </si>
  <si>
    <t>Kohout plnící a vypouštěcí G 3/4 PN 10 do 90°C závitový</t>
  </si>
  <si>
    <t>703757362</t>
  </si>
  <si>
    <t>Ostatní armatury kohouty plnicí a vypouštěcí PN 10 do 90°C G 3/4</t>
  </si>
  <si>
    <t>62</t>
  </si>
  <si>
    <t>734292778</t>
  </si>
  <si>
    <t>Kohout kulový přímý G 2 1/2 PN 42 do 185°C plnoprůtokový s koulí DADO vnitřní závit</t>
  </si>
  <si>
    <t>1630687725</t>
  </si>
  <si>
    <t>Ostatní armatury kulové kohouty PN 42 do 185°C plnoprůtokové vnitřní závit G 2 1/2</t>
  </si>
  <si>
    <t>63</t>
  </si>
  <si>
    <t>734411101</t>
  </si>
  <si>
    <t>Teploměr technický s pevným stonkem a jímkou zadní připojení průměr 63 mm délky 50 mm</t>
  </si>
  <si>
    <t>1720873138</t>
  </si>
  <si>
    <t>Teploměry technické s pevným stonkem a jímkou zadní připojení (axiální) průměr 63 mm délka stonku 50 mm</t>
  </si>
  <si>
    <t>64</t>
  </si>
  <si>
    <t>734421102</t>
  </si>
  <si>
    <t>Tlakoměr s pevným stonkem a zpětnou klapkou tlak 0-16 bar průměr 63 mm spodní připojení</t>
  </si>
  <si>
    <t>-934481735</t>
  </si>
  <si>
    <t>Tlakoměry s pevným stonkem a zpětnou klapkou spodní připojení (radiální) tlaku 0-16 bar průměru 63 mm</t>
  </si>
  <si>
    <t>65</t>
  </si>
  <si>
    <t>998734101</t>
  </si>
  <si>
    <t>Přesun hmot tonážní pro armatury v objektech v do 6 m</t>
  </si>
  <si>
    <t>1040619796</t>
  </si>
  <si>
    <t>Přesun hmot pro armatury stanovený z hmotnosti přesunovaného materiálu vodorovná dopravní vzdálenost do 50 m základní v objektech výšky do 6 m</t>
  </si>
  <si>
    <t>Práce a dodávky M</t>
  </si>
  <si>
    <t>23-M</t>
  </si>
  <si>
    <t>Montáže potrubí</t>
  </si>
  <si>
    <t>66</t>
  </si>
  <si>
    <t>230120171</t>
  </si>
  <si>
    <t>Montáž ucpávek průchod potrubí zdí nebo průchodkou DN 300</t>
  </si>
  <si>
    <t>-1051543669</t>
  </si>
  <si>
    <t>Montáž ucpávek při průchodu potrubí zdí nebo průchodkou DN 300</t>
  </si>
  <si>
    <t>67</t>
  </si>
  <si>
    <t>48487028R</t>
  </si>
  <si>
    <t>systémová vložka těsnící nedělená, pažnice/vývrt DN 250, potrubí d 160-175 flexi</t>
  </si>
  <si>
    <t>1919185565</t>
  </si>
  <si>
    <t>systémová vložka těsnící nedělená, pažnice/vývrt DN 250, potrubí d 160-175 flexi - pro systém předizolovaného potrubí</t>
  </si>
  <si>
    <t>VRN</t>
  </si>
  <si>
    <t>Vedlejší rozpočtové náklady</t>
  </si>
  <si>
    <t>VRN1</t>
  </si>
  <si>
    <t>Průzkumné, zeměměřičské a projektové práce</t>
  </si>
  <si>
    <t>68</t>
  </si>
  <si>
    <t>012444000</t>
  </si>
  <si>
    <t>Geodetické měření skutečného provedení stavby</t>
  </si>
  <si>
    <t>…</t>
  </si>
  <si>
    <t>1024</t>
  </si>
  <si>
    <t>1752626846</t>
  </si>
  <si>
    <t>Poznámka k položce:_x000d_
dle čl. 2, odst. 2.5.5 SoD</t>
  </si>
  <si>
    <t>69</t>
  </si>
  <si>
    <t>013254000</t>
  </si>
  <si>
    <t>Dokumentace skutečného provedení stavby</t>
  </si>
  <si>
    <t>-1690931055</t>
  </si>
  <si>
    <t>Poznámka k položce:_x000d_
dle čl. 2, odst. 2.5.2 SoD</t>
  </si>
  <si>
    <t>VRN3</t>
  </si>
  <si>
    <t>Zařízení staveniště</t>
  </si>
  <si>
    <t>70</t>
  </si>
  <si>
    <t>030001000</t>
  </si>
  <si>
    <t>-1299934468</t>
  </si>
  <si>
    <t>Poznámka k položce:_x000d_
dle čl. 2, odst. 2.5.3 SoD</t>
  </si>
  <si>
    <t>VRN4</t>
  </si>
  <si>
    <t>Inženýrská činnost</t>
  </si>
  <si>
    <t>71</t>
  </si>
  <si>
    <t>043002000</t>
  </si>
  <si>
    <t>Zkoušky a ostatní měření</t>
  </si>
  <si>
    <t>-773639761</t>
  </si>
  <si>
    <t>Poznámka k položce:_x000d_
dle čl. 2, odst. 2.5.4 SoD</t>
  </si>
  <si>
    <t>72</t>
  </si>
  <si>
    <t>045203000</t>
  </si>
  <si>
    <t>Kompletační činnost</t>
  </si>
  <si>
    <t>-496384855</t>
  </si>
  <si>
    <t>Poznámka k položce:_x000d_
dle čl.2, odst. 2.5.6 SoD</t>
  </si>
  <si>
    <t>73</t>
  </si>
  <si>
    <t>045303000</t>
  </si>
  <si>
    <t>Koordinační činnost</t>
  </si>
  <si>
    <t>251601245</t>
  </si>
  <si>
    <t>Poznámka k položce:_x000d_
dle čl. 2, odst. 2.5.7 SoD</t>
  </si>
  <si>
    <t>74</t>
  </si>
  <si>
    <t>049002000</t>
  </si>
  <si>
    <t>Inženýrská činnost ostatní</t>
  </si>
  <si>
    <t>236510571</t>
  </si>
  <si>
    <t>Inženýrská činnost před zahájením stavby</t>
  </si>
  <si>
    <t>Poznámka k položce:_x000d_
dle čl. 2, odst. 2.5.1 SoD</t>
  </si>
  <si>
    <t>VRN5</t>
  </si>
  <si>
    <t>Finanční náklady</t>
  </si>
  <si>
    <t>75</t>
  </si>
  <si>
    <t>051002000</t>
  </si>
  <si>
    <t>Pojistné</t>
  </si>
  <si>
    <t>175421369</t>
  </si>
  <si>
    <t>Poznámka k položce:_x000d_
dle čl. 2, odst. 2.5.8 SoD</t>
  </si>
  <si>
    <t>VRN7</t>
  </si>
  <si>
    <t>Provozní vlivy</t>
  </si>
  <si>
    <t>76</t>
  </si>
  <si>
    <t>070001000</t>
  </si>
  <si>
    <t>Provozní a územní vlivy</t>
  </si>
  <si>
    <t>844071059</t>
  </si>
  <si>
    <t>Poznámka k položce:_x000d_
dle čl. 2, odst. 2.5.9 SoD</t>
  </si>
  <si>
    <t>VRN9</t>
  </si>
  <si>
    <t>Ostatní náklady</t>
  </si>
  <si>
    <t>77</t>
  </si>
  <si>
    <t>090001000</t>
  </si>
  <si>
    <t>Ostatní náklady - fotodokumentace</t>
  </si>
  <si>
    <t>-582100423</t>
  </si>
  <si>
    <t>Fotodokumentace</t>
  </si>
  <si>
    <t>Poznámka k položce:_x000d_
dle čl. 2, odst. 2.5.10 SoD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</si>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</sst>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2025-002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ZŠ Dr. Tyrše - oprava přívodu ÚT pro pavilon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V94" s="117" t="s">
        <v>74</v>
      </c>
      <c r="BW94" s="117" t="s">
        <v>5</v>
      </c>
      <c r="BX94" s="117" t="s">
        <v>75</v>
      </c>
      <c r="CL94" s="117" t="s">
        <v>1</v>
      </c>
    </row>
    <row r="95" s="7" customFormat="1" ht="24.75" customHeight="1">
      <c r="A95" s="118" t="s">
        <v>76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'2025-002 - ZŠ Dr. Tyrše -...'!J28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77</v>
      </c>
      <c r="AR95" s="125"/>
      <c r="AS95" s="126">
        <v>0</v>
      </c>
      <c r="AT95" s="127">
        <f>ROUND(SUM(AV95:AW95),2)</f>
        <v>0</v>
      </c>
      <c r="AU95" s="128">
        <f>'2025-002 - ZŠ Dr. Tyrše -...'!P135</f>
        <v>0</v>
      </c>
      <c r="AV95" s="127">
        <f>'2025-002 - ZŠ Dr. Tyrše -...'!J31</f>
        <v>0</v>
      </c>
      <c r="AW95" s="127">
        <f>'2025-002 - ZŠ Dr. Tyrše -...'!J32</f>
        <v>0</v>
      </c>
      <c r="AX95" s="127">
        <f>'2025-002 - ZŠ Dr. Tyrše -...'!J33</f>
        <v>0</v>
      </c>
      <c r="AY95" s="127">
        <f>'2025-002 - ZŠ Dr. Tyrše -...'!J34</f>
        <v>0</v>
      </c>
      <c r="AZ95" s="127">
        <f>'2025-002 - ZŠ Dr. Tyrše -...'!F31</f>
        <v>0</v>
      </c>
      <c r="BA95" s="127">
        <f>'2025-002 - ZŠ Dr. Tyrše -...'!F32</f>
        <v>0</v>
      </c>
      <c r="BB95" s="127">
        <f>'2025-002 - ZŠ Dr. Tyrše -...'!F33</f>
        <v>0</v>
      </c>
      <c r="BC95" s="127">
        <f>'2025-002 - ZŠ Dr. Tyrše -...'!F34</f>
        <v>0</v>
      </c>
      <c r="BD95" s="129">
        <f>'2025-002 - ZŠ Dr. Tyrše -...'!F35</f>
        <v>0</v>
      </c>
      <c r="BE95" s="7"/>
      <c r="BT95" s="130" t="s">
        <v>78</v>
      </c>
      <c r="BU95" s="130" t="s">
        <v>79</v>
      </c>
      <c r="BV95" s="130" t="s">
        <v>74</v>
      </c>
      <c r="BW95" s="130" t="s">
        <v>5</v>
      </c>
      <c r="BX95" s="130" t="s">
        <v>75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6vZgaPGPR6GAAmN/fb1W9deNuEuplD6TZAVkCEGcUSEeOS7iMRIw43FsoR0HybcNnsxW6IqGZyxg2yj0zTK0Dg==" hashValue="FPsnBHNqc4k7qXbO1HTsRvvqXTx885PbWdmIGWzb4jHpT1ur2qos5RQS63NAV+7tpr2kwVC5Mv7ouBY4aBlJu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002 - ZŠ Dr. Tyrše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31" t="s">
        <v>80</v>
      </c>
      <c r="BA2" s="131" t="s">
        <v>81</v>
      </c>
      <c r="BB2" s="131" t="s">
        <v>82</v>
      </c>
      <c r="BC2" s="131" t="s">
        <v>83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  <c r="AZ3" s="131" t="s">
        <v>86</v>
      </c>
      <c r="BA3" s="131" t="s">
        <v>87</v>
      </c>
      <c r="BB3" s="131" t="s">
        <v>82</v>
      </c>
      <c r="BC3" s="131" t="s">
        <v>88</v>
      </c>
      <c r="BD3" s="131" t="s">
        <v>84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6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7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6" t="s">
        <v>18</v>
      </c>
      <c r="E9" s="38"/>
      <c r="F9" s="138" t="s">
        <v>1</v>
      </c>
      <c r="G9" s="38"/>
      <c r="H9" s="38"/>
      <c r="I9" s="136" t="s">
        <v>19</v>
      </c>
      <c r="J9" s="138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6" t="s">
        <v>20</v>
      </c>
      <c r="E10" s="38"/>
      <c r="F10" s="138" t="s">
        <v>21</v>
      </c>
      <c r="G10" s="38"/>
      <c r="H10" s="38"/>
      <c r="I10" s="136" t="s">
        <v>22</v>
      </c>
      <c r="J10" s="139" t="str">
        <f>'Rekapitulace stavby'!AN8</f>
        <v>27. 2. 2025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24</v>
      </c>
      <c r="E12" s="38"/>
      <c r="F12" s="38"/>
      <c r="G12" s="38"/>
      <c r="H12" s="38"/>
      <c r="I12" s="136" t="s">
        <v>25</v>
      </c>
      <c r="J12" s="138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8" t="str">
        <f>IF('Rekapitulace stavby'!E11="","",'Rekapitulace stavby'!E11)</f>
        <v xml:space="preserve"> </v>
      </c>
      <c r="F13" s="38"/>
      <c r="G13" s="38"/>
      <c r="H13" s="38"/>
      <c r="I13" s="136" t="s">
        <v>26</v>
      </c>
      <c r="J13" s="138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6" t="s">
        <v>27</v>
      </c>
      <c r="E15" s="38"/>
      <c r="F15" s="38"/>
      <c r="G15" s="38"/>
      <c r="H15" s="38"/>
      <c r="I15" s="136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8"/>
      <c r="G16" s="138"/>
      <c r="H16" s="138"/>
      <c r="I16" s="136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6" t="s">
        <v>29</v>
      </c>
      <c r="E18" s="38"/>
      <c r="F18" s="38"/>
      <c r="G18" s="38"/>
      <c r="H18" s="38"/>
      <c r="I18" s="136" t="s">
        <v>25</v>
      </c>
      <c r="J18" s="138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8" t="str">
        <f>IF('Rekapitulace stavby'!E17="","",'Rekapitulace stavby'!E17)</f>
        <v xml:space="preserve"> </v>
      </c>
      <c r="F19" s="38"/>
      <c r="G19" s="38"/>
      <c r="H19" s="38"/>
      <c r="I19" s="136" t="s">
        <v>26</v>
      </c>
      <c r="J19" s="138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6" t="s">
        <v>31</v>
      </c>
      <c r="E21" s="38"/>
      <c r="F21" s="38"/>
      <c r="G21" s="38"/>
      <c r="H21" s="38"/>
      <c r="I21" s="136" t="s">
        <v>25</v>
      </c>
      <c r="J21" s="138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8" t="str">
        <f>IF('Rekapitulace stavby'!E20="","",'Rekapitulace stavby'!E20)</f>
        <v xml:space="preserve"> </v>
      </c>
      <c r="F22" s="38"/>
      <c r="G22" s="38"/>
      <c r="H22" s="38"/>
      <c r="I22" s="136" t="s">
        <v>26</v>
      </c>
      <c r="J22" s="138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6" t="s">
        <v>32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4"/>
      <c r="E27" s="144"/>
      <c r="F27" s="144"/>
      <c r="G27" s="144"/>
      <c r="H27" s="144"/>
      <c r="I27" s="144"/>
      <c r="J27" s="144"/>
      <c r="K27" s="144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5" t="s">
        <v>33</v>
      </c>
      <c r="E28" s="38"/>
      <c r="F28" s="38"/>
      <c r="G28" s="38"/>
      <c r="H28" s="38"/>
      <c r="I28" s="38"/>
      <c r="J28" s="146">
        <f>ROUND(J135,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4"/>
      <c r="E29" s="144"/>
      <c r="F29" s="144"/>
      <c r="G29" s="144"/>
      <c r="H29" s="144"/>
      <c r="I29" s="144"/>
      <c r="J29" s="144"/>
      <c r="K29" s="14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7" t="s">
        <v>35</v>
      </c>
      <c r="G30" s="38"/>
      <c r="H30" s="38"/>
      <c r="I30" s="147" t="s">
        <v>34</v>
      </c>
      <c r="J30" s="147" t="s">
        <v>36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8" t="s">
        <v>37</v>
      </c>
      <c r="E31" s="136" t="s">
        <v>38</v>
      </c>
      <c r="F31" s="149">
        <f>ROUND((SUM(BE135:BE427)),  2)</f>
        <v>0</v>
      </c>
      <c r="G31" s="38"/>
      <c r="H31" s="38"/>
      <c r="I31" s="150">
        <v>0.20999999999999999</v>
      </c>
      <c r="J31" s="149">
        <f>ROUND(((SUM(BE135:BE427))*I31),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6" t="s">
        <v>39</v>
      </c>
      <c r="F32" s="149">
        <f>ROUND((SUM(BF135:BF427)),  2)</f>
        <v>0</v>
      </c>
      <c r="G32" s="38"/>
      <c r="H32" s="38"/>
      <c r="I32" s="150">
        <v>0.12</v>
      </c>
      <c r="J32" s="149">
        <f>ROUND(((SUM(BF135:BF427))*I32),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6" t="s">
        <v>40</v>
      </c>
      <c r="F33" s="149">
        <f>ROUND((SUM(BG135:BG427)),  2)</f>
        <v>0</v>
      </c>
      <c r="G33" s="38"/>
      <c r="H33" s="38"/>
      <c r="I33" s="150">
        <v>0.20999999999999999</v>
      </c>
      <c r="J33" s="149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6" t="s">
        <v>41</v>
      </c>
      <c r="F34" s="149">
        <f>ROUND((SUM(BH135:BH427)),  2)</f>
        <v>0</v>
      </c>
      <c r="G34" s="38"/>
      <c r="H34" s="38"/>
      <c r="I34" s="150">
        <v>0.12</v>
      </c>
      <c r="J34" s="149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49">
        <f>ROUND((SUM(BI135:BI427)),  2)</f>
        <v>0</v>
      </c>
      <c r="G35" s="38"/>
      <c r="H35" s="38"/>
      <c r="I35" s="150">
        <v>0</v>
      </c>
      <c r="J35" s="149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1"/>
      <c r="D37" s="152" t="s">
        <v>43</v>
      </c>
      <c r="E37" s="153"/>
      <c r="F37" s="153"/>
      <c r="G37" s="154" t="s">
        <v>44</v>
      </c>
      <c r="H37" s="155" t="s">
        <v>45</v>
      </c>
      <c r="I37" s="153"/>
      <c r="J37" s="156">
        <f>SUM(J28:J35)</f>
        <v>0</v>
      </c>
      <c r="K37" s="157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8" t="s">
        <v>46</v>
      </c>
      <c r="E50" s="159"/>
      <c r="F50" s="159"/>
      <c r="G50" s="158" t="s">
        <v>47</v>
      </c>
      <c r="H50" s="159"/>
      <c r="I50" s="159"/>
      <c r="J50" s="159"/>
      <c r="K50" s="159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0" t="s">
        <v>48</v>
      </c>
      <c r="E61" s="161"/>
      <c r="F61" s="162" t="s">
        <v>49</v>
      </c>
      <c r="G61" s="160" t="s">
        <v>48</v>
      </c>
      <c r="H61" s="161"/>
      <c r="I61" s="161"/>
      <c r="J61" s="163" t="s">
        <v>49</v>
      </c>
      <c r="K61" s="161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8" t="s">
        <v>50</v>
      </c>
      <c r="E65" s="164"/>
      <c r="F65" s="164"/>
      <c r="G65" s="158" t="s">
        <v>51</v>
      </c>
      <c r="H65" s="164"/>
      <c r="I65" s="164"/>
      <c r="J65" s="164"/>
      <c r="K65" s="164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0" t="s">
        <v>48</v>
      </c>
      <c r="E76" s="161"/>
      <c r="F76" s="162" t="s">
        <v>49</v>
      </c>
      <c r="G76" s="160" t="s">
        <v>48</v>
      </c>
      <c r="H76" s="161"/>
      <c r="I76" s="161"/>
      <c r="J76" s="163" t="s">
        <v>49</v>
      </c>
      <c r="K76" s="161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76" t="str">
        <f>E7</f>
        <v>ZŠ Dr. Tyrše - oprava přívodu ÚT pro pavilon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27. 2. 2025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29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15.1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31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9.28" customHeight="1">
      <c r="A92" s="38"/>
      <c r="B92" s="39"/>
      <c r="C92" s="169" t="s">
        <v>91</v>
      </c>
      <c r="D92" s="170"/>
      <c r="E92" s="170"/>
      <c r="F92" s="170"/>
      <c r="G92" s="170"/>
      <c r="H92" s="170"/>
      <c r="I92" s="170"/>
      <c r="J92" s="171" t="s">
        <v>92</v>
      </c>
      <c r="K92" s="17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2.8" customHeight="1">
      <c r="A94" s="38"/>
      <c r="B94" s="39"/>
      <c r="C94" s="172" t="s">
        <v>93</v>
      </c>
      <c r="D94" s="40"/>
      <c r="E94" s="40"/>
      <c r="F94" s="40"/>
      <c r="G94" s="40"/>
      <c r="H94" s="40"/>
      <c r="I94" s="40"/>
      <c r="J94" s="110">
        <f>J135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94</v>
      </c>
    </row>
    <row r="95" hidden="1" s="9" customFormat="1" ht="24.96" customHeight="1">
      <c r="A95" s="9"/>
      <c r="B95" s="173"/>
      <c r="C95" s="174"/>
      <c r="D95" s="175" t="s">
        <v>95</v>
      </c>
      <c r="E95" s="176"/>
      <c r="F95" s="176"/>
      <c r="G95" s="176"/>
      <c r="H95" s="176"/>
      <c r="I95" s="176"/>
      <c r="J95" s="177">
        <f>J136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9"/>
      <c r="C96" s="180"/>
      <c r="D96" s="181" t="s">
        <v>96</v>
      </c>
      <c r="E96" s="182"/>
      <c r="F96" s="182"/>
      <c r="G96" s="182"/>
      <c r="H96" s="182"/>
      <c r="I96" s="182"/>
      <c r="J96" s="183">
        <f>J137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J200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9"/>
      <c r="C98" s="180"/>
      <c r="D98" s="181" t="s">
        <v>98</v>
      </c>
      <c r="E98" s="182"/>
      <c r="F98" s="182"/>
      <c r="G98" s="182"/>
      <c r="H98" s="182"/>
      <c r="I98" s="182"/>
      <c r="J98" s="183">
        <f>J208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9"/>
      <c r="C99" s="180"/>
      <c r="D99" s="181" t="s">
        <v>99</v>
      </c>
      <c r="E99" s="182"/>
      <c r="F99" s="182"/>
      <c r="G99" s="182"/>
      <c r="H99" s="182"/>
      <c r="I99" s="182"/>
      <c r="J99" s="183">
        <f>J218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9"/>
      <c r="C100" s="180"/>
      <c r="D100" s="181" t="s">
        <v>100</v>
      </c>
      <c r="E100" s="182"/>
      <c r="F100" s="182"/>
      <c r="G100" s="182"/>
      <c r="H100" s="182"/>
      <c r="I100" s="182"/>
      <c r="J100" s="183">
        <f>J226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9"/>
      <c r="C101" s="180"/>
      <c r="D101" s="181" t="s">
        <v>101</v>
      </c>
      <c r="E101" s="182"/>
      <c r="F101" s="182"/>
      <c r="G101" s="182"/>
      <c r="H101" s="182"/>
      <c r="I101" s="182"/>
      <c r="J101" s="183">
        <f>J243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9"/>
      <c r="C102" s="180"/>
      <c r="D102" s="181" t="s">
        <v>102</v>
      </c>
      <c r="E102" s="182"/>
      <c r="F102" s="182"/>
      <c r="G102" s="182"/>
      <c r="H102" s="182"/>
      <c r="I102" s="182"/>
      <c r="J102" s="183">
        <f>J256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9"/>
      <c r="C103" s="180"/>
      <c r="D103" s="181" t="s">
        <v>103</v>
      </c>
      <c r="E103" s="182"/>
      <c r="F103" s="182"/>
      <c r="G103" s="182"/>
      <c r="H103" s="182"/>
      <c r="I103" s="182"/>
      <c r="J103" s="183">
        <f>J273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3"/>
      <c r="C104" s="174"/>
      <c r="D104" s="175" t="s">
        <v>104</v>
      </c>
      <c r="E104" s="176"/>
      <c r="F104" s="176"/>
      <c r="G104" s="176"/>
      <c r="H104" s="176"/>
      <c r="I104" s="176"/>
      <c r="J104" s="177">
        <f>J278</f>
        <v>0</v>
      </c>
      <c r="K104" s="174"/>
      <c r="L104" s="17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79"/>
      <c r="C105" s="180"/>
      <c r="D105" s="181" t="s">
        <v>105</v>
      </c>
      <c r="E105" s="182"/>
      <c r="F105" s="182"/>
      <c r="G105" s="182"/>
      <c r="H105" s="182"/>
      <c r="I105" s="182"/>
      <c r="J105" s="183">
        <f>J279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9"/>
      <c r="C106" s="180"/>
      <c r="D106" s="181" t="s">
        <v>106</v>
      </c>
      <c r="E106" s="182"/>
      <c r="F106" s="182"/>
      <c r="G106" s="182"/>
      <c r="H106" s="182"/>
      <c r="I106" s="182"/>
      <c r="J106" s="183">
        <f>J314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9"/>
      <c r="C107" s="180"/>
      <c r="D107" s="181" t="s">
        <v>107</v>
      </c>
      <c r="E107" s="182"/>
      <c r="F107" s="182"/>
      <c r="G107" s="182"/>
      <c r="H107" s="182"/>
      <c r="I107" s="182"/>
      <c r="J107" s="183">
        <f>J327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9"/>
      <c r="C108" s="180"/>
      <c r="D108" s="181" t="s">
        <v>108</v>
      </c>
      <c r="E108" s="182"/>
      <c r="F108" s="182"/>
      <c r="G108" s="182"/>
      <c r="H108" s="182"/>
      <c r="I108" s="182"/>
      <c r="J108" s="183">
        <f>J359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73"/>
      <c r="C109" s="174"/>
      <c r="D109" s="175" t="s">
        <v>109</v>
      </c>
      <c r="E109" s="176"/>
      <c r="F109" s="176"/>
      <c r="G109" s="176"/>
      <c r="H109" s="176"/>
      <c r="I109" s="176"/>
      <c r="J109" s="177">
        <f>J376</f>
        <v>0</v>
      </c>
      <c r="K109" s="174"/>
      <c r="L109" s="17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10" customFormat="1" ht="19.92" customHeight="1">
      <c r="A110" s="10"/>
      <c r="B110" s="179"/>
      <c r="C110" s="180"/>
      <c r="D110" s="181" t="s">
        <v>110</v>
      </c>
      <c r="E110" s="182"/>
      <c r="F110" s="182"/>
      <c r="G110" s="182"/>
      <c r="H110" s="182"/>
      <c r="I110" s="182"/>
      <c r="J110" s="183">
        <f>J377</f>
        <v>0</v>
      </c>
      <c r="K110" s="180"/>
      <c r="L110" s="18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9" customFormat="1" ht="24.96" customHeight="1">
      <c r="A111" s="9"/>
      <c r="B111" s="173"/>
      <c r="C111" s="174"/>
      <c r="D111" s="175" t="s">
        <v>111</v>
      </c>
      <c r="E111" s="176"/>
      <c r="F111" s="176"/>
      <c r="G111" s="176"/>
      <c r="H111" s="176"/>
      <c r="I111" s="176"/>
      <c r="J111" s="177">
        <f>J382</f>
        <v>0</v>
      </c>
      <c r="K111" s="174"/>
      <c r="L111" s="178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idden="1" s="10" customFormat="1" ht="19.92" customHeight="1">
      <c r="A112" s="10"/>
      <c r="B112" s="179"/>
      <c r="C112" s="180"/>
      <c r="D112" s="181" t="s">
        <v>112</v>
      </c>
      <c r="E112" s="182"/>
      <c r="F112" s="182"/>
      <c r="G112" s="182"/>
      <c r="H112" s="182"/>
      <c r="I112" s="182"/>
      <c r="J112" s="183">
        <f>J383</f>
        <v>0</v>
      </c>
      <c r="K112" s="180"/>
      <c r="L112" s="18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79"/>
      <c r="C113" s="180"/>
      <c r="D113" s="181" t="s">
        <v>113</v>
      </c>
      <c r="E113" s="182"/>
      <c r="F113" s="182"/>
      <c r="G113" s="182"/>
      <c r="H113" s="182"/>
      <c r="I113" s="182"/>
      <c r="J113" s="183">
        <f>J392</f>
        <v>0</v>
      </c>
      <c r="K113" s="180"/>
      <c r="L113" s="18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79"/>
      <c r="C114" s="180"/>
      <c r="D114" s="181" t="s">
        <v>114</v>
      </c>
      <c r="E114" s="182"/>
      <c r="F114" s="182"/>
      <c r="G114" s="182"/>
      <c r="H114" s="182"/>
      <c r="I114" s="182"/>
      <c r="J114" s="183">
        <f>J397</f>
        <v>0</v>
      </c>
      <c r="K114" s="180"/>
      <c r="L114" s="18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79"/>
      <c r="C115" s="180"/>
      <c r="D115" s="181" t="s">
        <v>115</v>
      </c>
      <c r="E115" s="182"/>
      <c r="F115" s="182"/>
      <c r="G115" s="182"/>
      <c r="H115" s="182"/>
      <c r="I115" s="182"/>
      <c r="J115" s="183">
        <f>J414</f>
        <v>0</v>
      </c>
      <c r="K115" s="180"/>
      <c r="L115" s="184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79"/>
      <c r="C116" s="180"/>
      <c r="D116" s="181" t="s">
        <v>116</v>
      </c>
      <c r="E116" s="182"/>
      <c r="F116" s="182"/>
      <c r="G116" s="182"/>
      <c r="H116" s="182"/>
      <c r="I116" s="182"/>
      <c r="J116" s="183">
        <f>J419</f>
        <v>0</v>
      </c>
      <c r="K116" s="180"/>
      <c r="L116" s="18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79"/>
      <c r="C117" s="180"/>
      <c r="D117" s="181" t="s">
        <v>117</v>
      </c>
      <c r="E117" s="182"/>
      <c r="F117" s="182"/>
      <c r="G117" s="182"/>
      <c r="H117" s="182"/>
      <c r="I117" s="182"/>
      <c r="J117" s="183">
        <f>J423</f>
        <v>0</v>
      </c>
      <c r="K117" s="180"/>
      <c r="L117" s="18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hidden="1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hidden="1"/>
    <row r="121" hidden="1"/>
    <row r="122" hidden="1"/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118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E7</f>
        <v>ZŠ Dr. Tyrše - oprava přívodu ÚT pro pavilon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F10</f>
        <v xml:space="preserve"> </v>
      </c>
      <c r="G129" s="40"/>
      <c r="H129" s="40"/>
      <c r="I129" s="32" t="s">
        <v>22</v>
      </c>
      <c r="J129" s="79" t="str">
        <f>IF(J10="","",J10)</f>
        <v>27. 2. 2025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E13</f>
        <v xml:space="preserve"> </v>
      </c>
      <c r="G131" s="40"/>
      <c r="H131" s="40"/>
      <c r="I131" s="32" t="s">
        <v>29</v>
      </c>
      <c r="J131" s="36" t="str">
        <f>E19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27</v>
      </c>
      <c r="D132" s="40"/>
      <c r="E132" s="40"/>
      <c r="F132" s="27" t="str">
        <f>IF(E16="","",E16)</f>
        <v>Vyplň údaj</v>
      </c>
      <c r="G132" s="40"/>
      <c r="H132" s="40"/>
      <c r="I132" s="32" t="s">
        <v>31</v>
      </c>
      <c r="J132" s="36" t="str">
        <f>E22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85"/>
      <c r="B134" s="186"/>
      <c r="C134" s="187" t="s">
        <v>119</v>
      </c>
      <c r="D134" s="188" t="s">
        <v>58</v>
      </c>
      <c r="E134" s="188" t="s">
        <v>54</v>
      </c>
      <c r="F134" s="188" t="s">
        <v>55</v>
      </c>
      <c r="G134" s="188" t="s">
        <v>120</v>
      </c>
      <c r="H134" s="188" t="s">
        <v>121</v>
      </c>
      <c r="I134" s="188" t="s">
        <v>122</v>
      </c>
      <c r="J134" s="188" t="s">
        <v>92</v>
      </c>
      <c r="K134" s="189" t="s">
        <v>123</v>
      </c>
      <c r="L134" s="190"/>
      <c r="M134" s="100" t="s">
        <v>1</v>
      </c>
      <c r="N134" s="101" t="s">
        <v>37</v>
      </c>
      <c r="O134" s="101" t="s">
        <v>124</v>
      </c>
      <c r="P134" s="101" t="s">
        <v>125</v>
      </c>
      <c r="Q134" s="101" t="s">
        <v>126</v>
      </c>
      <c r="R134" s="101" t="s">
        <v>127</v>
      </c>
      <c r="S134" s="101" t="s">
        <v>128</v>
      </c>
      <c r="T134" s="102" t="s">
        <v>129</v>
      </c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</row>
    <row r="135" s="2" customFormat="1" ht="22.8" customHeight="1">
      <c r="A135" s="38"/>
      <c r="B135" s="39"/>
      <c r="C135" s="107" t="s">
        <v>130</v>
      </c>
      <c r="D135" s="40"/>
      <c r="E135" s="40"/>
      <c r="F135" s="40"/>
      <c r="G135" s="40"/>
      <c r="H135" s="40"/>
      <c r="I135" s="40"/>
      <c r="J135" s="191">
        <f>BK135</f>
        <v>0</v>
      </c>
      <c r="K135" s="40"/>
      <c r="L135" s="44"/>
      <c r="M135" s="103"/>
      <c r="N135" s="192"/>
      <c r="O135" s="104"/>
      <c r="P135" s="193">
        <f>P136+P278+P376+P382</f>
        <v>0</v>
      </c>
      <c r="Q135" s="104"/>
      <c r="R135" s="193">
        <f>R136+R278+R376+R382</f>
        <v>16.822215400000001</v>
      </c>
      <c r="S135" s="104"/>
      <c r="T135" s="194">
        <f>T136+T278+T376+T382</f>
        <v>14.161684999999999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72</v>
      </c>
      <c r="AU135" s="17" t="s">
        <v>94</v>
      </c>
      <c r="BK135" s="195">
        <f>BK136+BK278+BK376+BK382</f>
        <v>0</v>
      </c>
    </row>
    <row r="136" s="12" customFormat="1" ht="25.92" customHeight="1">
      <c r="A136" s="12"/>
      <c r="B136" s="196"/>
      <c r="C136" s="197"/>
      <c r="D136" s="198" t="s">
        <v>72</v>
      </c>
      <c r="E136" s="199" t="s">
        <v>131</v>
      </c>
      <c r="F136" s="199" t="s">
        <v>132</v>
      </c>
      <c r="G136" s="197"/>
      <c r="H136" s="197"/>
      <c r="I136" s="200"/>
      <c r="J136" s="201">
        <f>BK136</f>
        <v>0</v>
      </c>
      <c r="K136" s="197"/>
      <c r="L136" s="202"/>
      <c r="M136" s="203"/>
      <c r="N136" s="204"/>
      <c r="O136" s="204"/>
      <c r="P136" s="205">
        <f>P137+P200+P208+P218+P226+P243+P256+P273</f>
        <v>0</v>
      </c>
      <c r="Q136" s="204"/>
      <c r="R136" s="205">
        <f>R137+R200+R208+R218+R226+R243+R256+R273</f>
        <v>16.4210642</v>
      </c>
      <c r="S136" s="204"/>
      <c r="T136" s="206">
        <f>T137+T200+T208+T218+T226+T243+T256+T273</f>
        <v>14.042674999999999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7" t="s">
        <v>78</v>
      </c>
      <c r="AT136" s="208" t="s">
        <v>72</v>
      </c>
      <c r="AU136" s="208" t="s">
        <v>73</v>
      </c>
      <c r="AY136" s="207" t="s">
        <v>133</v>
      </c>
      <c r="BK136" s="209">
        <f>BK137+BK200+BK208+BK218+BK226+BK243+BK256+BK273</f>
        <v>0</v>
      </c>
    </row>
    <row r="137" s="12" customFormat="1" ht="22.8" customHeight="1">
      <c r="A137" s="12"/>
      <c r="B137" s="196"/>
      <c r="C137" s="197"/>
      <c r="D137" s="198" t="s">
        <v>72</v>
      </c>
      <c r="E137" s="210" t="s">
        <v>78</v>
      </c>
      <c r="F137" s="210" t="s">
        <v>134</v>
      </c>
      <c r="G137" s="197"/>
      <c r="H137" s="197"/>
      <c r="I137" s="200"/>
      <c r="J137" s="211">
        <f>BK137</f>
        <v>0</v>
      </c>
      <c r="K137" s="197"/>
      <c r="L137" s="202"/>
      <c r="M137" s="203"/>
      <c r="N137" s="204"/>
      <c r="O137" s="204"/>
      <c r="P137" s="205">
        <f>SUM(P138:P199)</f>
        <v>0</v>
      </c>
      <c r="Q137" s="204"/>
      <c r="R137" s="205">
        <f>SUM(R138:R199)</f>
        <v>14.235999999999999</v>
      </c>
      <c r="S137" s="204"/>
      <c r="T137" s="206">
        <f>SUM(T138:T199)</f>
        <v>13.286674999999999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78</v>
      </c>
      <c r="AT137" s="208" t="s">
        <v>72</v>
      </c>
      <c r="AU137" s="208" t="s">
        <v>78</v>
      </c>
      <c r="AY137" s="207" t="s">
        <v>133</v>
      </c>
      <c r="BK137" s="209">
        <f>SUM(BK138:BK199)</f>
        <v>0</v>
      </c>
    </row>
    <row r="138" s="2" customFormat="1" ht="24.15" customHeight="1">
      <c r="A138" s="38"/>
      <c r="B138" s="39"/>
      <c r="C138" s="212" t="s">
        <v>78</v>
      </c>
      <c r="D138" s="212" t="s">
        <v>135</v>
      </c>
      <c r="E138" s="213" t="s">
        <v>136</v>
      </c>
      <c r="F138" s="214" t="s">
        <v>137</v>
      </c>
      <c r="G138" s="215" t="s">
        <v>138</v>
      </c>
      <c r="H138" s="216">
        <v>16.375</v>
      </c>
      <c r="I138" s="217"/>
      <c r="J138" s="218">
        <f>ROUND(I138*H138,2)</f>
        <v>0</v>
      </c>
      <c r="K138" s="214" t="s">
        <v>139</v>
      </c>
      <c r="L138" s="44"/>
      <c r="M138" s="219" t="s">
        <v>1</v>
      </c>
      <c r="N138" s="220" t="s">
        <v>38</v>
      </c>
      <c r="O138" s="91"/>
      <c r="P138" s="221">
        <f>O138*H138</f>
        <v>0</v>
      </c>
      <c r="Q138" s="221">
        <v>0</v>
      </c>
      <c r="R138" s="221">
        <f>Q138*H138</f>
        <v>0</v>
      </c>
      <c r="S138" s="221">
        <v>0.41699999999999998</v>
      </c>
      <c r="T138" s="222">
        <f>S138*H138</f>
        <v>6.8283749999999994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140</v>
      </c>
      <c r="AT138" s="223" t="s">
        <v>135</v>
      </c>
      <c r="AU138" s="223" t="s">
        <v>85</v>
      </c>
      <c r="AY138" s="17" t="s">
        <v>133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78</v>
      </c>
      <c r="BK138" s="224">
        <f>ROUND(I138*H138,2)</f>
        <v>0</v>
      </c>
      <c r="BL138" s="17" t="s">
        <v>140</v>
      </c>
      <c r="BM138" s="223" t="s">
        <v>141</v>
      </c>
    </row>
    <row r="139" s="2" customFormat="1">
      <c r="A139" s="38"/>
      <c r="B139" s="39"/>
      <c r="C139" s="40"/>
      <c r="D139" s="225" t="s">
        <v>142</v>
      </c>
      <c r="E139" s="40"/>
      <c r="F139" s="226" t="s">
        <v>143</v>
      </c>
      <c r="G139" s="40"/>
      <c r="H139" s="40"/>
      <c r="I139" s="227"/>
      <c r="J139" s="40"/>
      <c r="K139" s="40"/>
      <c r="L139" s="44"/>
      <c r="M139" s="228"/>
      <c r="N139" s="229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142</v>
      </c>
      <c r="AU139" s="17" t="s">
        <v>85</v>
      </c>
    </row>
    <row r="140" s="13" customFormat="1">
      <c r="A140" s="13"/>
      <c r="B140" s="230"/>
      <c r="C140" s="231"/>
      <c r="D140" s="225" t="s">
        <v>144</v>
      </c>
      <c r="E140" s="232" t="s">
        <v>1</v>
      </c>
      <c r="F140" s="233" t="s">
        <v>145</v>
      </c>
      <c r="G140" s="231"/>
      <c r="H140" s="234">
        <v>16.375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144</v>
      </c>
      <c r="AU140" s="240" t="s">
        <v>85</v>
      </c>
      <c r="AV140" s="13" t="s">
        <v>85</v>
      </c>
      <c r="AW140" s="13" t="s">
        <v>30</v>
      </c>
      <c r="AX140" s="13" t="s">
        <v>78</v>
      </c>
      <c r="AY140" s="240" t="s">
        <v>133</v>
      </c>
    </row>
    <row r="141" s="2" customFormat="1" ht="24.15" customHeight="1">
      <c r="A141" s="38"/>
      <c r="B141" s="39"/>
      <c r="C141" s="212" t="s">
        <v>85</v>
      </c>
      <c r="D141" s="212" t="s">
        <v>135</v>
      </c>
      <c r="E141" s="213" t="s">
        <v>146</v>
      </c>
      <c r="F141" s="214" t="s">
        <v>147</v>
      </c>
      <c r="G141" s="215" t="s">
        <v>138</v>
      </c>
      <c r="H141" s="216">
        <v>11.135</v>
      </c>
      <c r="I141" s="217"/>
      <c r="J141" s="218">
        <f>ROUND(I141*H141,2)</f>
        <v>0</v>
      </c>
      <c r="K141" s="214" t="s">
        <v>139</v>
      </c>
      <c r="L141" s="44"/>
      <c r="M141" s="219" t="s">
        <v>1</v>
      </c>
      <c r="N141" s="220" t="s">
        <v>38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0.57999999999999996</v>
      </c>
      <c r="T141" s="222">
        <f>S141*H141</f>
        <v>6.4582999999999995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140</v>
      </c>
      <c r="AT141" s="223" t="s">
        <v>135</v>
      </c>
      <c r="AU141" s="223" t="s">
        <v>85</v>
      </c>
      <c r="AY141" s="17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78</v>
      </c>
      <c r="BK141" s="224">
        <f>ROUND(I141*H141,2)</f>
        <v>0</v>
      </c>
      <c r="BL141" s="17" t="s">
        <v>140</v>
      </c>
      <c r="BM141" s="223" t="s">
        <v>148</v>
      </c>
    </row>
    <row r="142" s="2" customFormat="1">
      <c r="A142" s="38"/>
      <c r="B142" s="39"/>
      <c r="C142" s="40"/>
      <c r="D142" s="225" t="s">
        <v>142</v>
      </c>
      <c r="E142" s="40"/>
      <c r="F142" s="226" t="s">
        <v>149</v>
      </c>
      <c r="G142" s="40"/>
      <c r="H142" s="40"/>
      <c r="I142" s="227"/>
      <c r="J142" s="40"/>
      <c r="K142" s="40"/>
      <c r="L142" s="44"/>
      <c r="M142" s="228"/>
      <c r="N142" s="229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142</v>
      </c>
      <c r="AU142" s="17" t="s">
        <v>85</v>
      </c>
    </row>
    <row r="143" s="13" customFormat="1">
      <c r="A143" s="13"/>
      <c r="B143" s="230"/>
      <c r="C143" s="231"/>
      <c r="D143" s="225" t="s">
        <v>144</v>
      </c>
      <c r="E143" s="232" t="s">
        <v>1</v>
      </c>
      <c r="F143" s="233" t="s">
        <v>150</v>
      </c>
      <c r="G143" s="231"/>
      <c r="H143" s="234">
        <v>11.135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144</v>
      </c>
      <c r="AU143" s="240" t="s">
        <v>85</v>
      </c>
      <c r="AV143" s="13" t="s">
        <v>85</v>
      </c>
      <c r="AW143" s="13" t="s">
        <v>30</v>
      </c>
      <c r="AX143" s="13" t="s">
        <v>78</v>
      </c>
      <c r="AY143" s="240" t="s">
        <v>133</v>
      </c>
    </row>
    <row r="144" s="2" customFormat="1" ht="16.5" customHeight="1">
      <c r="A144" s="38"/>
      <c r="B144" s="39"/>
      <c r="C144" s="212" t="s">
        <v>84</v>
      </c>
      <c r="D144" s="212" t="s">
        <v>135</v>
      </c>
      <c r="E144" s="213" t="s">
        <v>151</v>
      </c>
      <c r="F144" s="214" t="s">
        <v>152</v>
      </c>
      <c r="G144" s="215" t="s">
        <v>138</v>
      </c>
      <c r="H144" s="216">
        <v>19.385000000000002</v>
      </c>
      <c r="I144" s="217"/>
      <c r="J144" s="218">
        <f>ROUND(I144*H144,2)</f>
        <v>0</v>
      </c>
      <c r="K144" s="214" t="s">
        <v>139</v>
      </c>
      <c r="L144" s="44"/>
      <c r="M144" s="219" t="s">
        <v>1</v>
      </c>
      <c r="N144" s="220" t="s">
        <v>38</v>
      </c>
      <c r="O144" s="91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140</v>
      </c>
      <c r="AT144" s="223" t="s">
        <v>135</v>
      </c>
      <c r="AU144" s="223" t="s">
        <v>85</v>
      </c>
      <c r="AY144" s="17" t="s">
        <v>133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78</v>
      </c>
      <c r="BK144" s="224">
        <f>ROUND(I144*H144,2)</f>
        <v>0</v>
      </c>
      <c r="BL144" s="17" t="s">
        <v>140</v>
      </c>
      <c r="BM144" s="223" t="s">
        <v>153</v>
      </c>
    </row>
    <row r="145" s="2" customFormat="1">
      <c r="A145" s="38"/>
      <c r="B145" s="39"/>
      <c r="C145" s="40"/>
      <c r="D145" s="225" t="s">
        <v>142</v>
      </c>
      <c r="E145" s="40"/>
      <c r="F145" s="226" t="s">
        <v>154</v>
      </c>
      <c r="G145" s="40"/>
      <c r="H145" s="40"/>
      <c r="I145" s="227"/>
      <c r="J145" s="40"/>
      <c r="K145" s="40"/>
      <c r="L145" s="44"/>
      <c r="M145" s="228"/>
      <c r="N145" s="229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142</v>
      </c>
      <c r="AU145" s="17" t="s">
        <v>85</v>
      </c>
    </row>
    <row r="146" s="14" customFormat="1">
      <c r="A146" s="14"/>
      <c r="B146" s="241"/>
      <c r="C146" s="242"/>
      <c r="D146" s="225" t="s">
        <v>144</v>
      </c>
      <c r="E146" s="243" t="s">
        <v>1</v>
      </c>
      <c r="F146" s="244" t="s">
        <v>81</v>
      </c>
      <c r="G146" s="242"/>
      <c r="H146" s="243" t="s">
        <v>1</v>
      </c>
      <c r="I146" s="245"/>
      <c r="J146" s="242"/>
      <c r="K146" s="242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144</v>
      </c>
      <c r="AU146" s="250" t="s">
        <v>85</v>
      </c>
      <c r="AV146" s="14" t="s">
        <v>78</v>
      </c>
      <c r="AW146" s="14" t="s">
        <v>30</v>
      </c>
      <c r="AX146" s="14" t="s">
        <v>73</v>
      </c>
      <c r="AY146" s="250" t="s">
        <v>133</v>
      </c>
    </row>
    <row r="147" s="13" customFormat="1">
      <c r="A147" s="13"/>
      <c r="B147" s="230"/>
      <c r="C147" s="231"/>
      <c r="D147" s="225" t="s">
        <v>144</v>
      </c>
      <c r="E147" s="232" t="s">
        <v>1</v>
      </c>
      <c r="F147" s="233" t="s">
        <v>155</v>
      </c>
      <c r="G147" s="231"/>
      <c r="H147" s="234">
        <v>15.385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144</v>
      </c>
      <c r="AU147" s="240" t="s">
        <v>85</v>
      </c>
      <c r="AV147" s="13" t="s">
        <v>85</v>
      </c>
      <c r="AW147" s="13" t="s">
        <v>30</v>
      </c>
      <c r="AX147" s="13" t="s">
        <v>73</v>
      </c>
      <c r="AY147" s="240" t="s">
        <v>133</v>
      </c>
    </row>
    <row r="148" s="14" customFormat="1">
      <c r="A148" s="14"/>
      <c r="B148" s="241"/>
      <c r="C148" s="242"/>
      <c r="D148" s="225" t="s">
        <v>144</v>
      </c>
      <c r="E148" s="243" t="s">
        <v>1</v>
      </c>
      <c r="F148" s="244" t="s">
        <v>156</v>
      </c>
      <c r="G148" s="242"/>
      <c r="H148" s="243" t="s">
        <v>1</v>
      </c>
      <c r="I148" s="245"/>
      <c r="J148" s="242"/>
      <c r="K148" s="242"/>
      <c r="L148" s="246"/>
      <c r="M148" s="247"/>
      <c r="N148" s="248"/>
      <c r="O148" s="248"/>
      <c r="P148" s="248"/>
      <c r="Q148" s="248"/>
      <c r="R148" s="248"/>
      <c r="S148" s="248"/>
      <c r="T148" s="24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0" t="s">
        <v>144</v>
      </c>
      <c r="AU148" s="250" t="s">
        <v>85</v>
      </c>
      <c r="AV148" s="14" t="s">
        <v>78</v>
      </c>
      <c r="AW148" s="14" t="s">
        <v>30</v>
      </c>
      <c r="AX148" s="14" t="s">
        <v>73</v>
      </c>
      <c r="AY148" s="250" t="s">
        <v>133</v>
      </c>
    </row>
    <row r="149" s="13" customFormat="1">
      <c r="A149" s="13"/>
      <c r="B149" s="230"/>
      <c r="C149" s="231"/>
      <c r="D149" s="225" t="s">
        <v>144</v>
      </c>
      <c r="E149" s="232" t="s">
        <v>1</v>
      </c>
      <c r="F149" s="233" t="s">
        <v>157</v>
      </c>
      <c r="G149" s="231"/>
      <c r="H149" s="234">
        <v>4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144</v>
      </c>
      <c r="AU149" s="240" t="s">
        <v>85</v>
      </c>
      <c r="AV149" s="13" t="s">
        <v>85</v>
      </c>
      <c r="AW149" s="13" t="s">
        <v>30</v>
      </c>
      <c r="AX149" s="13" t="s">
        <v>73</v>
      </c>
      <c r="AY149" s="240" t="s">
        <v>133</v>
      </c>
    </row>
    <row r="150" s="15" customFormat="1">
      <c r="A150" s="15"/>
      <c r="B150" s="251"/>
      <c r="C150" s="252"/>
      <c r="D150" s="225" t="s">
        <v>144</v>
      </c>
      <c r="E150" s="253" t="s">
        <v>1</v>
      </c>
      <c r="F150" s="254" t="s">
        <v>158</v>
      </c>
      <c r="G150" s="252"/>
      <c r="H150" s="255">
        <v>19.385000000000002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1" t="s">
        <v>144</v>
      </c>
      <c r="AU150" s="261" t="s">
        <v>85</v>
      </c>
      <c r="AV150" s="15" t="s">
        <v>140</v>
      </c>
      <c r="AW150" s="15" t="s">
        <v>30</v>
      </c>
      <c r="AX150" s="15" t="s">
        <v>78</v>
      </c>
      <c r="AY150" s="261" t="s">
        <v>133</v>
      </c>
    </row>
    <row r="151" s="2" customFormat="1" ht="24.15" customHeight="1">
      <c r="A151" s="38"/>
      <c r="B151" s="39"/>
      <c r="C151" s="212" t="s">
        <v>140</v>
      </c>
      <c r="D151" s="212" t="s">
        <v>135</v>
      </c>
      <c r="E151" s="213" t="s">
        <v>159</v>
      </c>
      <c r="F151" s="214" t="s">
        <v>160</v>
      </c>
      <c r="G151" s="215" t="s">
        <v>161</v>
      </c>
      <c r="H151" s="216">
        <v>21.495999999999999</v>
      </c>
      <c r="I151" s="217"/>
      <c r="J151" s="218">
        <f>ROUND(I151*H151,2)</f>
        <v>0</v>
      </c>
      <c r="K151" s="214" t="s">
        <v>139</v>
      </c>
      <c r="L151" s="44"/>
      <c r="M151" s="219" t="s">
        <v>1</v>
      </c>
      <c r="N151" s="220" t="s">
        <v>38</v>
      </c>
      <c r="O151" s="91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140</v>
      </c>
      <c r="AT151" s="223" t="s">
        <v>135</v>
      </c>
      <c r="AU151" s="223" t="s">
        <v>85</v>
      </c>
      <c r="AY151" s="17" t="s">
        <v>133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78</v>
      </c>
      <c r="BK151" s="224">
        <f>ROUND(I151*H151,2)</f>
        <v>0</v>
      </c>
      <c r="BL151" s="17" t="s">
        <v>140</v>
      </c>
      <c r="BM151" s="223" t="s">
        <v>162</v>
      </c>
    </row>
    <row r="152" s="2" customFormat="1">
      <c r="A152" s="38"/>
      <c r="B152" s="39"/>
      <c r="C152" s="40"/>
      <c r="D152" s="225" t="s">
        <v>142</v>
      </c>
      <c r="E152" s="40"/>
      <c r="F152" s="226" t="s">
        <v>163</v>
      </c>
      <c r="G152" s="40"/>
      <c r="H152" s="40"/>
      <c r="I152" s="227"/>
      <c r="J152" s="40"/>
      <c r="K152" s="40"/>
      <c r="L152" s="44"/>
      <c r="M152" s="228"/>
      <c r="N152" s="229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142</v>
      </c>
      <c r="AU152" s="17" t="s">
        <v>85</v>
      </c>
    </row>
    <row r="153" s="14" customFormat="1">
      <c r="A153" s="14"/>
      <c r="B153" s="241"/>
      <c r="C153" s="242"/>
      <c r="D153" s="225" t="s">
        <v>144</v>
      </c>
      <c r="E153" s="243" t="s">
        <v>1</v>
      </c>
      <c r="F153" s="244" t="s">
        <v>81</v>
      </c>
      <c r="G153" s="242"/>
      <c r="H153" s="243" t="s">
        <v>1</v>
      </c>
      <c r="I153" s="245"/>
      <c r="J153" s="242"/>
      <c r="K153" s="242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144</v>
      </c>
      <c r="AU153" s="250" t="s">
        <v>85</v>
      </c>
      <c r="AV153" s="14" t="s">
        <v>78</v>
      </c>
      <c r="AW153" s="14" t="s">
        <v>30</v>
      </c>
      <c r="AX153" s="14" t="s">
        <v>73</v>
      </c>
      <c r="AY153" s="250" t="s">
        <v>133</v>
      </c>
    </row>
    <row r="154" s="13" customFormat="1">
      <c r="A154" s="13"/>
      <c r="B154" s="230"/>
      <c r="C154" s="231"/>
      <c r="D154" s="225" t="s">
        <v>144</v>
      </c>
      <c r="E154" s="232" t="s">
        <v>1</v>
      </c>
      <c r="F154" s="233" t="s">
        <v>164</v>
      </c>
      <c r="G154" s="231"/>
      <c r="H154" s="234">
        <v>12.218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144</v>
      </c>
      <c r="AU154" s="240" t="s">
        <v>85</v>
      </c>
      <c r="AV154" s="13" t="s">
        <v>85</v>
      </c>
      <c r="AW154" s="13" t="s">
        <v>30</v>
      </c>
      <c r="AX154" s="13" t="s">
        <v>73</v>
      </c>
      <c r="AY154" s="240" t="s">
        <v>133</v>
      </c>
    </row>
    <row r="155" s="14" customFormat="1">
      <c r="A155" s="14"/>
      <c r="B155" s="241"/>
      <c r="C155" s="242"/>
      <c r="D155" s="225" t="s">
        <v>144</v>
      </c>
      <c r="E155" s="243" t="s">
        <v>1</v>
      </c>
      <c r="F155" s="244" t="s">
        <v>165</v>
      </c>
      <c r="G155" s="242"/>
      <c r="H155" s="243" t="s">
        <v>1</v>
      </c>
      <c r="I155" s="245"/>
      <c r="J155" s="242"/>
      <c r="K155" s="242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144</v>
      </c>
      <c r="AU155" s="250" t="s">
        <v>85</v>
      </c>
      <c r="AV155" s="14" t="s">
        <v>78</v>
      </c>
      <c r="AW155" s="14" t="s">
        <v>30</v>
      </c>
      <c r="AX155" s="14" t="s">
        <v>73</v>
      </c>
      <c r="AY155" s="250" t="s">
        <v>133</v>
      </c>
    </row>
    <row r="156" s="13" customFormat="1">
      <c r="A156" s="13"/>
      <c r="B156" s="230"/>
      <c r="C156" s="231"/>
      <c r="D156" s="225" t="s">
        <v>144</v>
      </c>
      <c r="E156" s="232" t="s">
        <v>1</v>
      </c>
      <c r="F156" s="233" t="s">
        <v>166</v>
      </c>
      <c r="G156" s="231"/>
      <c r="H156" s="234">
        <v>6.8780000000000001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144</v>
      </c>
      <c r="AU156" s="240" t="s">
        <v>85</v>
      </c>
      <c r="AV156" s="13" t="s">
        <v>85</v>
      </c>
      <c r="AW156" s="13" t="s">
        <v>30</v>
      </c>
      <c r="AX156" s="13" t="s">
        <v>73</v>
      </c>
      <c r="AY156" s="240" t="s">
        <v>133</v>
      </c>
    </row>
    <row r="157" s="14" customFormat="1">
      <c r="A157" s="14"/>
      <c r="B157" s="241"/>
      <c r="C157" s="242"/>
      <c r="D157" s="225" t="s">
        <v>144</v>
      </c>
      <c r="E157" s="243" t="s">
        <v>1</v>
      </c>
      <c r="F157" s="244" t="s">
        <v>156</v>
      </c>
      <c r="G157" s="242"/>
      <c r="H157" s="243" t="s">
        <v>1</v>
      </c>
      <c r="I157" s="245"/>
      <c r="J157" s="242"/>
      <c r="K157" s="242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144</v>
      </c>
      <c r="AU157" s="250" t="s">
        <v>85</v>
      </c>
      <c r="AV157" s="14" t="s">
        <v>78</v>
      </c>
      <c r="AW157" s="14" t="s">
        <v>30</v>
      </c>
      <c r="AX157" s="14" t="s">
        <v>73</v>
      </c>
      <c r="AY157" s="250" t="s">
        <v>133</v>
      </c>
    </row>
    <row r="158" s="13" customFormat="1">
      <c r="A158" s="13"/>
      <c r="B158" s="230"/>
      <c r="C158" s="231"/>
      <c r="D158" s="225" t="s">
        <v>144</v>
      </c>
      <c r="E158" s="232" t="s">
        <v>1</v>
      </c>
      <c r="F158" s="233" t="s">
        <v>167</v>
      </c>
      <c r="G158" s="231"/>
      <c r="H158" s="234">
        <v>2.3999999999999999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144</v>
      </c>
      <c r="AU158" s="240" t="s">
        <v>85</v>
      </c>
      <c r="AV158" s="13" t="s">
        <v>85</v>
      </c>
      <c r="AW158" s="13" t="s">
        <v>30</v>
      </c>
      <c r="AX158" s="13" t="s">
        <v>73</v>
      </c>
      <c r="AY158" s="240" t="s">
        <v>133</v>
      </c>
    </row>
    <row r="159" s="15" customFormat="1">
      <c r="A159" s="15"/>
      <c r="B159" s="251"/>
      <c r="C159" s="252"/>
      <c r="D159" s="225" t="s">
        <v>144</v>
      </c>
      <c r="E159" s="253" t="s">
        <v>1</v>
      </c>
      <c r="F159" s="254" t="s">
        <v>158</v>
      </c>
      <c r="G159" s="252"/>
      <c r="H159" s="255">
        <v>21.495999999999999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1" t="s">
        <v>144</v>
      </c>
      <c r="AU159" s="261" t="s">
        <v>85</v>
      </c>
      <c r="AV159" s="15" t="s">
        <v>140</v>
      </c>
      <c r="AW159" s="15" t="s">
        <v>30</v>
      </c>
      <c r="AX159" s="15" t="s">
        <v>78</v>
      </c>
      <c r="AY159" s="261" t="s">
        <v>133</v>
      </c>
    </row>
    <row r="160" s="2" customFormat="1" ht="37.8" customHeight="1">
      <c r="A160" s="38"/>
      <c r="B160" s="39"/>
      <c r="C160" s="212" t="s">
        <v>168</v>
      </c>
      <c r="D160" s="212" t="s">
        <v>135</v>
      </c>
      <c r="E160" s="213" t="s">
        <v>169</v>
      </c>
      <c r="F160" s="214" t="s">
        <v>170</v>
      </c>
      <c r="G160" s="215" t="s">
        <v>161</v>
      </c>
      <c r="H160" s="216">
        <v>11.380000000000001</v>
      </c>
      <c r="I160" s="217"/>
      <c r="J160" s="218">
        <f>ROUND(I160*H160,2)</f>
        <v>0</v>
      </c>
      <c r="K160" s="214" t="s">
        <v>139</v>
      </c>
      <c r="L160" s="44"/>
      <c r="M160" s="219" t="s">
        <v>1</v>
      </c>
      <c r="N160" s="220" t="s">
        <v>38</v>
      </c>
      <c r="O160" s="91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140</v>
      </c>
      <c r="AT160" s="223" t="s">
        <v>135</v>
      </c>
      <c r="AU160" s="223" t="s">
        <v>85</v>
      </c>
      <c r="AY160" s="17" t="s">
        <v>133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78</v>
      </c>
      <c r="BK160" s="224">
        <f>ROUND(I160*H160,2)</f>
        <v>0</v>
      </c>
      <c r="BL160" s="17" t="s">
        <v>140</v>
      </c>
      <c r="BM160" s="223" t="s">
        <v>171</v>
      </c>
    </row>
    <row r="161" s="2" customFormat="1">
      <c r="A161" s="38"/>
      <c r="B161" s="39"/>
      <c r="C161" s="40"/>
      <c r="D161" s="225" t="s">
        <v>142</v>
      </c>
      <c r="E161" s="40"/>
      <c r="F161" s="226" t="s">
        <v>172</v>
      </c>
      <c r="G161" s="40"/>
      <c r="H161" s="40"/>
      <c r="I161" s="227"/>
      <c r="J161" s="40"/>
      <c r="K161" s="40"/>
      <c r="L161" s="44"/>
      <c r="M161" s="228"/>
      <c r="N161" s="229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142</v>
      </c>
      <c r="AU161" s="17" t="s">
        <v>85</v>
      </c>
    </row>
    <row r="162" s="13" customFormat="1">
      <c r="A162" s="13"/>
      <c r="B162" s="230"/>
      <c r="C162" s="231"/>
      <c r="D162" s="225" t="s">
        <v>144</v>
      </c>
      <c r="E162" s="232" t="s">
        <v>1</v>
      </c>
      <c r="F162" s="233" t="s">
        <v>173</v>
      </c>
      <c r="G162" s="231"/>
      <c r="H162" s="234">
        <v>11.380000000000001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144</v>
      </c>
      <c r="AU162" s="240" t="s">
        <v>85</v>
      </c>
      <c r="AV162" s="13" t="s">
        <v>85</v>
      </c>
      <c r="AW162" s="13" t="s">
        <v>30</v>
      </c>
      <c r="AX162" s="13" t="s">
        <v>78</v>
      </c>
      <c r="AY162" s="240" t="s">
        <v>133</v>
      </c>
    </row>
    <row r="163" s="2" customFormat="1" ht="37.8" customHeight="1">
      <c r="A163" s="38"/>
      <c r="B163" s="39"/>
      <c r="C163" s="212" t="s">
        <v>174</v>
      </c>
      <c r="D163" s="212" t="s">
        <v>135</v>
      </c>
      <c r="E163" s="213" t="s">
        <v>175</v>
      </c>
      <c r="F163" s="214" t="s">
        <v>176</v>
      </c>
      <c r="G163" s="215" t="s">
        <v>161</v>
      </c>
      <c r="H163" s="216">
        <v>56.899999999999999</v>
      </c>
      <c r="I163" s="217"/>
      <c r="J163" s="218">
        <f>ROUND(I163*H163,2)</f>
        <v>0</v>
      </c>
      <c r="K163" s="214" t="s">
        <v>139</v>
      </c>
      <c r="L163" s="44"/>
      <c r="M163" s="219" t="s">
        <v>1</v>
      </c>
      <c r="N163" s="220" t="s">
        <v>38</v>
      </c>
      <c r="O163" s="91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140</v>
      </c>
      <c r="AT163" s="223" t="s">
        <v>135</v>
      </c>
      <c r="AU163" s="223" t="s">
        <v>85</v>
      </c>
      <c r="AY163" s="17" t="s">
        <v>133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78</v>
      </c>
      <c r="BK163" s="224">
        <f>ROUND(I163*H163,2)</f>
        <v>0</v>
      </c>
      <c r="BL163" s="17" t="s">
        <v>140</v>
      </c>
      <c r="BM163" s="223" t="s">
        <v>177</v>
      </c>
    </row>
    <row r="164" s="2" customFormat="1">
      <c r="A164" s="38"/>
      <c r="B164" s="39"/>
      <c r="C164" s="40"/>
      <c r="D164" s="225" t="s">
        <v>142</v>
      </c>
      <c r="E164" s="40"/>
      <c r="F164" s="226" t="s">
        <v>178</v>
      </c>
      <c r="G164" s="40"/>
      <c r="H164" s="40"/>
      <c r="I164" s="227"/>
      <c r="J164" s="40"/>
      <c r="K164" s="40"/>
      <c r="L164" s="44"/>
      <c r="M164" s="228"/>
      <c r="N164" s="229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142</v>
      </c>
      <c r="AU164" s="17" t="s">
        <v>85</v>
      </c>
    </row>
    <row r="165" s="13" customFormat="1">
      <c r="A165" s="13"/>
      <c r="B165" s="230"/>
      <c r="C165" s="231"/>
      <c r="D165" s="225" t="s">
        <v>144</v>
      </c>
      <c r="E165" s="232" t="s">
        <v>1</v>
      </c>
      <c r="F165" s="233" t="s">
        <v>179</v>
      </c>
      <c r="G165" s="231"/>
      <c r="H165" s="234">
        <v>56.899999999999999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144</v>
      </c>
      <c r="AU165" s="240" t="s">
        <v>85</v>
      </c>
      <c r="AV165" s="13" t="s">
        <v>85</v>
      </c>
      <c r="AW165" s="13" t="s">
        <v>30</v>
      </c>
      <c r="AX165" s="13" t="s">
        <v>78</v>
      </c>
      <c r="AY165" s="240" t="s">
        <v>133</v>
      </c>
    </row>
    <row r="166" s="2" customFormat="1" ht="33" customHeight="1">
      <c r="A166" s="38"/>
      <c r="B166" s="39"/>
      <c r="C166" s="212" t="s">
        <v>180</v>
      </c>
      <c r="D166" s="212" t="s">
        <v>135</v>
      </c>
      <c r="E166" s="213" t="s">
        <v>181</v>
      </c>
      <c r="F166" s="214" t="s">
        <v>182</v>
      </c>
      <c r="G166" s="215" t="s">
        <v>183</v>
      </c>
      <c r="H166" s="216">
        <v>18.231999999999999</v>
      </c>
      <c r="I166" s="217"/>
      <c r="J166" s="218">
        <f>ROUND(I166*H166,2)</f>
        <v>0</v>
      </c>
      <c r="K166" s="214" t="s">
        <v>139</v>
      </c>
      <c r="L166" s="44"/>
      <c r="M166" s="219" t="s">
        <v>1</v>
      </c>
      <c r="N166" s="220" t="s">
        <v>38</v>
      </c>
      <c r="O166" s="91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140</v>
      </c>
      <c r="AT166" s="223" t="s">
        <v>135</v>
      </c>
      <c r="AU166" s="223" t="s">
        <v>85</v>
      </c>
      <c r="AY166" s="17" t="s">
        <v>133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78</v>
      </c>
      <c r="BK166" s="224">
        <f>ROUND(I166*H166,2)</f>
        <v>0</v>
      </c>
      <c r="BL166" s="17" t="s">
        <v>140</v>
      </c>
      <c r="BM166" s="223" t="s">
        <v>184</v>
      </c>
    </row>
    <row r="167" s="2" customFormat="1">
      <c r="A167" s="38"/>
      <c r="B167" s="39"/>
      <c r="C167" s="40"/>
      <c r="D167" s="225" t="s">
        <v>142</v>
      </c>
      <c r="E167" s="40"/>
      <c r="F167" s="226" t="s">
        <v>185</v>
      </c>
      <c r="G167" s="40"/>
      <c r="H167" s="40"/>
      <c r="I167" s="227"/>
      <c r="J167" s="40"/>
      <c r="K167" s="40"/>
      <c r="L167" s="44"/>
      <c r="M167" s="228"/>
      <c r="N167" s="229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142</v>
      </c>
      <c r="AU167" s="17" t="s">
        <v>85</v>
      </c>
    </row>
    <row r="168" s="13" customFormat="1">
      <c r="A168" s="13"/>
      <c r="B168" s="230"/>
      <c r="C168" s="231"/>
      <c r="D168" s="225" t="s">
        <v>144</v>
      </c>
      <c r="E168" s="232" t="s">
        <v>1</v>
      </c>
      <c r="F168" s="233" t="s">
        <v>186</v>
      </c>
      <c r="G168" s="231"/>
      <c r="H168" s="234">
        <v>18.231999999999999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144</v>
      </c>
      <c r="AU168" s="240" t="s">
        <v>85</v>
      </c>
      <c r="AV168" s="13" t="s">
        <v>85</v>
      </c>
      <c r="AW168" s="13" t="s">
        <v>30</v>
      </c>
      <c r="AX168" s="13" t="s">
        <v>78</v>
      </c>
      <c r="AY168" s="240" t="s">
        <v>133</v>
      </c>
    </row>
    <row r="169" s="2" customFormat="1" ht="24.15" customHeight="1">
      <c r="A169" s="38"/>
      <c r="B169" s="39"/>
      <c r="C169" s="212" t="s">
        <v>187</v>
      </c>
      <c r="D169" s="212" t="s">
        <v>135</v>
      </c>
      <c r="E169" s="213" t="s">
        <v>188</v>
      </c>
      <c r="F169" s="214" t="s">
        <v>189</v>
      </c>
      <c r="G169" s="215" t="s">
        <v>161</v>
      </c>
      <c r="H169" s="216">
        <v>14.57</v>
      </c>
      <c r="I169" s="217"/>
      <c r="J169" s="218">
        <f>ROUND(I169*H169,2)</f>
        <v>0</v>
      </c>
      <c r="K169" s="214" t="s">
        <v>139</v>
      </c>
      <c r="L169" s="44"/>
      <c r="M169" s="219" t="s">
        <v>1</v>
      </c>
      <c r="N169" s="220" t="s">
        <v>38</v>
      </c>
      <c r="O169" s="91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140</v>
      </c>
      <c r="AT169" s="223" t="s">
        <v>135</v>
      </c>
      <c r="AU169" s="223" t="s">
        <v>85</v>
      </c>
      <c r="AY169" s="17" t="s">
        <v>133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78</v>
      </c>
      <c r="BK169" s="224">
        <f>ROUND(I169*H169,2)</f>
        <v>0</v>
      </c>
      <c r="BL169" s="17" t="s">
        <v>140</v>
      </c>
      <c r="BM169" s="223" t="s">
        <v>190</v>
      </c>
    </row>
    <row r="170" s="2" customFormat="1">
      <c r="A170" s="38"/>
      <c r="B170" s="39"/>
      <c r="C170" s="40"/>
      <c r="D170" s="225" t="s">
        <v>142</v>
      </c>
      <c r="E170" s="40"/>
      <c r="F170" s="226" t="s">
        <v>191</v>
      </c>
      <c r="G170" s="40"/>
      <c r="H170" s="40"/>
      <c r="I170" s="227"/>
      <c r="J170" s="40"/>
      <c r="K170" s="40"/>
      <c r="L170" s="44"/>
      <c r="M170" s="228"/>
      <c r="N170" s="229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142</v>
      </c>
      <c r="AU170" s="17" t="s">
        <v>85</v>
      </c>
    </row>
    <row r="171" s="14" customFormat="1">
      <c r="A171" s="14"/>
      <c r="B171" s="241"/>
      <c r="C171" s="242"/>
      <c r="D171" s="225" t="s">
        <v>144</v>
      </c>
      <c r="E171" s="243" t="s">
        <v>1</v>
      </c>
      <c r="F171" s="244" t="s">
        <v>81</v>
      </c>
      <c r="G171" s="242"/>
      <c r="H171" s="243" t="s">
        <v>1</v>
      </c>
      <c r="I171" s="245"/>
      <c r="J171" s="242"/>
      <c r="K171" s="242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144</v>
      </c>
      <c r="AU171" s="250" t="s">
        <v>85</v>
      </c>
      <c r="AV171" s="14" t="s">
        <v>78</v>
      </c>
      <c r="AW171" s="14" t="s">
        <v>30</v>
      </c>
      <c r="AX171" s="14" t="s">
        <v>73</v>
      </c>
      <c r="AY171" s="250" t="s">
        <v>133</v>
      </c>
    </row>
    <row r="172" s="13" customFormat="1">
      <c r="A172" s="13"/>
      <c r="B172" s="230"/>
      <c r="C172" s="231"/>
      <c r="D172" s="225" t="s">
        <v>144</v>
      </c>
      <c r="E172" s="232" t="s">
        <v>1</v>
      </c>
      <c r="F172" s="233" t="s">
        <v>192</v>
      </c>
      <c r="G172" s="231"/>
      <c r="H172" s="234">
        <v>9.9100000000000001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144</v>
      </c>
      <c r="AU172" s="240" t="s">
        <v>85</v>
      </c>
      <c r="AV172" s="13" t="s">
        <v>85</v>
      </c>
      <c r="AW172" s="13" t="s">
        <v>30</v>
      </c>
      <c r="AX172" s="13" t="s">
        <v>73</v>
      </c>
      <c r="AY172" s="240" t="s">
        <v>133</v>
      </c>
    </row>
    <row r="173" s="14" customFormat="1">
      <c r="A173" s="14"/>
      <c r="B173" s="241"/>
      <c r="C173" s="242"/>
      <c r="D173" s="225" t="s">
        <v>144</v>
      </c>
      <c r="E173" s="243" t="s">
        <v>1</v>
      </c>
      <c r="F173" s="244" t="s">
        <v>165</v>
      </c>
      <c r="G173" s="242"/>
      <c r="H173" s="243" t="s">
        <v>1</v>
      </c>
      <c r="I173" s="245"/>
      <c r="J173" s="242"/>
      <c r="K173" s="242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144</v>
      </c>
      <c r="AU173" s="250" t="s">
        <v>85</v>
      </c>
      <c r="AV173" s="14" t="s">
        <v>78</v>
      </c>
      <c r="AW173" s="14" t="s">
        <v>30</v>
      </c>
      <c r="AX173" s="14" t="s">
        <v>73</v>
      </c>
      <c r="AY173" s="250" t="s">
        <v>133</v>
      </c>
    </row>
    <row r="174" s="13" customFormat="1">
      <c r="A174" s="13"/>
      <c r="B174" s="230"/>
      <c r="C174" s="231"/>
      <c r="D174" s="225" t="s">
        <v>144</v>
      </c>
      <c r="E174" s="232" t="s">
        <v>1</v>
      </c>
      <c r="F174" s="233" t="s">
        <v>193</v>
      </c>
      <c r="G174" s="231"/>
      <c r="H174" s="234">
        <v>2.2599999999999998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144</v>
      </c>
      <c r="AU174" s="240" t="s">
        <v>85</v>
      </c>
      <c r="AV174" s="13" t="s">
        <v>85</v>
      </c>
      <c r="AW174" s="13" t="s">
        <v>30</v>
      </c>
      <c r="AX174" s="13" t="s">
        <v>73</v>
      </c>
      <c r="AY174" s="240" t="s">
        <v>133</v>
      </c>
    </row>
    <row r="175" s="14" customFormat="1">
      <c r="A175" s="14"/>
      <c r="B175" s="241"/>
      <c r="C175" s="242"/>
      <c r="D175" s="225" t="s">
        <v>144</v>
      </c>
      <c r="E175" s="243" t="s">
        <v>1</v>
      </c>
      <c r="F175" s="244" t="s">
        <v>194</v>
      </c>
      <c r="G175" s="242"/>
      <c r="H175" s="243" t="s">
        <v>1</v>
      </c>
      <c r="I175" s="245"/>
      <c r="J175" s="242"/>
      <c r="K175" s="242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144</v>
      </c>
      <c r="AU175" s="250" t="s">
        <v>85</v>
      </c>
      <c r="AV175" s="14" t="s">
        <v>78</v>
      </c>
      <c r="AW175" s="14" t="s">
        <v>30</v>
      </c>
      <c r="AX175" s="14" t="s">
        <v>73</v>
      </c>
      <c r="AY175" s="250" t="s">
        <v>133</v>
      </c>
    </row>
    <row r="176" s="13" customFormat="1">
      <c r="A176" s="13"/>
      <c r="B176" s="230"/>
      <c r="C176" s="231"/>
      <c r="D176" s="225" t="s">
        <v>144</v>
      </c>
      <c r="E176" s="232" t="s">
        <v>1</v>
      </c>
      <c r="F176" s="233" t="s">
        <v>167</v>
      </c>
      <c r="G176" s="231"/>
      <c r="H176" s="234">
        <v>2.3999999999999999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144</v>
      </c>
      <c r="AU176" s="240" t="s">
        <v>85</v>
      </c>
      <c r="AV176" s="13" t="s">
        <v>85</v>
      </c>
      <c r="AW176" s="13" t="s">
        <v>30</v>
      </c>
      <c r="AX176" s="13" t="s">
        <v>73</v>
      </c>
      <c r="AY176" s="240" t="s">
        <v>133</v>
      </c>
    </row>
    <row r="177" s="15" customFormat="1">
      <c r="A177" s="15"/>
      <c r="B177" s="251"/>
      <c r="C177" s="252"/>
      <c r="D177" s="225" t="s">
        <v>144</v>
      </c>
      <c r="E177" s="253" t="s">
        <v>1</v>
      </c>
      <c r="F177" s="254" t="s">
        <v>158</v>
      </c>
      <c r="G177" s="252"/>
      <c r="H177" s="255">
        <v>14.57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1" t="s">
        <v>144</v>
      </c>
      <c r="AU177" s="261" t="s">
        <v>85</v>
      </c>
      <c r="AV177" s="15" t="s">
        <v>140</v>
      </c>
      <c r="AW177" s="15" t="s">
        <v>30</v>
      </c>
      <c r="AX177" s="15" t="s">
        <v>78</v>
      </c>
      <c r="AY177" s="261" t="s">
        <v>133</v>
      </c>
    </row>
    <row r="178" s="2" customFormat="1" ht="24.15" customHeight="1">
      <c r="A178" s="38"/>
      <c r="B178" s="39"/>
      <c r="C178" s="212" t="s">
        <v>195</v>
      </c>
      <c r="D178" s="212" t="s">
        <v>135</v>
      </c>
      <c r="E178" s="213" t="s">
        <v>196</v>
      </c>
      <c r="F178" s="214" t="s">
        <v>197</v>
      </c>
      <c r="G178" s="215" t="s">
        <v>161</v>
      </c>
      <c r="H178" s="216">
        <v>6.3179999999999996</v>
      </c>
      <c r="I178" s="217"/>
      <c r="J178" s="218">
        <f>ROUND(I178*H178,2)</f>
        <v>0</v>
      </c>
      <c r="K178" s="214" t="s">
        <v>139</v>
      </c>
      <c r="L178" s="44"/>
      <c r="M178" s="219" t="s">
        <v>1</v>
      </c>
      <c r="N178" s="220" t="s">
        <v>38</v>
      </c>
      <c r="O178" s="91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140</v>
      </c>
      <c r="AT178" s="223" t="s">
        <v>135</v>
      </c>
      <c r="AU178" s="223" t="s">
        <v>85</v>
      </c>
      <c r="AY178" s="17" t="s">
        <v>133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78</v>
      </c>
      <c r="BK178" s="224">
        <f>ROUND(I178*H178,2)</f>
        <v>0</v>
      </c>
      <c r="BL178" s="17" t="s">
        <v>140</v>
      </c>
      <c r="BM178" s="223" t="s">
        <v>198</v>
      </c>
    </row>
    <row r="179" s="2" customFormat="1">
      <c r="A179" s="38"/>
      <c r="B179" s="39"/>
      <c r="C179" s="40"/>
      <c r="D179" s="225" t="s">
        <v>142</v>
      </c>
      <c r="E179" s="40"/>
      <c r="F179" s="226" t="s">
        <v>199</v>
      </c>
      <c r="G179" s="40"/>
      <c r="H179" s="40"/>
      <c r="I179" s="227"/>
      <c r="J179" s="40"/>
      <c r="K179" s="40"/>
      <c r="L179" s="44"/>
      <c r="M179" s="228"/>
      <c r="N179" s="229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142</v>
      </c>
      <c r="AU179" s="17" t="s">
        <v>85</v>
      </c>
    </row>
    <row r="180" s="13" customFormat="1">
      <c r="A180" s="13"/>
      <c r="B180" s="230"/>
      <c r="C180" s="231"/>
      <c r="D180" s="225" t="s">
        <v>144</v>
      </c>
      <c r="E180" s="232" t="s">
        <v>1</v>
      </c>
      <c r="F180" s="233" t="s">
        <v>200</v>
      </c>
      <c r="G180" s="231"/>
      <c r="H180" s="234">
        <v>3.665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144</v>
      </c>
      <c r="AU180" s="240" t="s">
        <v>85</v>
      </c>
      <c r="AV180" s="13" t="s">
        <v>85</v>
      </c>
      <c r="AW180" s="13" t="s">
        <v>30</v>
      </c>
      <c r="AX180" s="13" t="s">
        <v>73</v>
      </c>
      <c r="AY180" s="240" t="s">
        <v>133</v>
      </c>
    </row>
    <row r="181" s="13" customFormat="1">
      <c r="A181" s="13"/>
      <c r="B181" s="230"/>
      <c r="C181" s="231"/>
      <c r="D181" s="225" t="s">
        <v>144</v>
      </c>
      <c r="E181" s="232" t="s">
        <v>1</v>
      </c>
      <c r="F181" s="233" t="s">
        <v>201</v>
      </c>
      <c r="G181" s="231"/>
      <c r="H181" s="234">
        <v>2.653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144</v>
      </c>
      <c r="AU181" s="240" t="s">
        <v>85</v>
      </c>
      <c r="AV181" s="13" t="s">
        <v>85</v>
      </c>
      <c r="AW181" s="13" t="s">
        <v>30</v>
      </c>
      <c r="AX181" s="13" t="s">
        <v>73</v>
      </c>
      <c r="AY181" s="240" t="s">
        <v>133</v>
      </c>
    </row>
    <row r="182" s="15" customFormat="1">
      <c r="A182" s="15"/>
      <c r="B182" s="251"/>
      <c r="C182" s="252"/>
      <c r="D182" s="225" t="s">
        <v>144</v>
      </c>
      <c r="E182" s="253" t="s">
        <v>1</v>
      </c>
      <c r="F182" s="254" t="s">
        <v>158</v>
      </c>
      <c r="G182" s="252"/>
      <c r="H182" s="255">
        <v>6.3179999999999996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1" t="s">
        <v>144</v>
      </c>
      <c r="AU182" s="261" t="s">
        <v>85</v>
      </c>
      <c r="AV182" s="15" t="s">
        <v>140</v>
      </c>
      <c r="AW182" s="15" t="s">
        <v>30</v>
      </c>
      <c r="AX182" s="15" t="s">
        <v>78</v>
      </c>
      <c r="AY182" s="261" t="s">
        <v>133</v>
      </c>
    </row>
    <row r="183" s="2" customFormat="1" ht="16.5" customHeight="1">
      <c r="A183" s="38"/>
      <c r="B183" s="39"/>
      <c r="C183" s="262" t="s">
        <v>202</v>
      </c>
      <c r="D183" s="262" t="s">
        <v>203</v>
      </c>
      <c r="E183" s="263" t="s">
        <v>204</v>
      </c>
      <c r="F183" s="264" t="s">
        <v>205</v>
      </c>
      <c r="G183" s="265" t="s">
        <v>183</v>
      </c>
      <c r="H183" s="266">
        <v>12.635999999999999</v>
      </c>
      <c r="I183" s="267"/>
      <c r="J183" s="268">
        <f>ROUND(I183*H183,2)</f>
        <v>0</v>
      </c>
      <c r="K183" s="264" t="s">
        <v>139</v>
      </c>
      <c r="L183" s="269"/>
      <c r="M183" s="270" t="s">
        <v>1</v>
      </c>
      <c r="N183" s="271" t="s">
        <v>38</v>
      </c>
      <c r="O183" s="91"/>
      <c r="P183" s="221">
        <f>O183*H183</f>
        <v>0</v>
      </c>
      <c r="Q183" s="221">
        <v>1</v>
      </c>
      <c r="R183" s="221">
        <f>Q183*H183</f>
        <v>12.635999999999999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187</v>
      </c>
      <c r="AT183" s="223" t="s">
        <v>203</v>
      </c>
      <c r="AU183" s="223" t="s">
        <v>85</v>
      </c>
      <c r="AY183" s="17" t="s">
        <v>133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78</v>
      </c>
      <c r="BK183" s="224">
        <f>ROUND(I183*H183,2)</f>
        <v>0</v>
      </c>
      <c r="BL183" s="17" t="s">
        <v>140</v>
      </c>
      <c r="BM183" s="223" t="s">
        <v>206</v>
      </c>
    </row>
    <row r="184" s="2" customFormat="1">
      <c r="A184" s="38"/>
      <c r="B184" s="39"/>
      <c r="C184" s="40"/>
      <c r="D184" s="225" t="s">
        <v>142</v>
      </c>
      <c r="E184" s="40"/>
      <c r="F184" s="226" t="s">
        <v>205</v>
      </c>
      <c r="G184" s="40"/>
      <c r="H184" s="40"/>
      <c r="I184" s="227"/>
      <c r="J184" s="40"/>
      <c r="K184" s="40"/>
      <c r="L184" s="44"/>
      <c r="M184" s="228"/>
      <c r="N184" s="229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142</v>
      </c>
      <c r="AU184" s="17" t="s">
        <v>85</v>
      </c>
    </row>
    <row r="185" s="13" customFormat="1">
      <c r="A185" s="13"/>
      <c r="B185" s="230"/>
      <c r="C185" s="231"/>
      <c r="D185" s="225" t="s">
        <v>144</v>
      </c>
      <c r="E185" s="231"/>
      <c r="F185" s="233" t="s">
        <v>207</v>
      </c>
      <c r="G185" s="231"/>
      <c r="H185" s="234">
        <v>12.635999999999999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144</v>
      </c>
      <c r="AU185" s="240" t="s">
        <v>85</v>
      </c>
      <c r="AV185" s="13" t="s">
        <v>85</v>
      </c>
      <c r="AW185" s="13" t="s">
        <v>4</v>
      </c>
      <c r="AX185" s="13" t="s">
        <v>78</v>
      </c>
      <c r="AY185" s="240" t="s">
        <v>133</v>
      </c>
    </row>
    <row r="186" s="2" customFormat="1" ht="33" customHeight="1">
      <c r="A186" s="38"/>
      <c r="B186" s="39"/>
      <c r="C186" s="212" t="s">
        <v>208</v>
      </c>
      <c r="D186" s="212" t="s">
        <v>135</v>
      </c>
      <c r="E186" s="213" t="s">
        <v>209</v>
      </c>
      <c r="F186" s="214" t="s">
        <v>210</v>
      </c>
      <c r="G186" s="215" t="s">
        <v>161</v>
      </c>
      <c r="H186" s="216">
        <v>0.80000000000000004</v>
      </c>
      <c r="I186" s="217"/>
      <c r="J186" s="218">
        <f>ROUND(I186*H186,2)</f>
        <v>0</v>
      </c>
      <c r="K186" s="214" t="s">
        <v>139</v>
      </c>
      <c r="L186" s="44"/>
      <c r="M186" s="219" t="s">
        <v>1</v>
      </c>
      <c r="N186" s="220" t="s">
        <v>38</v>
      </c>
      <c r="O186" s="91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140</v>
      </c>
      <c r="AT186" s="223" t="s">
        <v>135</v>
      </c>
      <c r="AU186" s="223" t="s">
        <v>85</v>
      </c>
      <c r="AY186" s="17" t="s">
        <v>133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78</v>
      </c>
      <c r="BK186" s="224">
        <f>ROUND(I186*H186,2)</f>
        <v>0</v>
      </c>
      <c r="BL186" s="17" t="s">
        <v>140</v>
      </c>
      <c r="BM186" s="223" t="s">
        <v>211</v>
      </c>
    </row>
    <row r="187" s="2" customFormat="1">
      <c r="A187" s="38"/>
      <c r="B187" s="39"/>
      <c r="C187" s="40"/>
      <c r="D187" s="225" t="s">
        <v>142</v>
      </c>
      <c r="E187" s="40"/>
      <c r="F187" s="226" t="s">
        <v>212</v>
      </c>
      <c r="G187" s="40"/>
      <c r="H187" s="40"/>
      <c r="I187" s="227"/>
      <c r="J187" s="40"/>
      <c r="K187" s="40"/>
      <c r="L187" s="44"/>
      <c r="M187" s="228"/>
      <c r="N187" s="229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142</v>
      </c>
      <c r="AU187" s="17" t="s">
        <v>85</v>
      </c>
    </row>
    <row r="188" s="14" customFormat="1">
      <c r="A188" s="14"/>
      <c r="B188" s="241"/>
      <c r="C188" s="242"/>
      <c r="D188" s="225" t="s">
        <v>144</v>
      </c>
      <c r="E188" s="243" t="s">
        <v>1</v>
      </c>
      <c r="F188" s="244" t="s">
        <v>213</v>
      </c>
      <c r="G188" s="242"/>
      <c r="H188" s="243" t="s">
        <v>1</v>
      </c>
      <c r="I188" s="245"/>
      <c r="J188" s="242"/>
      <c r="K188" s="242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144</v>
      </c>
      <c r="AU188" s="250" t="s">
        <v>85</v>
      </c>
      <c r="AV188" s="14" t="s">
        <v>78</v>
      </c>
      <c r="AW188" s="14" t="s">
        <v>30</v>
      </c>
      <c r="AX188" s="14" t="s">
        <v>73</v>
      </c>
      <c r="AY188" s="250" t="s">
        <v>133</v>
      </c>
    </row>
    <row r="189" s="13" customFormat="1">
      <c r="A189" s="13"/>
      <c r="B189" s="230"/>
      <c r="C189" s="231"/>
      <c r="D189" s="225" t="s">
        <v>144</v>
      </c>
      <c r="E189" s="232" t="s">
        <v>1</v>
      </c>
      <c r="F189" s="233" t="s">
        <v>214</v>
      </c>
      <c r="G189" s="231"/>
      <c r="H189" s="234">
        <v>0.80000000000000004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144</v>
      </c>
      <c r="AU189" s="240" t="s">
        <v>85</v>
      </c>
      <c r="AV189" s="13" t="s">
        <v>85</v>
      </c>
      <c r="AW189" s="13" t="s">
        <v>30</v>
      </c>
      <c r="AX189" s="13" t="s">
        <v>78</v>
      </c>
      <c r="AY189" s="240" t="s">
        <v>133</v>
      </c>
    </row>
    <row r="190" s="2" customFormat="1" ht="16.5" customHeight="1">
      <c r="A190" s="38"/>
      <c r="B190" s="39"/>
      <c r="C190" s="262" t="s">
        <v>8</v>
      </c>
      <c r="D190" s="262" t="s">
        <v>203</v>
      </c>
      <c r="E190" s="263" t="s">
        <v>204</v>
      </c>
      <c r="F190" s="264" t="s">
        <v>205</v>
      </c>
      <c r="G190" s="265" t="s">
        <v>183</v>
      </c>
      <c r="H190" s="266">
        <v>1.6000000000000001</v>
      </c>
      <c r="I190" s="267"/>
      <c r="J190" s="268">
        <f>ROUND(I190*H190,2)</f>
        <v>0</v>
      </c>
      <c r="K190" s="264" t="s">
        <v>139</v>
      </c>
      <c r="L190" s="269"/>
      <c r="M190" s="270" t="s">
        <v>1</v>
      </c>
      <c r="N190" s="271" t="s">
        <v>38</v>
      </c>
      <c r="O190" s="91"/>
      <c r="P190" s="221">
        <f>O190*H190</f>
        <v>0</v>
      </c>
      <c r="Q190" s="221">
        <v>1</v>
      </c>
      <c r="R190" s="221">
        <f>Q190*H190</f>
        <v>1.6000000000000001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187</v>
      </c>
      <c r="AT190" s="223" t="s">
        <v>203</v>
      </c>
      <c r="AU190" s="223" t="s">
        <v>85</v>
      </c>
      <c r="AY190" s="17" t="s">
        <v>133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78</v>
      </c>
      <c r="BK190" s="224">
        <f>ROUND(I190*H190,2)</f>
        <v>0</v>
      </c>
      <c r="BL190" s="17" t="s">
        <v>140</v>
      </c>
      <c r="BM190" s="223" t="s">
        <v>215</v>
      </c>
    </row>
    <row r="191" s="2" customFormat="1">
      <c r="A191" s="38"/>
      <c r="B191" s="39"/>
      <c r="C191" s="40"/>
      <c r="D191" s="225" t="s">
        <v>142</v>
      </c>
      <c r="E191" s="40"/>
      <c r="F191" s="226" t="s">
        <v>205</v>
      </c>
      <c r="G191" s="40"/>
      <c r="H191" s="40"/>
      <c r="I191" s="227"/>
      <c r="J191" s="40"/>
      <c r="K191" s="40"/>
      <c r="L191" s="44"/>
      <c r="M191" s="228"/>
      <c r="N191" s="229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142</v>
      </c>
      <c r="AU191" s="17" t="s">
        <v>85</v>
      </c>
    </row>
    <row r="192" s="13" customFormat="1">
      <c r="A192" s="13"/>
      <c r="B192" s="230"/>
      <c r="C192" s="231"/>
      <c r="D192" s="225" t="s">
        <v>144</v>
      </c>
      <c r="E192" s="231"/>
      <c r="F192" s="233" t="s">
        <v>216</v>
      </c>
      <c r="G192" s="231"/>
      <c r="H192" s="234">
        <v>1.6000000000000001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144</v>
      </c>
      <c r="AU192" s="240" t="s">
        <v>85</v>
      </c>
      <c r="AV192" s="13" t="s">
        <v>85</v>
      </c>
      <c r="AW192" s="13" t="s">
        <v>4</v>
      </c>
      <c r="AX192" s="13" t="s">
        <v>78</v>
      </c>
      <c r="AY192" s="240" t="s">
        <v>133</v>
      </c>
    </row>
    <row r="193" s="2" customFormat="1" ht="24.15" customHeight="1">
      <c r="A193" s="38"/>
      <c r="B193" s="39"/>
      <c r="C193" s="212" t="s">
        <v>217</v>
      </c>
      <c r="D193" s="212" t="s">
        <v>135</v>
      </c>
      <c r="E193" s="213" t="s">
        <v>218</v>
      </c>
      <c r="F193" s="214" t="s">
        <v>219</v>
      </c>
      <c r="G193" s="215" t="s">
        <v>138</v>
      </c>
      <c r="H193" s="216">
        <v>19.385000000000002</v>
      </c>
      <c r="I193" s="217"/>
      <c r="J193" s="218">
        <f>ROUND(I193*H193,2)</f>
        <v>0</v>
      </c>
      <c r="K193" s="214" t="s">
        <v>139</v>
      </c>
      <c r="L193" s="44"/>
      <c r="M193" s="219" t="s">
        <v>1</v>
      </c>
      <c r="N193" s="220" t="s">
        <v>38</v>
      </c>
      <c r="O193" s="91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140</v>
      </c>
      <c r="AT193" s="223" t="s">
        <v>135</v>
      </c>
      <c r="AU193" s="223" t="s">
        <v>85</v>
      </c>
      <c r="AY193" s="17" t="s">
        <v>133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78</v>
      </c>
      <c r="BK193" s="224">
        <f>ROUND(I193*H193,2)</f>
        <v>0</v>
      </c>
      <c r="BL193" s="17" t="s">
        <v>140</v>
      </c>
      <c r="BM193" s="223" t="s">
        <v>220</v>
      </c>
    </row>
    <row r="194" s="2" customFormat="1">
      <c r="A194" s="38"/>
      <c r="B194" s="39"/>
      <c r="C194" s="40"/>
      <c r="D194" s="225" t="s">
        <v>142</v>
      </c>
      <c r="E194" s="40"/>
      <c r="F194" s="226" t="s">
        <v>221</v>
      </c>
      <c r="G194" s="40"/>
      <c r="H194" s="40"/>
      <c r="I194" s="227"/>
      <c r="J194" s="40"/>
      <c r="K194" s="40"/>
      <c r="L194" s="44"/>
      <c r="M194" s="228"/>
      <c r="N194" s="229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142</v>
      </c>
      <c r="AU194" s="17" t="s">
        <v>85</v>
      </c>
    </row>
    <row r="195" s="14" customFormat="1">
      <c r="A195" s="14"/>
      <c r="B195" s="241"/>
      <c r="C195" s="242"/>
      <c r="D195" s="225" t="s">
        <v>144</v>
      </c>
      <c r="E195" s="243" t="s">
        <v>1</v>
      </c>
      <c r="F195" s="244" t="s">
        <v>81</v>
      </c>
      <c r="G195" s="242"/>
      <c r="H195" s="243" t="s">
        <v>1</v>
      </c>
      <c r="I195" s="245"/>
      <c r="J195" s="242"/>
      <c r="K195" s="242"/>
      <c r="L195" s="246"/>
      <c r="M195" s="247"/>
      <c r="N195" s="248"/>
      <c r="O195" s="248"/>
      <c r="P195" s="248"/>
      <c r="Q195" s="248"/>
      <c r="R195" s="248"/>
      <c r="S195" s="248"/>
      <c r="T195" s="24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0" t="s">
        <v>144</v>
      </c>
      <c r="AU195" s="250" t="s">
        <v>85</v>
      </c>
      <c r="AV195" s="14" t="s">
        <v>78</v>
      </c>
      <c r="AW195" s="14" t="s">
        <v>30</v>
      </c>
      <c r="AX195" s="14" t="s">
        <v>73</v>
      </c>
      <c r="AY195" s="250" t="s">
        <v>133</v>
      </c>
    </row>
    <row r="196" s="13" customFormat="1">
      <c r="A196" s="13"/>
      <c r="B196" s="230"/>
      <c r="C196" s="231"/>
      <c r="D196" s="225" t="s">
        <v>144</v>
      </c>
      <c r="E196" s="232" t="s">
        <v>1</v>
      </c>
      <c r="F196" s="233" t="s">
        <v>155</v>
      </c>
      <c r="G196" s="231"/>
      <c r="H196" s="234">
        <v>15.385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144</v>
      </c>
      <c r="AU196" s="240" t="s">
        <v>85</v>
      </c>
      <c r="AV196" s="13" t="s">
        <v>85</v>
      </c>
      <c r="AW196" s="13" t="s">
        <v>30</v>
      </c>
      <c r="AX196" s="13" t="s">
        <v>73</v>
      </c>
      <c r="AY196" s="240" t="s">
        <v>133</v>
      </c>
    </row>
    <row r="197" s="14" customFormat="1">
      <c r="A197" s="14"/>
      <c r="B197" s="241"/>
      <c r="C197" s="242"/>
      <c r="D197" s="225" t="s">
        <v>144</v>
      </c>
      <c r="E197" s="243" t="s">
        <v>1</v>
      </c>
      <c r="F197" s="244" t="s">
        <v>156</v>
      </c>
      <c r="G197" s="242"/>
      <c r="H197" s="243" t="s">
        <v>1</v>
      </c>
      <c r="I197" s="245"/>
      <c r="J197" s="242"/>
      <c r="K197" s="242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144</v>
      </c>
      <c r="AU197" s="250" t="s">
        <v>85</v>
      </c>
      <c r="AV197" s="14" t="s">
        <v>78</v>
      </c>
      <c r="AW197" s="14" t="s">
        <v>30</v>
      </c>
      <c r="AX197" s="14" t="s">
        <v>73</v>
      </c>
      <c r="AY197" s="250" t="s">
        <v>133</v>
      </c>
    </row>
    <row r="198" s="13" customFormat="1">
      <c r="A198" s="13"/>
      <c r="B198" s="230"/>
      <c r="C198" s="231"/>
      <c r="D198" s="225" t="s">
        <v>144</v>
      </c>
      <c r="E198" s="232" t="s">
        <v>1</v>
      </c>
      <c r="F198" s="233" t="s">
        <v>157</v>
      </c>
      <c r="G198" s="231"/>
      <c r="H198" s="234">
        <v>4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144</v>
      </c>
      <c r="AU198" s="240" t="s">
        <v>85</v>
      </c>
      <c r="AV198" s="13" t="s">
        <v>85</v>
      </c>
      <c r="AW198" s="13" t="s">
        <v>30</v>
      </c>
      <c r="AX198" s="13" t="s">
        <v>73</v>
      </c>
      <c r="AY198" s="240" t="s">
        <v>133</v>
      </c>
    </row>
    <row r="199" s="15" customFormat="1">
      <c r="A199" s="15"/>
      <c r="B199" s="251"/>
      <c r="C199" s="252"/>
      <c r="D199" s="225" t="s">
        <v>144</v>
      </c>
      <c r="E199" s="253" t="s">
        <v>1</v>
      </c>
      <c r="F199" s="254" t="s">
        <v>158</v>
      </c>
      <c r="G199" s="252"/>
      <c r="H199" s="255">
        <v>19.385000000000002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1" t="s">
        <v>144</v>
      </c>
      <c r="AU199" s="261" t="s">
        <v>85</v>
      </c>
      <c r="AV199" s="15" t="s">
        <v>140</v>
      </c>
      <c r="AW199" s="15" t="s">
        <v>30</v>
      </c>
      <c r="AX199" s="15" t="s">
        <v>78</v>
      </c>
      <c r="AY199" s="261" t="s">
        <v>133</v>
      </c>
    </row>
    <row r="200" s="12" customFormat="1" ht="22.8" customHeight="1">
      <c r="A200" s="12"/>
      <c r="B200" s="196"/>
      <c r="C200" s="197"/>
      <c r="D200" s="198" t="s">
        <v>72</v>
      </c>
      <c r="E200" s="210" t="s">
        <v>85</v>
      </c>
      <c r="F200" s="210" t="s">
        <v>222</v>
      </c>
      <c r="G200" s="197"/>
      <c r="H200" s="197"/>
      <c r="I200" s="200"/>
      <c r="J200" s="211">
        <f>BK200</f>
        <v>0</v>
      </c>
      <c r="K200" s="197"/>
      <c r="L200" s="202"/>
      <c r="M200" s="203"/>
      <c r="N200" s="204"/>
      <c r="O200" s="204"/>
      <c r="P200" s="205">
        <f>SUM(P201:P207)</f>
        <v>0</v>
      </c>
      <c r="Q200" s="204"/>
      <c r="R200" s="205">
        <f>SUM(R201:R207)</f>
        <v>0.0030322000000000001</v>
      </c>
      <c r="S200" s="204"/>
      <c r="T200" s="206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7" t="s">
        <v>78</v>
      </c>
      <c r="AT200" s="208" t="s">
        <v>72</v>
      </c>
      <c r="AU200" s="208" t="s">
        <v>78</v>
      </c>
      <c r="AY200" s="207" t="s">
        <v>133</v>
      </c>
      <c r="BK200" s="209">
        <f>SUM(BK201:BK207)</f>
        <v>0</v>
      </c>
    </row>
    <row r="201" s="2" customFormat="1" ht="24.15" customHeight="1">
      <c r="A201" s="38"/>
      <c r="B201" s="39"/>
      <c r="C201" s="212" t="s">
        <v>223</v>
      </c>
      <c r="D201" s="212" t="s">
        <v>135</v>
      </c>
      <c r="E201" s="213" t="s">
        <v>224</v>
      </c>
      <c r="F201" s="214" t="s">
        <v>225</v>
      </c>
      <c r="G201" s="215" t="s">
        <v>138</v>
      </c>
      <c r="H201" s="216">
        <v>9</v>
      </c>
      <c r="I201" s="217"/>
      <c r="J201" s="218">
        <f>ROUND(I201*H201,2)</f>
        <v>0</v>
      </c>
      <c r="K201" s="214" t="s">
        <v>139</v>
      </c>
      <c r="L201" s="44"/>
      <c r="M201" s="219" t="s">
        <v>1</v>
      </c>
      <c r="N201" s="220" t="s">
        <v>38</v>
      </c>
      <c r="O201" s="91"/>
      <c r="P201" s="221">
        <f>O201*H201</f>
        <v>0</v>
      </c>
      <c r="Q201" s="221">
        <v>0.00010000000000000001</v>
      </c>
      <c r="R201" s="221">
        <f>Q201*H201</f>
        <v>0.00090000000000000008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140</v>
      </c>
      <c r="AT201" s="223" t="s">
        <v>135</v>
      </c>
      <c r="AU201" s="223" t="s">
        <v>85</v>
      </c>
      <c r="AY201" s="17" t="s">
        <v>133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78</v>
      </c>
      <c r="BK201" s="224">
        <f>ROUND(I201*H201,2)</f>
        <v>0</v>
      </c>
      <c r="BL201" s="17" t="s">
        <v>140</v>
      </c>
      <c r="BM201" s="223" t="s">
        <v>226</v>
      </c>
    </row>
    <row r="202" s="2" customFormat="1">
      <c r="A202" s="38"/>
      <c r="B202" s="39"/>
      <c r="C202" s="40"/>
      <c r="D202" s="225" t="s">
        <v>142</v>
      </c>
      <c r="E202" s="40"/>
      <c r="F202" s="226" t="s">
        <v>227</v>
      </c>
      <c r="G202" s="40"/>
      <c r="H202" s="40"/>
      <c r="I202" s="227"/>
      <c r="J202" s="40"/>
      <c r="K202" s="40"/>
      <c r="L202" s="44"/>
      <c r="M202" s="228"/>
      <c r="N202" s="229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142</v>
      </c>
      <c r="AU202" s="17" t="s">
        <v>85</v>
      </c>
    </row>
    <row r="203" s="14" customFormat="1">
      <c r="A203" s="14"/>
      <c r="B203" s="241"/>
      <c r="C203" s="242"/>
      <c r="D203" s="225" t="s">
        <v>144</v>
      </c>
      <c r="E203" s="243" t="s">
        <v>1</v>
      </c>
      <c r="F203" s="244" t="s">
        <v>228</v>
      </c>
      <c r="G203" s="242"/>
      <c r="H203" s="243" t="s">
        <v>1</v>
      </c>
      <c r="I203" s="245"/>
      <c r="J203" s="242"/>
      <c r="K203" s="242"/>
      <c r="L203" s="246"/>
      <c r="M203" s="247"/>
      <c r="N203" s="248"/>
      <c r="O203" s="248"/>
      <c r="P203" s="248"/>
      <c r="Q203" s="248"/>
      <c r="R203" s="248"/>
      <c r="S203" s="248"/>
      <c r="T203" s="24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0" t="s">
        <v>144</v>
      </c>
      <c r="AU203" s="250" t="s">
        <v>85</v>
      </c>
      <c r="AV203" s="14" t="s">
        <v>78</v>
      </c>
      <c r="AW203" s="14" t="s">
        <v>30</v>
      </c>
      <c r="AX203" s="14" t="s">
        <v>73</v>
      </c>
      <c r="AY203" s="250" t="s">
        <v>133</v>
      </c>
    </row>
    <row r="204" s="13" customFormat="1">
      <c r="A204" s="13"/>
      <c r="B204" s="230"/>
      <c r="C204" s="231"/>
      <c r="D204" s="225" t="s">
        <v>144</v>
      </c>
      <c r="E204" s="232" t="s">
        <v>1</v>
      </c>
      <c r="F204" s="233" t="s">
        <v>229</v>
      </c>
      <c r="G204" s="231"/>
      <c r="H204" s="234">
        <v>9</v>
      </c>
      <c r="I204" s="235"/>
      <c r="J204" s="231"/>
      <c r="K204" s="231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144</v>
      </c>
      <c r="AU204" s="240" t="s">
        <v>85</v>
      </c>
      <c r="AV204" s="13" t="s">
        <v>85</v>
      </c>
      <c r="AW204" s="13" t="s">
        <v>30</v>
      </c>
      <c r="AX204" s="13" t="s">
        <v>78</v>
      </c>
      <c r="AY204" s="240" t="s">
        <v>133</v>
      </c>
    </row>
    <row r="205" s="2" customFormat="1" ht="24.15" customHeight="1">
      <c r="A205" s="38"/>
      <c r="B205" s="39"/>
      <c r="C205" s="262" t="s">
        <v>230</v>
      </c>
      <c r="D205" s="262" t="s">
        <v>203</v>
      </c>
      <c r="E205" s="263" t="s">
        <v>231</v>
      </c>
      <c r="F205" s="264" t="s">
        <v>232</v>
      </c>
      <c r="G205" s="265" t="s">
        <v>138</v>
      </c>
      <c r="H205" s="266">
        <v>10.661</v>
      </c>
      <c r="I205" s="267"/>
      <c r="J205" s="268">
        <f>ROUND(I205*H205,2)</f>
        <v>0</v>
      </c>
      <c r="K205" s="264" t="s">
        <v>139</v>
      </c>
      <c r="L205" s="269"/>
      <c r="M205" s="270" t="s">
        <v>1</v>
      </c>
      <c r="N205" s="271" t="s">
        <v>38</v>
      </c>
      <c r="O205" s="91"/>
      <c r="P205" s="221">
        <f>O205*H205</f>
        <v>0</v>
      </c>
      <c r="Q205" s="221">
        <v>0.00020000000000000001</v>
      </c>
      <c r="R205" s="221">
        <f>Q205*H205</f>
        <v>0.0021321999999999999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187</v>
      </c>
      <c r="AT205" s="223" t="s">
        <v>203</v>
      </c>
      <c r="AU205" s="223" t="s">
        <v>85</v>
      </c>
      <c r="AY205" s="17" t="s">
        <v>133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78</v>
      </c>
      <c r="BK205" s="224">
        <f>ROUND(I205*H205,2)</f>
        <v>0</v>
      </c>
      <c r="BL205" s="17" t="s">
        <v>140</v>
      </c>
      <c r="BM205" s="223" t="s">
        <v>233</v>
      </c>
    </row>
    <row r="206" s="2" customFormat="1">
      <c r="A206" s="38"/>
      <c r="B206" s="39"/>
      <c r="C206" s="40"/>
      <c r="D206" s="225" t="s">
        <v>142</v>
      </c>
      <c r="E206" s="40"/>
      <c r="F206" s="226" t="s">
        <v>232</v>
      </c>
      <c r="G206" s="40"/>
      <c r="H206" s="40"/>
      <c r="I206" s="227"/>
      <c r="J206" s="40"/>
      <c r="K206" s="40"/>
      <c r="L206" s="44"/>
      <c r="M206" s="228"/>
      <c r="N206" s="229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142</v>
      </c>
      <c r="AU206" s="17" t="s">
        <v>85</v>
      </c>
    </row>
    <row r="207" s="13" customFormat="1">
      <c r="A207" s="13"/>
      <c r="B207" s="230"/>
      <c r="C207" s="231"/>
      <c r="D207" s="225" t="s">
        <v>144</v>
      </c>
      <c r="E207" s="231"/>
      <c r="F207" s="233" t="s">
        <v>234</v>
      </c>
      <c r="G207" s="231"/>
      <c r="H207" s="234">
        <v>10.661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144</v>
      </c>
      <c r="AU207" s="240" t="s">
        <v>85</v>
      </c>
      <c r="AV207" s="13" t="s">
        <v>85</v>
      </c>
      <c r="AW207" s="13" t="s">
        <v>4</v>
      </c>
      <c r="AX207" s="13" t="s">
        <v>78</v>
      </c>
      <c r="AY207" s="240" t="s">
        <v>133</v>
      </c>
    </row>
    <row r="208" s="12" customFormat="1" ht="22.8" customHeight="1">
      <c r="A208" s="12"/>
      <c r="B208" s="196"/>
      <c r="C208" s="197"/>
      <c r="D208" s="198" t="s">
        <v>72</v>
      </c>
      <c r="E208" s="210" t="s">
        <v>140</v>
      </c>
      <c r="F208" s="210" t="s">
        <v>235</v>
      </c>
      <c r="G208" s="197"/>
      <c r="H208" s="197"/>
      <c r="I208" s="200"/>
      <c r="J208" s="211">
        <f>BK208</f>
        <v>0</v>
      </c>
      <c r="K208" s="197"/>
      <c r="L208" s="202"/>
      <c r="M208" s="203"/>
      <c r="N208" s="204"/>
      <c r="O208" s="204"/>
      <c r="P208" s="205">
        <f>SUM(P209:P217)</f>
        <v>0</v>
      </c>
      <c r="Q208" s="204"/>
      <c r="R208" s="205">
        <f>SUM(R209:R217)</f>
        <v>0.018360000000000001</v>
      </c>
      <c r="S208" s="204"/>
      <c r="T208" s="206">
        <f>SUM(T209:T217)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7" t="s">
        <v>78</v>
      </c>
      <c r="AT208" s="208" t="s">
        <v>72</v>
      </c>
      <c r="AU208" s="208" t="s">
        <v>78</v>
      </c>
      <c r="AY208" s="207" t="s">
        <v>133</v>
      </c>
      <c r="BK208" s="209">
        <f>SUM(BK209:BK217)</f>
        <v>0</v>
      </c>
    </row>
    <row r="209" s="2" customFormat="1" ht="24.15" customHeight="1">
      <c r="A209" s="38"/>
      <c r="B209" s="39"/>
      <c r="C209" s="212" t="s">
        <v>236</v>
      </c>
      <c r="D209" s="212" t="s">
        <v>135</v>
      </c>
      <c r="E209" s="213" t="s">
        <v>237</v>
      </c>
      <c r="F209" s="214" t="s">
        <v>238</v>
      </c>
      <c r="G209" s="215" t="s">
        <v>239</v>
      </c>
      <c r="H209" s="216">
        <v>4</v>
      </c>
      <c r="I209" s="217"/>
      <c r="J209" s="218">
        <f>ROUND(I209*H209,2)</f>
        <v>0</v>
      </c>
      <c r="K209" s="214" t="s">
        <v>139</v>
      </c>
      <c r="L209" s="44"/>
      <c r="M209" s="219" t="s">
        <v>1</v>
      </c>
      <c r="N209" s="220" t="s">
        <v>38</v>
      </c>
      <c r="O209" s="91"/>
      <c r="P209" s="221">
        <f>O209*H209</f>
        <v>0</v>
      </c>
      <c r="Q209" s="221">
        <v>0.0045900000000000003</v>
      </c>
      <c r="R209" s="221">
        <f>Q209*H209</f>
        <v>0.018360000000000001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140</v>
      </c>
      <c r="AT209" s="223" t="s">
        <v>135</v>
      </c>
      <c r="AU209" s="223" t="s">
        <v>85</v>
      </c>
      <c r="AY209" s="17" t="s">
        <v>133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78</v>
      </c>
      <c r="BK209" s="224">
        <f>ROUND(I209*H209,2)</f>
        <v>0</v>
      </c>
      <c r="BL209" s="17" t="s">
        <v>140</v>
      </c>
      <c r="BM209" s="223" t="s">
        <v>240</v>
      </c>
    </row>
    <row r="210" s="2" customFormat="1">
      <c r="A210" s="38"/>
      <c r="B210" s="39"/>
      <c r="C210" s="40"/>
      <c r="D210" s="225" t="s">
        <v>142</v>
      </c>
      <c r="E210" s="40"/>
      <c r="F210" s="226" t="s">
        <v>241</v>
      </c>
      <c r="G210" s="40"/>
      <c r="H210" s="40"/>
      <c r="I210" s="227"/>
      <c r="J210" s="40"/>
      <c r="K210" s="40"/>
      <c r="L210" s="44"/>
      <c r="M210" s="228"/>
      <c r="N210" s="229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142</v>
      </c>
      <c r="AU210" s="17" t="s">
        <v>85</v>
      </c>
    </row>
    <row r="211" s="14" customFormat="1">
      <c r="A211" s="14"/>
      <c r="B211" s="241"/>
      <c r="C211" s="242"/>
      <c r="D211" s="225" t="s">
        <v>144</v>
      </c>
      <c r="E211" s="243" t="s">
        <v>1</v>
      </c>
      <c r="F211" s="244" t="s">
        <v>242</v>
      </c>
      <c r="G211" s="242"/>
      <c r="H211" s="243" t="s">
        <v>1</v>
      </c>
      <c r="I211" s="245"/>
      <c r="J211" s="242"/>
      <c r="K211" s="242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144</v>
      </c>
      <c r="AU211" s="250" t="s">
        <v>85</v>
      </c>
      <c r="AV211" s="14" t="s">
        <v>78</v>
      </c>
      <c r="AW211" s="14" t="s">
        <v>30</v>
      </c>
      <c r="AX211" s="14" t="s">
        <v>73</v>
      </c>
      <c r="AY211" s="250" t="s">
        <v>133</v>
      </c>
    </row>
    <row r="212" s="13" customFormat="1">
      <c r="A212" s="13"/>
      <c r="B212" s="230"/>
      <c r="C212" s="231"/>
      <c r="D212" s="225" t="s">
        <v>144</v>
      </c>
      <c r="E212" s="232" t="s">
        <v>1</v>
      </c>
      <c r="F212" s="233" t="s">
        <v>140</v>
      </c>
      <c r="G212" s="231"/>
      <c r="H212" s="234">
        <v>4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144</v>
      </c>
      <c r="AU212" s="240" t="s">
        <v>85</v>
      </c>
      <c r="AV212" s="13" t="s">
        <v>85</v>
      </c>
      <c r="AW212" s="13" t="s">
        <v>30</v>
      </c>
      <c r="AX212" s="13" t="s">
        <v>78</v>
      </c>
      <c r="AY212" s="240" t="s">
        <v>133</v>
      </c>
    </row>
    <row r="213" s="2" customFormat="1" ht="16.5" customHeight="1">
      <c r="A213" s="38"/>
      <c r="B213" s="39"/>
      <c r="C213" s="212" t="s">
        <v>243</v>
      </c>
      <c r="D213" s="212" t="s">
        <v>135</v>
      </c>
      <c r="E213" s="213" t="s">
        <v>244</v>
      </c>
      <c r="F213" s="214" t="s">
        <v>245</v>
      </c>
      <c r="G213" s="215" t="s">
        <v>161</v>
      </c>
      <c r="H213" s="216">
        <v>2.3410000000000002</v>
      </c>
      <c r="I213" s="217"/>
      <c r="J213" s="218">
        <f>ROUND(I213*H213,2)</f>
        <v>0</v>
      </c>
      <c r="K213" s="214" t="s">
        <v>139</v>
      </c>
      <c r="L213" s="44"/>
      <c r="M213" s="219" t="s">
        <v>1</v>
      </c>
      <c r="N213" s="220" t="s">
        <v>38</v>
      </c>
      <c r="O213" s="91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140</v>
      </c>
      <c r="AT213" s="223" t="s">
        <v>135</v>
      </c>
      <c r="AU213" s="223" t="s">
        <v>85</v>
      </c>
      <c r="AY213" s="17" t="s">
        <v>133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78</v>
      </c>
      <c r="BK213" s="224">
        <f>ROUND(I213*H213,2)</f>
        <v>0</v>
      </c>
      <c r="BL213" s="17" t="s">
        <v>140</v>
      </c>
      <c r="BM213" s="223" t="s">
        <v>246</v>
      </c>
    </row>
    <row r="214" s="2" customFormat="1">
      <c r="A214" s="38"/>
      <c r="B214" s="39"/>
      <c r="C214" s="40"/>
      <c r="D214" s="225" t="s">
        <v>142</v>
      </c>
      <c r="E214" s="40"/>
      <c r="F214" s="226" t="s">
        <v>247</v>
      </c>
      <c r="G214" s="40"/>
      <c r="H214" s="40"/>
      <c r="I214" s="227"/>
      <c r="J214" s="40"/>
      <c r="K214" s="40"/>
      <c r="L214" s="44"/>
      <c r="M214" s="228"/>
      <c r="N214" s="229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142</v>
      </c>
      <c r="AU214" s="17" t="s">
        <v>85</v>
      </c>
    </row>
    <row r="215" s="13" customFormat="1">
      <c r="A215" s="13"/>
      <c r="B215" s="230"/>
      <c r="C215" s="231"/>
      <c r="D215" s="225" t="s">
        <v>144</v>
      </c>
      <c r="E215" s="232" t="s">
        <v>1</v>
      </c>
      <c r="F215" s="233" t="s">
        <v>248</v>
      </c>
      <c r="G215" s="231"/>
      <c r="H215" s="234">
        <v>1.3580000000000001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144</v>
      </c>
      <c r="AU215" s="240" t="s">
        <v>85</v>
      </c>
      <c r="AV215" s="13" t="s">
        <v>85</v>
      </c>
      <c r="AW215" s="13" t="s">
        <v>30</v>
      </c>
      <c r="AX215" s="13" t="s">
        <v>73</v>
      </c>
      <c r="AY215" s="240" t="s">
        <v>133</v>
      </c>
    </row>
    <row r="216" s="13" customFormat="1">
      <c r="A216" s="13"/>
      <c r="B216" s="230"/>
      <c r="C216" s="231"/>
      <c r="D216" s="225" t="s">
        <v>144</v>
      </c>
      <c r="E216" s="232" t="s">
        <v>1</v>
      </c>
      <c r="F216" s="233" t="s">
        <v>249</v>
      </c>
      <c r="G216" s="231"/>
      <c r="H216" s="234">
        <v>0.98299999999999998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144</v>
      </c>
      <c r="AU216" s="240" t="s">
        <v>85</v>
      </c>
      <c r="AV216" s="13" t="s">
        <v>85</v>
      </c>
      <c r="AW216" s="13" t="s">
        <v>30</v>
      </c>
      <c r="AX216" s="13" t="s">
        <v>73</v>
      </c>
      <c r="AY216" s="240" t="s">
        <v>133</v>
      </c>
    </row>
    <row r="217" s="15" customFormat="1">
      <c r="A217" s="15"/>
      <c r="B217" s="251"/>
      <c r="C217" s="252"/>
      <c r="D217" s="225" t="s">
        <v>144</v>
      </c>
      <c r="E217" s="253" t="s">
        <v>1</v>
      </c>
      <c r="F217" s="254" t="s">
        <v>158</v>
      </c>
      <c r="G217" s="252"/>
      <c r="H217" s="255">
        <v>2.3410000000000002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1" t="s">
        <v>144</v>
      </c>
      <c r="AU217" s="261" t="s">
        <v>85</v>
      </c>
      <c r="AV217" s="15" t="s">
        <v>140</v>
      </c>
      <c r="AW217" s="15" t="s">
        <v>30</v>
      </c>
      <c r="AX217" s="15" t="s">
        <v>78</v>
      </c>
      <c r="AY217" s="261" t="s">
        <v>133</v>
      </c>
    </row>
    <row r="218" s="12" customFormat="1" ht="22.8" customHeight="1">
      <c r="A218" s="12"/>
      <c r="B218" s="196"/>
      <c r="C218" s="197"/>
      <c r="D218" s="198" t="s">
        <v>72</v>
      </c>
      <c r="E218" s="210" t="s">
        <v>168</v>
      </c>
      <c r="F218" s="210" t="s">
        <v>250</v>
      </c>
      <c r="G218" s="197"/>
      <c r="H218" s="197"/>
      <c r="I218" s="200"/>
      <c r="J218" s="211">
        <f>BK218</f>
        <v>0</v>
      </c>
      <c r="K218" s="197"/>
      <c r="L218" s="202"/>
      <c r="M218" s="203"/>
      <c r="N218" s="204"/>
      <c r="O218" s="204"/>
      <c r="P218" s="205">
        <f>SUM(P219:P225)</f>
        <v>0</v>
      </c>
      <c r="Q218" s="204"/>
      <c r="R218" s="205">
        <f>SUM(R219:R225)</f>
        <v>1.925176</v>
      </c>
      <c r="S218" s="204"/>
      <c r="T218" s="206">
        <f>SUM(T219:T225)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7" t="s">
        <v>78</v>
      </c>
      <c r="AT218" s="208" t="s">
        <v>72</v>
      </c>
      <c r="AU218" s="208" t="s">
        <v>78</v>
      </c>
      <c r="AY218" s="207" t="s">
        <v>133</v>
      </c>
      <c r="BK218" s="209">
        <f>SUM(BK219:BK225)</f>
        <v>0</v>
      </c>
    </row>
    <row r="219" s="2" customFormat="1" ht="21.75" customHeight="1">
      <c r="A219" s="38"/>
      <c r="B219" s="39"/>
      <c r="C219" s="212" t="s">
        <v>251</v>
      </c>
      <c r="D219" s="212" t="s">
        <v>135</v>
      </c>
      <c r="E219" s="213" t="s">
        <v>252</v>
      </c>
      <c r="F219" s="214" t="s">
        <v>253</v>
      </c>
      <c r="G219" s="215" t="s">
        <v>138</v>
      </c>
      <c r="H219" s="216">
        <v>10.48</v>
      </c>
      <c r="I219" s="217"/>
      <c r="J219" s="218">
        <f>ROUND(I219*H219,2)</f>
        <v>0</v>
      </c>
      <c r="K219" s="214" t="s">
        <v>139</v>
      </c>
      <c r="L219" s="44"/>
      <c r="M219" s="219" t="s">
        <v>1</v>
      </c>
      <c r="N219" s="220" t="s">
        <v>38</v>
      </c>
      <c r="O219" s="91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140</v>
      </c>
      <c r="AT219" s="223" t="s">
        <v>135</v>
      </c>
      <c r="AU219" s="223" t="s">
        <v>85</v>
      </c>
      <c r="AY219" s="17" t="s">
        <v>133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78</v>
      </c>
      <c r="BK219" s="224">
        <f>ROUND(I219*H219,2)</f>
        <v>0</v>
      </c>
      <c r="BL219" s="17" t="s">
        <v>140</v>
      </c>
      <c r="BM219" s="223" t="s">
        <v>254</v>
      </c>
    </row>
    <row r="220" s="2" customFormat="1">
      <c r="A220" s="38"/>
      <c r="B220" s="39"/>
      <c r="C220" s="40"/>
      <c r="D220" s="225" t="s">
        <v>142</v>
      </c>
      <c r="E220" s="40"/>
      <c r="F220" s="226" t="s">
        <v>255</v>
      </c>
      <c r="G220" s="40"/>
      <c r="H220" s="40"/>
      <c r="I220" s="227"/>
      <c r="J220" s="40"/>
      <c r="K220" s="40"/>
      <c r="L220" s="44"/>
      <c r="M220" s="228"/>
      <c r="N220" s="229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142</v>
      </c>
      <c r="AU220" s="17" t="s">
        <v>85</v>
      </c>
    </row>
    <row r="221" s="14" customFormat="1">
      <c r="A221" s="14"/>
      <c r="B221" s="241"/>
      <c r="C221" s="242"/>
      <c r="D221" s="225" t="s">
        <v>144</v>
      </c>
      <c r="E221" s="243" t="s">
        <v>1</v>
      </c>
      <c r="F221" s="244" t="s">
        <v>256</v>
      </c>
      <c r="G221" s="242"/>
      <c r="H221" s="243" t="s">
        <v>1</v>
      </c>
      <c r="I221" s="245"/>
      <c r="J221" s="242"/>
      <c r="K221" s="242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144</v>
      </c>
      <c r="AU221" s="250" t="s">
        <v>85</v>
      </c>
      <c r="AV221" s="14" t="s">
        <v>78</v>
      </c>
      <c r="AW221" s="14" t="s">
        <v>30</v>
      </c>
      <c r="AX221" s="14" t="s">
        <v>73</v>
      </c>
      <c r="AY221" s="250" t="s">
        <v>133</v>
      </c>
    </row>
    <row r="222" s="13" customFormat="1">
      <c r="A222" s="13"/>
      <c r="B222" s="230"/>
      <c r="C222" s="231"/>
      <c r="D222" s="225" t="s">
        <v>144</v>
      </c>
      <c r="E222" s="232" t="s">
        <v>1</v>
      </c>
      <c r="F222" s="233" t="s">
        <v>257</v>
      </c>
      <c r="G222" s="231"/>
      <c r="H222" s="234">
        <v>10.48</v>
      </c>
      <c r="I222" s="235"/>
      <c r="J222" s="231"/>
      <c r="K222" s="231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144</v>
      </c>
      <c r="AU222" s="240" t="s">
        <v>85</v>
      </c>
      <c r="AV222" s="13" t="s">
        <v>85</v>
      </c>
      <c r="AW222" s="13" t="s">
        <v>30</v>
      </c>
      <c r="AX222" s="13" t="s">
        <v>78</v>
      </c>
      <c r="AY222" s="240" t="s">
        <v>133</v>
      </c>
    </row>
    <row r="223" s="2" customFormat="1" ht="24.15" customHeight="1">
      <c r="A223" s="38"/>
      <c r="B223" s="39"/>
      <c r="C223" s="212" t="s">
        <v>258</v>
      </c>
      <c r="D223" s="212" t="s">
        <v>135</v>
      </c>
      <c r="E223" s="213" t="s">
        <v>259</v>
      </c>
      <c r="F223" s="214" t="s">
        <v>260</v>
      </c>
      <c r="G223" s="215" t="s">
        <v>138</v>
      </c>
      <c r="H223" s="216">
        <v>10.48</v>
      </c>
      <c r="I223" s="217"/>
      <c r="J223" s="218">
        <f>ROUND(I223*H223,2)</f>
        <v>0</v>
      </c>
      <c r="K223" s="214" t="s">
        <v>139</v>
      </c>
      <c r="L223" s="44"/>
      <c r="M223" s="219" t="s">
        <v>1</v>
      </c>
      <c r="N223" s="220" t="s">
        <v>38</v>
      </c>
      <c r="O223" s="91"/>
      <c r="P223" s="221">
        <f>O223*H223</f>
        <v>0</v>
      </c>
      <c r="Q223" s="221">
        <v>0.1837</v>
      </c>
      <c r="R223" s="221">
        <f>Q223*H223</f>
        <v>1.925176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140</v>
      </c>
      <c r="AT223" s="223" t="s">
        <v>135</v>
      </c>
      <c r="AU223" s="223" t="s">
        <v>85</v>
      </c>
      <c r="AY223" s="17" t="s">
        <v>133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78</v>
      </c>
      <c r="BK223" s="224">
        <f>ROUND(I223*H223,2)</f>
        <v>0</v>
      </c>
      <c r="BL223" s="17" t="s">
        <v>140</v>
      </c>
      <c r="BM223" s="223" t="s">
        <v>261</v>
      </c>
    </row>
    <row r="224" s="2" customFormat="1">
      <c r="A224" s="38"/>
      <c r="B224" s="39"/>
      <c r="C224" s="40"/>
      <c r="D224" s="225" t="s">
        <v>142</v>
      </c>
      <c r="E224" s="40"/>
      <c r="F224" s="226" t="s">
        <v>262</v>
      </c>
      <c r="G224" s="40"/>
      <c r="H224" s="40"/>
      <c r="I224" s="227"/>
      <c r="J224" s="40"/>
      <c r="K224" s="40"/>
      <c r="L224" s="44"/>
      <c r="M224" s="228"/>
      <c r="N224" s="229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142</v>
      </c>
      <c r="AU224" s="17" t="s">
        <v>85</v>
      </c>
    </row>
    <row r="225" s="13" customFormat="1">
      <c r="A225" s="13"/>
      <c r="B225" s="230"/>
      <c r="C225" s="231"/>
      <c r="D225" s="225" t="s">
        <v>144</v>
      </c>
      <c r="E225" s="232" t="s">
        <v>1</v>
      </c>
      <c r="F225" s="233" t="s">
        <v>263</v>
      </c>
      <c r="G225" s="231"/>
      <c r="H225" s="234">
        <v>10.48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144</v>
      </c>
      <c r="AU225" s="240" t="s">
        <v>85</v>
      </c>
      <c r="AV225" s="13" t="s">
        <v>85</v>
      </c>
      <c r="AW225" s="13" t="s">
        <v>30</v>
      </c>
      <c r="AX225" s="13" t="s">
        <v>78</v>
      </c>
      <c r="AY225" s="240" t="s">
        <v>133</v>
      </c>
    </row>
    <row r="226" s="12" customFormat="1" ht="22.8" customHeight="1">
      <c r="A226" s="12"/>
      <c r="B226" s="196"/>
      <c r="C226" s="197"/>
      <c r="D226" s="198" t="s">
        <v>72</v>
      </c>
      <c r="E226" s="210" t="s">
        <v>187</v>
      </c>
      <c r="F226" s="210" t="s">
        <v>264</v>
      </c>
      <c r="G226" s="197"/>
      <c r="H226" s="197"/>
      <c r="I226" s="200"/>
      <c r="J226" s="211">
        <f>BK226</f>
        <v>0</v>
      </c>
      <c r="K226" s="197"/>
      <c r="L226" s="202"/>
      <c r="M226" s="203"/>
      <c r="N226" s="204"/>
      <c r="O226" s="204"/>
      <c r="P226" s="205">
        <f>SUM(P227:P242)</f>
        <v>0</v>
      </c>
      <c r="Q226" s="204"/>
      <c r="R226" s="205">
        <f>SUM(R227:R242)</f>
        <v>0.23129600000000003</v>
      </c>
      <c r="S226" s="204"/>
      <c r="T226" s="206">
        <f>SUM(T227:T242)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7" t="s">
        <v>78</v>
      </c>
      <c r="AT226" s="208" t="s">
        <v>72</v>
      </c>
      <c r="AU226" s="208" t="s">
        <v>78</v>
      </c>
      <c r="AY226" s="207" t="s">
        <v>133</v>
      </c>
      <c r="BK226" s="209">
        <f>SUM(BK227:BK242)</f>
        <v>0</v>
      </c>
    </row>
    <row r="227" s="2" customFormat="1" ht="37.8" customHeight="1">
      <c r="A227" s="38"/>
      <c r="B227" s="39"/>
      <c r="C227" s="212" t="s">
        <v>265</v>
      </c>
      <c r="D227" s="212" t="s">
        <v>135</v>
      </c>
      <c r="E227" s="213" t="s">
        <v>266</v>
      </c>
      <c r="F227" s="214" t="s">
        <v>267</v>
      </c>
      <c r="G227" s="215" t="s">
        <v>82</v>
      </c>
      <c r="H227" s="216">
        <v>66.400000000000006</v>
      </c>
      <c r="I227" s="217"/>
      <c r="J227" s="218">
        <f>ROUND(I227*H227,2)</f>
        <v>0</v>
      </c>
      <c r="K227" s="214" t="s">
        <v>139</v>
      </c>
      <c r="L227" s="44"/>
      <c r="M227" s="219" t="s">
        <v>1</v>
      </c>
      <c r="N227" s="220" t="s">
        <v>38</v>
      </c>
      <c r="O227" s="91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140</v>
      </c>
      <c r="AT227" s="223" t="s">
        <v>135</v>
      </c>
      <c r="AU227" s="223" t="s">
        <v>85</v>
      </c>
      <c r="AY227" s="17" t="s">
        <v>133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78</v>
      </c>
      <c r="BK227" s="224">
        <f>ROUND(I227*H227,2)</f>
        <v>0</v>
      </c>
      <c r="BL227" s="17" t="s">
        <v>140</v>
      </c>
      <c r="BM227" s="223" t="s">
        <v>268</v>
      </c>
    </row>
    <row r="228" s="2" customFormat="1">
      <c r="A228" s="38"/>
      <c r="B228" s="39"/>
      <c r="C228" s="40"/>
      <c r="D228" s="225" t="s">
        <v>142</v>
      </c>
      <c r="E228" s="40"/>
      <c r="F228" s="226" t="s">
        <v>269</v>
      </c>
      <c r="G228" s="40"/>
      <c r="H228" s="40"/>
      <c r="I228" s="227"/>
      <c r="J228" s="40"/>
      <c r="K228" s="40"/>
      <c r="L228" s="44"/>
      <c r="M228" s="228"/>
      <c r="N228" s="229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142</v>
      </c>
      <c r="AU228" s="17" t="s">
        <v>85</v>
      </c>
    </row>
    <row r="229" s="13" customFormat="1">
      <c r="A229" s="13"/>
      <c r="B229" s="230"/>
      <c r="C229" s="231"/>
      <c r="D229" s="225" t="s">
        <v>144</v>
      </c>
      <c r="E229" s="232" t="s">
        <v>1</v>
      </c>
      <c r="F229" s="233" t="s">
        <v>270</v>
      </c>
      <c r="G229" s="231"/>
      <c r="H229" s="234">
        <v>66.400000000000006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144</v>
      </c>
      <c r="AU229" s="240" t="s">
        <v>85</v>
      </c>
      <c r="AV229" s="13" t="s">
        <v>85</v>
      </c>
      <c r="AW229" s="13" t="s">
        <v>30</v>
      </c>
      <c r="AX229" s="13" t="s">
        <v>78</v>
      </c>
      <c r="AY229" s="240" t="s">
        <v>133</v>
      </c>
    </row>
    <row r="230" s="2" customFormat="1" ht="24.15" customHeight="1">
      <c r="A230" s="38"/>
      <c r="B230" s="39"/>
      <c r="C230" s="262" t="s">
        <v>7</v>
      </c>
      <c r="D230" s="262" t="s">
        <v>203</v>
      </c>
      <c r="E230" s="263" t="s">
        <v>271</v>
      </c>
      <c r="F230" s="264" t="s">
        <v>272</v>
      </c>
      <c r="G230" s="265" t="s">
        <v>82</v>
      </c>
      <c r="H230" s="266">
        <v>66.400000000000006</v>
      </c>
      <c r="I230" s="267"/>
      <c r="J230" s="268">
        <f>ROUND(I230*H230,2)</f>
        <v>0</v>
      </c>
      <c r="K230" s="264" t="s">
        <v>139</v>
      </c>
      <c r="L230" s="269"/>
      <c r="M230" s="270" t="s">
        <v>1</v>
      </c>
      <c r="N230" s="271" t="s">
        <v>38</v>
      </c>
      <c r="O230" s="91"/>
      <c r="P230" s="221">
        <f>O230*H230</f>
        <v>0</v>
      </c>
      <c r="Q230" s="221">
        <v>0.0032499999999999999</v>
      </c>
      <c r="R230" s="221">
        <f>Q230*H230</f>
        <v>0.21580000000000002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187</v>
      </c>
      <c r="AT230" s="223" t="s">
        <v>203</v>
      </c>
      <c r="AU230" s="223" t="s">
        <v>85</v>
      </c>
      <c r="AY230" s="17" t="s">
        <v>133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78</v>
      </c>
      <c r="BK230" s="224">
        <f>ROUND(I230*H230,2)</f>
        <v>0</v>
      </c>
      <c r="BL230" s="17" t="s">
        <v>140</v>
      </c>
      <c r="BM230" s="223" t="s">
        <v>273</v>
      </c>
    </row>
    <row r="231" s="2" customFormat="1">
      <c r="A231" s="38"/>
      <c r="B231" s="39"/>
      <c r="C231" s="40"/>
      <c r="D231" s="225" t="s">
        <v>142</v>
      </c>
      <c r="E231" s="40"/>
      <c r="F231" s="226" t="s">
        <v>272</v>
      </c>
      <c r="G231" s="40"/>
      <c r="H231" s="40"/>
      <c r="I231" s="227"/>
      <c r="J231" s="40"/>
      <c r="K231" s="40"/>
      <c r="L231" s="44"/>
      <c r="M231" s="228"/>
      <c r="N231" s="229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142</v>
      </c>
      <c r="AU231" s="17" t="s">
        <v>85</v>
      </c>
    </row>
    <row r="232" s="2" customFormat="1" ht="37.8" customHeight="1">
      <c r="A232" s="38"/>
      <c r="B232" s="39"/>
      <c r="C232" s="212" t="s">
        <v>274</v>
      </c>
      <c r="D232" s="212" t="s">
        <v>135</v>
      </c>
      <c r="E232" s="213" t="s">
        <v>275</v>
      </c>
      <c r="F232" s="214" t="s">
        <v>276</v>
      </c>
      <c r="G232" s="215" t="s">
        <v>239</v>
      </c>
      <c r="H232" s="216">
        <v>4</v>
      </c>
      <c r="I232" s="217"/>
      <c r="J232" s="218">
        <f>ROUND(I232*H232,2)</f>
        <v>0</v>
      </c>
      <c r="K232" s="214" t="s">
        <v>139</v>
      </c>
      <c r="L232" s="44"/>
      <c r="M232" s="219" t="s">
        <v>1</v>
      </c>
      <c r="N232" s="220" t="s">
        <v>38</v>
      </c>
      <c r="O232" s="91"/>
      <c r="P232" s="221">
        <f>O232*H232</f>
        <v>0</v>
      </c>
      <c r="Q232" s="221">
        <v>0</v>
      </c>
      <c r="R232" s="221">
        <f>Q232*H232</f>
        <v>0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140</v>
      </c>
      <c r="AT232" s="223" t="s">
        <v>135</v>
      </c>
      <c r="AU232" s="223" t="s">
        <v>85</v>
      </c>
      <c r="AY232" s="17" t="s">
        <v>133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78</v>
      </c>
      <c r="BK232" s="224">
        <f>ROUND(I232*H232,2)</f>
        <v>0</v>
      </c>
      <c r="BL232" s="17" t="s">
        <v>140</v>
      </c>
      <c r="BM232" s="223" t="s">
        <v>277</v>
      </c>
    </row>
    <row r="233" s="2" customFormat="1">
      <c r="A233" s="38"/>
      <c r="B233" s="39"/>
      <c r="C233" s="40"/>
      <c r="D233" s="225" t="s">
        <v>142</v>
      </c>
      <c r="E233" s="40"/>
      <c r="F233" s="226" t="s">
        <v>278</v>
      </c>
      <c r="G233" s="40"/>
      <c r="H233" s="40"/>
      <c r="I233" s="227"/>
      <c r="J233" s="40"/>
      <c r="K233" s="40"/>
      <c r="L233" s="44"/>
      <c r="M233" s="228"/>
      <c r="N233" s="229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142</v>
      </c>
      <c r="AU233" s="17" t="s">
        <v>85</v>
      </c>
    </row>
    <row r="234" s="2" customFormat="1" ht="37.8" customHeight="1">
      <c r="A234" s="38"/>
      <c r="B234" s="39"/>
      <c r="C234" s="262" t="s">
        <v>279</v>
      </c>
      <c r="D234" s="262" t="s">
        <v>203</v>
      </c>
      <c r="E234" s="263" t="s">
        <v>280</v>
      </c>
      <c r="F234" s="264" t="s">
        <v>281</v>
      </c>
      <c r="G234" s="265" t="s">
        <v>239</v>
      </c>
      <c r="H234" s="266">
        <v>4</v>
      </c>
      <c r="I234" s="267"/>
      <c r="J234" s="268">
        <f>ROUND(I234*H234,2)</f>
        <v>0</v>
      </c>
      <c r="K234" s="264" t="s">
        <v>139</v>
      </c>
      <c r="L234" s="269"/>
      <c r="M234" s="270" t="s">
        <v>1</v>
      </c>
      <c r="N234" s="271" t="s">
        <v>38</v>
      </c>
      <c r="O234" s="91"/>
      <c r="P234" s="221">
        <f>O234*H234</f>
        <v>0</v>
      </c>
      <c r="Q234" s="221">
        <v>0.0027100000000000002</v>
      </c>
      <c r="R234" s="221">
        <f>Q234*H234</f>
        <v>0.010840000000000001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187</v>
      </c>
      <c r="AT234" s="223" t="s">
        <v>203</v>
      </c>
      <c r="AU234" s="223" t="s">
        <v>85</v>
      </c>
      <c r="AY234" s="17" t="s">
        <v>133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78</v>
      </c>
      <c r="BK234" s="224">
        <f>ROUND(I234*H234,2)</f>
        <v>0</v>
      </c>
      <c r="BL234" s="17" t="s">
        <v>140</v>
      </c>
      <c r="BM234" s="223" t="s">
        <v>282</v>
      </c>
    </row>
    <row r="235" s="2" customFormat="1">
      <c r="A235" s="38"/>
      <c r="B235" s="39"/>
      <c r="C235" s="40"/>
      <c r="D235" s="225" t="s">
        <v>142</v>
      </c>
      <c r="E235" s="40"/>
      <c r="F235" s="226" t="s">
        <v>281</v>
      </c>
      <c r="G235" s="40"/>
      <c r="H235" s="40"/>
      <c r="I235" s="227"/>
      <c r="J235" s="40"/>
      <c r="K235" s="40"/>
      <c r="L235" s="44"/>
      <c r="M235" s="228"/>
      <c r="N235" s="229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142</v>
      </c>
      <c r="AU235" s="17" t="s">
        <v>85</v>
      </c>
    </row>
    <row r="236" s="2" customFormat="1" ht="37.8" customHeight="1">
      <c r="A236" s="38"/>
      <c r="B236" s="39"/>
      <c r="C236" s="212" t="s">
        <v>283</v>
      </c>
      <c r="D236" s="212" t="s">
        <v>135</v>
      </c>
      <c r="E236" s="213" t="s">
        <v>284</v>
      </c>
      <c r="F236" s="214" t="s">
        <v>285</v>
      </c>
      <c r="G236" s="215" t="s">
        <v>239</v>
      </c>
      <c r="H236" s="216">
        <v>4</v>
      </c>
      <c r="I236" s="217"/>
      <c r="J236" s="218">
        <f>ROUND(I236*H236,2)</f>
        <v>0</v>
      </c>
      <c r="K236" s="214" t="s">
        <v>139</v>
      </c>
      <c r="L236" s="44"/>
      <c r="M236" s="219" t="s">
        <v>1</v>
      </c>
      <c r="N236" s="220" t="s">
        <v>38</v>
      </c>
      <c r="O236" s="91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140</v>
      </c>
      <c r="AT236" s="223" t="s">
        <v>135</v>
      </c>
      <c r="AU236" s="223" t="s">
        <v>85</v>
      </c>
      <c r="AY236" s="17" t="s">
        <v>133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78</v>
      </c>
      <c r="BK236" s="224">
        <f>ROUND(I236*H236,2)</f>
        <v>0</v>
      </c>
      <c r="BL236" s="17" t="s">
        <v>140</v>
      </c>
      <c r="BM236" s="223" t="s">
        <v>286</v>
      </c>
    </row>
    <row r="237" s="2" customFormat="1">
      <c r="A237" s="38"/>
      <c r="B237" s="39"/>
      <c r="C237" s="40"/>
      <c r="D237" s="225" t="s">
        <v>142</v>
      </c>
      <c r="E237" s="40"/>
      <c r="F237" s="226" t="s">
        <v>287</v>
      </c>
      <c r="G237" s="40"/>
      <c r="H237" s="40"/>
      <c r="I237" s="227"/>
      <c r="J237" s="40"/>
      <c r="K237" s="40"/>
      <c r="L237" s="44"/>
      <c r="M237" s="228"/>
      <c r="N237" s="229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142</v>
      </c>
      <c r="AU237" s="17" t="s">
        <v>85</v>
      </c>
    </row>
    <row r="238" s="2" customFormat="1" ht="24.15" customHeight="1">
      <c r="A238" s="38"/>
      <c r="B238" s="39"/>
      <c r="C238" s="262" t="s">
        <v>288</v>
      </c>
      <c r="D238" s="262" t="s">
        <v>203</v>
      </c>
      <c r="E238" s="263" t="s">
        <v>289</v>
      </c>
      <c r="F238" s="264" t="s">
        <v>290</v>
      </c>
      <c r="G238" s="265" t="s">
        <v>239</v>
      </c>
      <c r="H238" s="266">
        <v>4</v>
      </c>
      <c r="I238" s="267"/>
      <c r="J238" s="268">
        <f>ROUND(I238*H238,2)</f>
        <v>0</v>
      </c>
      <c r="K238" s="264" t="s">
        <v>139</v>
      </c>
      <c r="L238" s="269"/>
      <c r="M238" s="270" t="s">
        <v>1</v>
      </c>
      <c r="N238" s="271" t="s">
        <v>38</v>
      </c>
      <c r="O238" s="91"/>
      <c r="P238" s="221">
        <f>O238*H238</f>
        <v>0</v>
      </c>
      <c r="Q238" s="221">
        <v>0.00014999999999999999</v>
      </c>
      <c r="R238" s="221">
        <f>Q238*H238</f>
        <v>0.00059999999999999995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187</v>
      </c>
      <c r="AT238" s="223" t="s">
        <v>203</v>
      </c>
      <c r="AU238" s="223" t="s">
        <v>85</v>
      </c>
      <c r="AY238" s="17" t="s">
        <v>133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78</v>
      </c>
      <c r="BK238" s="224">
        <f>ROUND(I238*H238,2)</f>
        <v>0</v>
      </c>
      <c r="BL238" s="17" t="s">
        <v>140</v>
      </c>
      <c r="BM238" s="223" t="s">
        <v>291</v>
      </c>
    </row>
    <row r="239" s="2" customFormat="1">
      <c r="A239" s="38"/>
      <c r="B239" s="39"/>
      <c r="C239" s="40"/>
      <c r="D239" s="225" t="s">
        <v>142</v>
      </c>
      <c r="E239" s="40"/>
      <c r="F239" s="226" t="s">
        <v>290</v>
      </c>
      <c r="G239" s="40"/>
      <c r="H239" s="40"/>
      <c r="I239" s="227"/>
      <c r="J239" s="40"/>
      <c r="K239" s="40"/>
      <c r="L239" s="44"/>
      <c r="M239" s="228"/>
      <c r="N239" s="229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142</v>
      </c>
      <c r="AU239" s="17" t="s">
        <v>85</v>
      </c>
    </row>
    <row r="240" s="2" customFormat="1" ht="24.15" customHeight="1">
      <c r="A240" s="38"/>
      <c r="B240" s="39"/>
      <c r="C240" s="212" t="s">
        <v>292</v>
      </c>
      <c r="D240" s="212" t="s">
        <v>135</v>
      </c>
      <c r="E240" s="213" t="s">
        <v>293</v>
      </c>
      <c r="F240" s="214" t="s">
        <v>294</v>
      </c>
      <c r="G240" s="215" t="s">
        <v>82</v>
      </c>
      <c r="H240" s="216">
        <v>31.199999999999999</v>
      </c>
      <c r="I240" s="217"/>
      <c r="J240" s="218">
        <f>ROUND(I240*H240,2)</f>
        <v>0</v>
      </c>
      <c r="K240" s="214" t="s">
        <v>139</v>
      </c>
      <c r="L240" s="44"/>
      <c r="M240" s="219" t="s">
        <v>1</v>
      </c>
      <c r="N240" s="220" t="s">
        <v>38</v>
      </c>
      <c r="O240" s="91"/>
      <c r="P240" s="221">
        <f>O240*H240</f>
        <v>0</v>
      </c>
      <c r="Q240" s="221">
        <v>0.00012999999999999999</v>
      </c>
      <c r="R240" s="221">
        <f>Q240*H240</f>
        <v>0.0040559999999999997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140</v>
      </c>
      <c r="AT240" s="223" t="s">
        <v>135</v>
      </c>
      <c r="AU240" s="223" t="s">
        <v>85</v>
      </c>
      <c r="AY240" s="17" t="s">
        <v>133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78</v>
      </c>
      <c r="BK240" s="224">
        <f>ROUND(I240*H240,2)</f>
        <v>0</v>
      </c>
      <c r="BL240" s="17" t="s">
        <v>140</v>
      </c>
      <c r="BM240" s="223" t="s">
        <v>295</v>
      </c>
    </row>
    <row r="241" s="2" customFormat="1">
      <c r="A241" s="38"/>
      <c r="B241" s="39"/>
      <c r="C241" s="40"/>
      <c r="D241" s="225" t="s">
        <v>142</v>
      </c>
      <c r="E241" s="40"/>
      <c r="F241" s="226" t="s">
        <v>296</v>
      </c>
      <c r="G241" s="40"/>
      <c r="H241" s="40"/>
      <c r="I241" s="227"/>
      <c r="J241" s="40"/>
      <c r="K241" s="40"/>
      <c r="L241" s="44"/>
      <c r="M241" s="228"/>
      <c r="N241" s="229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142</v>
      </c>
      <c r="AU241" s="17" t="s">
        <v>85</v>
      </c>
    </row>
    <row r="242" s="13" customFormat="1">
      <c r="A242" s="13"/>
      <c r="B242" s="230"/>
      <c r="C242" s="231"/>
      <c r="D242" s="225" t="s">
        <v>144</v>
      </c>
      <c r="E242" s="232" t="s">
        <v>1</v>
      </c>
      <c r="F242" s="233" t="s">
        <v>297</v>
      </c>
      <c r="G242" s="231"/>
      <c r="H242" s="234">
        <v>31.199999999999999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144</v>
      </c>
      <c r="AU242" s="240" t="s">
        <v>85</v>
      </c>
      <c r="AV242" s="13" t="s">
        <v>85</v>
      </c>
      <c r="AW242" s="13" t="s">
        <v>30</v>
      </c>
      <c r="AX242" s="13" t="s">
        <v>78</v>
      </c>
      <c r="AY242" s="240" t="s">
        <v>133</v>
      </c>
    </row>
    <row r="243" s="12" customFormat="1" ht="22.8" customHeight="1">
      <c r="A243" s="12"/>
      <c r="B243" s="196"/>
      <c r="C243" s="197"/>
      <c r="D243" s="198" t="s">
        <v>72</v>
      </c>
      <c r="E243" s="210" t="s">
        <v>195</v>
      </c>
      <c r="F243" s="210" t="s">
        <v>298</v>
      </c>
      <c r="G243" s="197"/>
      <c r="H243" s="197"/>
      <c r="I243" s="200"/>
      <c r="J243" s="211">
        <f>BK243</f>
        <v>0</v>
      </c>
      <c r="K243" s="197"/>
      <c r="L243" s="202"/>
      <c r="M243" s="203"/>
      <c r="N243" s="204"/>
      <c r="O243" s="204"/>
      <c r="P243" s="205">
        <f>SUM(P244:P255)</f>
        <v>0</v>
      </c>
      <c r="Q243" s="204"/>
      <c r="R243" s="205">
        <f>SUM(R244:R255)</f>
        <v>0.0071999999999999998</v>
      </c>
      <c r="S243" s="204"/>
      <c r="T243" s="206">
        <f>SUM(T244:T255)</f>
        <v>0.75600000000000001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7" t="s">
        <v>78</v>
      </c>
      <c r="AT243" s="208" t="s">
        <v>72</v>
      </c>
      <c r="AU243" s="208" t="s">
        <v>78</v>
      </c>
      <c r="AY243" s="207" t="s">
        <v>133</v>
      </c>
      <c r="BK243" s="209">
        <f>SUM(BK244:BK255)</f>
        <v>0</v>
      </c>
    </row>
    <row r="244" s="2" customFormat="1" ht="24.15" customHeight="1">
      <c r="A244" s="38"/>
      <c r="B244" s="39"/>
      <c r="C244" s="212" t="s">
        <v>299</v>
      </c>
      <c r="D244" s="212" t="s">
        <v>135</v>
      </c>
      <c r="E244" s="213" t="s">
        <v>300</v>
      </c>
      <c r="F244" s="214" t="s">
        <v>301</v>
      </c>
      <c r="G244" s="215" t="s">
        <v>239</v>
      </c>
      <c r="H244" s="216">
        <v>4</v>
      </c>
      <c r="I244" s="217"/>
      <c r="J244" s="218">
        <f>ROUND(I244*H244,2)</f>
        <v>0</v>
      </c>
      <c r="K244" s="214" t="s">
        <v>139</v>
      </c>
      <c r="L244" s="44"/>
      <c r="M244" s="219" t="s">
        <v>1</v>
      </c>
      <c r="N244" s="220" t="s">
        <v>38</v>
      </c>
      <c r="O244" s="91"/>
      <c r="P244" s="221">
        <f>O244*H244</f>
        <v>0</v>
      </c>
      <c r="Q244" s="221">
        <v>0</v>
      </c>
      <c r="R244" s="221">
        <f>Q244*H244</f>
        <v>0</v>
      </c>
      <c r="S244" s="221">
        <v>0.109</v>
      </c>
      <c r="T244" s="222">
        <f>S244*H244</f>
        <v>0.436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140</v>
      </c>
      <c r="AT244" s="223" t="s">
        <v>135</v>
      </c>
      <c r="AU244" s="223" t="s">
        <v>85</v>
      </c>
      <c r="AY244" s="17" t="s">
        <v>133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78</v>
      </c>
      <c r="BK244" s="224">
        <f>ROUND(I244*H244,2)</f>
        <v>0</v>
      </c>
      <c r="BL244" s="17" t="s">
        <v>140</v>
      </c>
      <c r="BM244" s="223" t="s">
        <v>302</v>
      </c>
    </row>
    <row r="245" s="2" customFormat="1">
      <c r="A245" s="38"/>
      <c r="B245" s="39"/>
      <c r="C245" s="40"/>
      <c r="D245" s="225" t="s">
        <v>142</v>
      </c>
      <c r="E245" s="40"/>
      <c r="F245" s="226" t="s">
        <v>303</v>
      </c>
      <c r="G245" s="40"/>
      <c r="H245" s="40"/>
      <c r="I245" s="227"/>
      <c r="J245" s="40"/>
      <c r="K245" s="40"/>
      <c r="L245" s="44"/>
      <c r="M245" s="228"/>
      <c r="N245" s="229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142</v>
      </c>
      <c r="AU245" s="17" t="s">
        <v>85</v>
      </c>
    </row>
    <row r="246" s="14" customFormat="1">
      <c r="A246" s="14"/>
      <c r="B246" s="241"/>
      <c r="C246" s="242"/>
      <c r="D246" s="225" t="s">
        <v>144</v>
      </c>
      <c r="E246" s="243" t="s">
        <v>1</v>
      </c>
      <c r="F246" s="244" t="s">
        <v>304</v>
      </c>
      <c r="G246" s="242"/>
      <c r="H246" s="243" t="s">
        <v>1</v>
      </c>
      <c r="I246" s="245"/>
      <c r="J246" s="242"/>
      <c r="K246" s="242"/>
      <c r="L246" s="246"/>
      <c r="M246" s="247"/>
      <c r="N246" s="248"/>
      <c r="O246" s="248"/>
      <c r="P246" s="248"/>
      <c r="Q246" s="248"/>
      <c r="R246" s="248"/>
      <c r="S246" s="248"/>
      <c r="T246" s="24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0" t="s">
        <v>144</v>
      </c>
      <c r="AU246" s="250" t="s">
        <v>85</v>
      </c>
      <c r="AV246" s="14" t="s">
        <v>78</v>
      </c>
      <c r="AW246" s="14" t="s">
        <v>30</v>
      </c>
      <c r="AX246" s="14" t="s">
        <v>73</v>
      </c>
      <c r="AY246" s="250" t="s">
        <v>133</v>
      </c>
    </row>
    <row r="247" s="13" customFormat="1">
      <c r="A247" s="13"/>
      <c r="B247" s="230"/>
      <c r="C247" s="231"/>
      <c r="D247" s="225" t="s">
        <v>144</v>
      </c>
      <c r="E247" s="232" t="s">
        <v>1</v>
      </c>
      <c r="F247" s="233" t="s">
        <v>140</v>
      </c>
      <c r="G247" s="231"/>
      <c r="H247" s="234">
        <v>4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144</v>
      </c>
      <c r="AU247" s="240" t="s">
        <v>85</v>
      </c>
      <c r="AV247" s="13" t="s">
        <v>85</v>
      </c>
      <c r="AW247" s="13" t="s">
        <v>30</v>
      </c>
      <c r="AX247" s="13" t="s">
        <v>78</v>
      </c>
      <c r="AY247" s="240" t="s">
        <v>133</v>
      </c>
    </row>
    <row r="248" s="2" customFormat="1" ht="24.15" customHeight="1">
      <c r="A248" s="38"/>
      <c r="B248" s="39"/>
      <c r="C248" s="212" t="s">
        <v>305</v>
      </c>
      <c r="D248" s="212" t="s">
        <v>135</v>
      </c>
      <c r="E248" s="213" t="s">
        <v>306</v>
      </c>
      <c r="F248" s="214" t="s">
        <v>307</v>
      </c>
      <c r="G248" s="215" t="s">
        <v>82</v>
      </c>
      <c r="H248" s="216">
        <v>2</v>
      </c>
      <c r="I248" s="217"/>
      <c r="J248" s="218">
        <f>ROUND(I248*H248,2)</f>
        <v>0</v>
      </c>
      <c r="K248" s="214" t="s">
        <v>139</v>
      </c>
      <c r="L248" s="44"/>
      <c r="M248" s="219" t="s">
        <v>1</v>
      </c>
      <c r="N248" s="220" t="s">
        <v>38</v>
      </c>
      <c r="O248" s="91"/>
      <c r="P248" s="221">
        <f>O248*H248</f>
        <v>0</v>
      </c>
      <c r="Q248" s="221">
        <v>0.0035999999999999999</v>
      </c>
      <c r="R248" s="221">
        <f>Q248*H248</f>
        <v>0.0071999999999999998</v>
      </c>
      <c r="S248" s="221">
        <v>0.16</v>
      </c>
      <c r="T248" s="222">
        <f>S248*H248</f>
        <v>0.32000000000000001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140</v>
      </c>
      <c r="AT248" s="223" t="s">
        <v>135</v>
      </c>
      <c r="AU248" s="223" t="s">
        <v>85</v>
      </c>
      <c r="AY248" s="17" t="s">
        <v>133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78</v>
      </c>
      <c r="BK248" s="224">
        <f>ROUND(I248*H248,2)</f>
        <v>0</v>
      </c>
      <c r="BL248" s="17" t="s">
        <v>140</v>
      </c>
      <c r="BM248" s="223" t="s">
        <v>308</v>
      </c>
    </row>
    <row r="249" s="2" customFormat="1">
      <c r="A249" s="38"/>
      <c r="B249" s="39"/>
      <c r="C249" s="40"/>
      <c r="D249" s="225" t="s">
        <v>142</v>
      </c>
      <c r="E249" s="40"/>
      <c r="F249" s="226" t="s">
        <v>309</v>
      </c>
      <c r="G249" s="40"/>
      <c r="H249" s="40"/>
      <c r="I249" s="227"/>
      <c r="J249" s="40"/>
      <c r="K249" s="40"/>
      <c r="L249" s="44"/>
      <c r="M249" s="228"/>
      <c r="N249" s="229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142</v>
      </c>
      <c r="AU249" s="17" t="s">
        <v>85</v>
      </c>
    </row>
    <row r="250" s="14" customFormat="1">
      <c r="A250" s="14"/>
      <c r="B250" s="241"/>
      <c r="C250" s="242"/>
      <c r="D250" s="225" t="s">
        <v>144</v>
      </c>
      <c r="E250" s="243" t="s">
        <v>1</v>
      </c>
      <c r="F250" s="244" t="s">
        <v>310</v>
      </c>
      <c r="G250" s="242"/>
      <c r="H250" s="243" t="s">
        <v>1</v>
      </c>
      <c r="I250" s="245"/>
      <c r="J250" s="242"/>
      <c r="K250" s="242"/>
      <c r="L250" s="246"/>
      <c r="M250" s="247"/>
      <c r="N250" s="248"/>
      <c r="O250" s="248"/>
      <c r="P250" s="248"/>
      <c r="Q250" s="248"/>
      <c r="R250" s="248"/>
      <c r="S250" s="248"/>
      <c r="T250" s="24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0" t="s">
        <v>144</v>
      </c>
      <c r="AU250" s="250" t="s">
        <v>85</v>
      </c>
      <c r="AV250" s="14" t="s">
        <v>78</v>
      </c>
      <c r="AW250" s="14" t="s">
        <v>30</v>
      </c>
      <c r="AX250" s="14" t="s">
        <v>73</v>
      </c>
      <c r="AY250" s="250" t="s">
        <v>133</v>
      </c>
    </row>
    <row r="251" s="13" customFormat="1">
      <c r="A251" s="13"/>
      <c r="B251" s="230"/>
      <c r="C251" s="231"/>
      <c r="D251" s="225" t="s">
        <v>144</v>
      </c>
      <c r="E251" s="232" t="s">
        <v>1</v>
      </c>
      <c r="F251" s="233" t="s">
        <v>311</v>
      </c>
      <c r="G251" s="231"/>
      <c r="H251" s="234">
        <v>0.5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144</v>
      </c>
      <c r="AU251" s="240" t="s">
        <v>85</v>
      </c>
      <c r="AV251" s="13" t="s">
        <v>85</v>
      </c>
      <c r="AW251" s="13" t="s">
        <v>30</v>
      </c>
      <c r="AX251" s="13" t="s">
        <v>73</v>
      </c>
      <c r="AY251" s="240" t="s">
        <v>133</v>
      </c>
    </row>
    <row r="252" s="14" customFormat="1">
      <c r="A252" s="14"/>
      <c r="B252" s="241"/>
      <c r="C252" s="242"/>
      <c r="D252" s="225" t="s">
        <v>144</v>
      </c>
      <c r="E252" s="243" t="s">
        <v>1</v>
      </c>
      <c r="F252" s="244" t="s">
        <v>312</v>
      </c>
      <c r="G252" s="242"/>
      <c r="H252" s="243" t="s">
        <v>1</v>
      </c>
      <c r="I252" s="245"/>
      <c r="J252" s="242"/>
      <c r="K252" s="242"/>
      <c r="L252" s="246"/>
      <c r="M252" s="247"/>
      <c r="N252" s="248"/>
      <c r="O252" s="248"/>
      <c r="P252" s="248"/>
      <c r="Q252" s="248"/>
      <c r="R252" s="248"/>
      <c r="S252" s="248"/>
      <c r="T252" s="24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0" t="s">
        <v>144</v>
      </c>
      <c r="AU252" s="250" t="s">
        <v>85</v>
      </c>
      <c r="AV252" s="14" t="s">
        <v>78</v>
      </c>
      <c r="AW252" s="14" t="s">
        <v>30</v>
      </c>
      <c r="AX252" s="14" t="s">
        <v>73</v>
      </c>
      <c r="AY252" s="250" t="s">
        <v>133</v>
      </c>
    </row>
    <row r="253" s="13" customFormat="1">
      <c r="A253" s="13"/>
      <c r="B253" s="230"/>
      <c r="C253" s="231"/>
      <c r="D253" s="225" t="s">
        <v>144</v>
      </c>
      <c r="E253" s="232" t="s">
        <v>1</v>
      </c>
      <c r="F253" s="233" t="s">
        <v>313</v>
      </c>
      <c r="G253" s="231"/>
      <c r="H253" s="234">
        <v>2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144</v>
      </c>
      <c r="AU253" s="240" t="s">
        <v>85</v>
      </c>
      <c r="AV253" s="13" t="s">
        <v>85</v>
      </c>
      <c r="AW253" s="13" t="s">
        <v>30</v>
      </c>
      <c r="AX253" s="13" t="s">
        <v>78</v>
      </c>
      <c r="AY253" s="240" t="s">
        <v>133</v>
      </c>
    </row>
    <row r="254" s="2" customFormat="1" ht="37.8" customHeight="1">
      <c r="A254" s="38"/>
      <c r="B254" s="39"/>
      <c r="C254" s="212" t="s">
        <v>314</v>
      </c>
      <c r="D254" s="212" t="s">
        <v>135</v>
      </c>
      <c r="E254" s="213" t="s">
        <v>315</v>
      </c>
      <c r="F254" s="214" t="s">
        <v>316</v>
      </c>
      <c r="G254" s="215" t="s">
        <v>138</v>
      </c>
      <c r="H254" s="216">
        <v>10.48</v>
      </c>
      <c r="I254" s="217"/>
      <c r="J254" s="218">
        <f>ROUND(I254*H254,2)</f>
        <v>0</v>
      </c>
      <c r="K254" s="214" t="s">
        <v>139</v>
      </c>
      <c r="L254" s="44"/>
      <c r="M254" s="219" t="s">
        <v>1</v>
      </c>
      <c r="N254" s="220" t="s">
        <v>38</v>
      </c>
      <c r="O254" s="91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140</v>
      </c>
      <c r="AT254" s="223" t="s">
        <v>135</v>
      </c>
      <c r="AU254" s="223" t="s">
        <v>85</v>
      </c>
      <c r="AY254" s="17" t="s">
        <v>133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78</v>
      </c>
      <c r="BK254" s="224">
        <f>ROUND(I254*H254,2)</f>
        <v>0</v>
      </c>
      <c r="BL254" s="17" t="s">
        <v>140</v>
      </c>
      <c r="BM254" s="223" t="s">
        <v>317</v>
      </c>
    </row>
    <row r="255" s="2" customFormat="1">
      <c r="A255" s="38"/>
      <c r="B255" s="39"/>
      <c r="C255" s="40"/>
      <c r="D255" s="225" t="s">
        <v>142</v>
      </c>
      <c r="E255" s="40"/>
      <c r="F255" s="226" t="s">
        <v>318</v>
      </c>
      <c r="G255" s="40"/>
      <c r="H255" s="40"/>
      <c r="I255" s="227"/>
      <c r="J255" s="40"/>
      <c r="K255" s="40"/>
      <c r="L255" s="44"/>
      <c r="M255" s="228"/>
      <c r="N255" s="229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142</v>
      </c>
      <c r="AU255" s="17" t="s">
        <v>85</v>
      </c>
    </row>
    <row r="256" s="12" customFormat="1" ht="22.8" customHeight="1">
      <c r="A256" s="12"/>
      <c r="B256" s="196"/>
      <c r="C256" s="197"/>
      <c r="D256" s="198" t="s">
        <v>72</v>
      </c>
      <c r="E256" s="210" t="s">
        <v>319</v>
      </c>
      <c r="F256" s="210" t="s">
        <v>320</v>
      </c>
      <c r="G256" s="197"/>
      <c r="H256" s="197"/>
      <c r="I256" s="200"/>
      <c r="J256" s="211">
        <f>BK256</f>
        <v>0</v>
      </c>
      <c r="K256" s="197"/>
      <c r="L256" s="202"/>
      <c r="M256" s="203"/>
      <c r="N256" s="204"/>
      <c r="O256" s="204"/>
      <c r="P256" s="205">
        <f>SUM(P257:P272)</f>
        <v>0</v>
      </c>
      <c r="Q256" s="204"/>
      <c r="R256" s="205">
        <f>SUM(R257:R272)</f>
        <v>0</v>
      </c>
      <c r="S256" s="204"/>
      <c r="T256" s="206">
        <f>SUM(T257:T272)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7" t="s">
        <v>78</v>
      </c>
      <c r="AT256" s="208" t="s">
        <v>72</v>
      </c>
      <c r="AU256" s="208" t="s">
        <v>78</v>
      </c>
      <c r="AY256" s="207" t="s">
        <v>133</v>
      </c>
      <c r="BK256" s="209">
        <f>SUM(BK257:BK272)</f>
        <v>0</v>
      </c>
    </row>
    <row r="257" s="2" customFormat="1" ht="21.75" customHeight="1">
      <c r="A257" s="38"/>
      <c r="B257" s="39"/>
      <c r="C257" s="212" t="s">
        <v>321</v>
      </c>
      <c r="D257" s="212" t="s">
        <v>135</v>
      </c>
      <c r="E257" s="213" t="s">
        <v>322</v>
      </c>
      <c r="F257" s="214" t="s">
        <v>323</v>
      </c>
      <c r="G257" s="215" t="s">
        <v>183</v>
      </c>
      <c r="H257" s="216">
        <v>12.848000000000001</v>
      </c>
      <c r="I257" s="217"/>
      <c r="J257" s="218">
        <f>ROUND(I257*H257,2)</f>
        <v>0</v>
      </c>
      <c r="K257" s="214" t="s">
        <v>139</v>
      </c>
      <c r="L257" s="44"/>
      <c r="M257" s="219" t="s">
        <v>1</v>
      </c>
      <c r="N257" s="220" t="s">
        <v>38</v>
      </c>
      <c r="O257" s="91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140</v>
      </c>
      <c r="AT257" s="223" t="s">
        <v>135</v>
      </c>
      <c r="AU257" s="223" t="s">
        <v>85</v>
      </c>
      <c r="AY257" s="17" t="s">
        <v>133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78</v>
      </c>
      <c r="BK257" s="224">
        <f>ROUND(I257*H257,2)</f>
        <v>0</v>
      </c>
      <c r="BL257" s="17" t="s">
        <v>140</v>
      </c>
      <c r="BM257" s="223" t="s">
        <v>324</v>
      </c>
    </row>
    <row r="258" s="2" customFormat="1">
      <c r="A258" s="38"/>
      <c r="B258" s="39"/>
      <c r="C258" s="40"/>
      <c r="D258" s="225" t="s">
        <v>142</v>
      </c>
      <c r="E258" s="40"/>
      <c r="F258" s="226" t="s">
        <v>325</v>
      </c>
      <c r="G258" s="40"/>
      <c r="H258" s="40"/>
      <c r="I258" s="227"/>
      <c r="J258" s="40"/>
      <c r="K258" s="40"/>
      <c r="L258" s="44"/>
      <c r="M258" s="228"/>
      <c r="N258" s="229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142</v>
      </c>
      <c r="AU258" s="17" t="s">
        <v>85</v>
      </c>
    </row>
    <row r="259" s="14" customFormat="1">
      <c r="A259" s="14"/>
      <c r="B259" s="241"/>
      <c r="C259" s="242"/>
      <c r="D259" s="225" t="s">
        <v>144</v>
      </c>
      <c r="E259" s="243" t="s">
        <v>1</v>
      </c>
      <c r="F259" s="244" t="s">
        <v>326</v>
      </c>
      <c r="G259" s="242"/>
      <c r="H259" s="243" t="s">
        <v>1</v>
      </c>
      <c r="I259" s="245"/>
      <c r="J259" s="242"/>
      <c r="K259" s="242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144</v>
      </c>
      <c r="AU259" s="250" t="s">
        <v>85</v>
      </c>
      <c r="AV259" s="14" t="s">
        <v>78</v>
      </c>
      <c r="AW259" s="14" t="s">
        <v>30</v>
      </c>
      <c r="AX259" s="14" t="s">
        <v>73</v>
      </c>
      <c r="AY259" s="250" t="s">
        <v>133</v>
      </c>
    </row>
    <row r="260" s="13" customFormat="1">
      <c r="A260" s="13"/>
      <c r="B260" s="230"/>
      <c r="C260" s="231"/>
      <c r="D260" s="225" t="s">
        <v>144</v>
      </c>
      <c r="E260" s="232" t="s">
        <v>1</v>
      </c>
      <c r="F260" s="233" t="s">
        <v>327</v>
      </c>
      <c r="G260" s="231"/>
      <c r="H260" s="234">
        <v>3.0390000000000001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144</v>
      </c>
      <c r="AU260" s="240" t="s">
        <v>85</v>
      </c>
      <c r="AV260" s="13" t="s">
        <v>85</v>
      </c>
      <c r="AW260" s="13" t="s">
        <v>30</v>
      </c>
      <c r="AX260" s="13" t="s">
        <v>73</v>
      </c>
      <c r="AY260" s="240" t="s">
        <v>133</v>
      </c>
    </row>
    <row r="261" s="14" customFormat="1">
      <c r="A261" s="14"/>
      <c r="B261" s="241"/>
      <c r="C261" s="242"/>
      <c r="D261" s="225" t="s">
        <v>144</v>
      </c>
      <c r="E261" s="243" t="s">
        <v>1</v>
      </c>
      <c r="F261" s="244" t="s">
        <v>328</v>
      </c>
      <c r="G261" s="242"/>
      <c r="H261" s="243" t="s">
        <v>1</v>
      </c>
      <c r="I261" s="245"/>
      <c r="J261" s="242"/>
      <c r="K261" s="242"/>
      <c r="L261" s="246"/>
      <c r="M261" s="247"/>
      <c r="N261" s="248"/>
      <c r="O261" s="248"/>
      <c r="P261" s="248"/>
      <c r="Q261" s="248"/>
      <c r="R261" s="248"/>
      <c r="S261" s="248"/>
      <c r="T261" s="24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0" t="s">
        <v>144</v>
      </c>
      <c r="AU261" s="250" t="s">
        <v>85</v>
      </c>
      <c r="AV261" s="14" t="s">
        <v>78</v>
      </c>
      <c r="AW261" s="14" t="s">
        <v>30</v>
      </c>
      <c r="AX261" s="14" t="s">
        <v>73</v>
      </c>
      <c r="AY261" s="250" t="s">
        <v>133</v>
      </c>
    </row>
    <row r="262" s="13" customFormat="1">
      <c r="A262" s="13"/>
      <c r="B262" s="230"/>
      <c r="C262" s="231"/>
      <c r="D262" s="225" t="s">
        <v>144</v>
      </c>
      <c r="E262" s="232" t="s">
        <v>1</v>
      </c>
      <c r="F262" s="233" t="s">
        <v>329</v>
      </c>
      <c r="G262" s="231"/>
      <c r="H262" s="234">
        <v>1.925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144</v>
      </c>
      <c r="AU262" s="240" t="s">
        <v>85</v>
      </c>
      <c r="AV262" s="13" t="s">
        <v>85</v>
      </c>
      <c r="AW262" s="13" t="s">
        <v>30</v>
      </c>
      <c r="AX262" s="13" t="s">
        <v>73</v>
      </c>
      <c r="AY262" s="240" t="s">
        <v>133</v>
      </c>
    </row>
    <row r="263" s="14" customFormat="1">
      <c r="A263" s="14"/>
      <c r="B263" s="241"/>
      <c r="C263" s="242"/>
      <c r="D263" s="225" t="s">
        <v>144</v>
      </c>
      <c r="E263" s="243" t="s">
        <v>1</v>
      </c>
      <c r="F263" s="244" t="s">
        <v>330</v>
      </c>
      <c r="G263" s="242"/>
      <c r="H263" s="243" t="s">
        <v>1</v>
      </c>
      <c r="I263" s="245"/>
      <c r="J263" s="242"/>
      <c r="K263" s="242"/>
      <c r="L263" s="246"/>
      <c r="M263" s="247"/>
      <c r="N263" s="248"/>
      <c r="O263" s="248"/>
      <c r="P263" s="248"/>
      <c r="Q263" s="248"/>
      <c r="R263" s="248"/>
      <c r="S263" s="248"/>
      <c r="T263" s="24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0" t="s">
        <v>144</v>
      </c>
      <c r="AU263" s="250" t="s">
        <v>85</v>
      </c>
      <c r="AV263" s="14" t="s">
        <v>78</v>
      </c>
      <c r="AW263" s="14" t="s">
        <v>30</v>
      </c>
      <c r="AX263" s="14" t="s">
        <v>73</v>
      </c>
      <c r="AY263" s="250" t="s">
        <v>133</v>
      </c>
    </row>
    <row r="264" s="13" customFormat="1">
      <c r="A264" s="13"/>
      <c r="B264" s="230"/>
      <c r="C264" s="231"/>
      <c r="D264" s="225" t="s">
        <v>144</v>
      </c>
      <c r="E264" s="232" t="s">
        <v>1</v>
      </c>
      <c r="F264" s="233" t="s">
        <v>331</v>
      </c>
      <c r="G264" s="231"/>
      <c r="H264" s="234">
        <v>7.8840000000000003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144</v>
      </c>
      <c r="AU264" s="240" t="s">
        <v>85</v>
      </c>
      <c r="AV264" s="13" t="s">
        <v>85</v>
      </c>
      <c r="AW264" s="13" t="s">
        <v>30</v>
      </c>
      <c r="AX264" s="13" t="s">
        <v>73</v>
      </c>
      <c r="AY264" s="240" t="s">
        <v>133</v>
      </c>
    </row>
    <row r="265" s="15" customFormat="1">
      <c r="A265" s="15"/>
      <c r="B265" s="251"/>
      <c r="C265" s="252"/>
      <c r="D265" s="225" t="s">
        <v>144</v>
      </c>
      <c r="E265" s="253" t="s">
        <v>1</v>
      </c>
      <c r="F265" s="254" t="s">
        <v>158</v>
      </c>
      <c r="G265" s="252"/>
      <c r="H265" s="255">
        <v>12.848000000000001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1" t="s">
        <v>144</v>
      </c>
      <c r="AU265" s="261" t="s">
        <v>85</v>
      </c>
      <c r="AV265" s="15" t="s">
        <v>140</v>
      </c>
      <c r="AW265" s="15" t="s">
        <v>30</v>
      </c>
      <c r="AX265" s="15" t="s">
        <v>78</v>
      </c>
      <c r="AY265" s="261" t="s">
        <v>133</v>
      </c>
    </row>
    <row r="266" s="2" customFormat="1" ht="24.15" customHeight="1">
      <c r="A266" s="38"/>
      <c r="B266" s="39"/>
      <c r="C266" s="212" t="s">
        <v>332</v>
      </c>
      <c r="D266" s="212" t="s">
        <v>135</v>
      </c>
      <c r="E266" s="213" t="s">
        <v>333</v>
      </c>
      <c r="F266" s="214" t="s">
        <v>334</v>
      </c>
      <c r="G266" s="215" t="s">
        <v>183</v>
      </c>
      <c r="H266" s="216">
        <v>179.87200000000001</v>
      </c>
      <c r="I266" s="217"/>
      <c r="J266" s="218">
        <f>ROUND(I266*H266,2)</f>
        <v>0</v>
      </c>
      <c r="K266" s="214" t="s">
        <v>139</v>
      </c>
      <c r="L266" s="44"/>
      <c r="M266" s="219" t="s">
        <v>1</v>
      </c>
      <c r="N266" s="220" t="s">
        <v>38</v>
      </c>
      <c r="O266" s="91"/>
      <c r="P266" s="221">
        <f>O266*H266</f>
        <v>0</v>
      </c>
      <c r="Q266" s="221">
        <v>0</v>
      </c>
      <c r="R266" s="221">
        <f>Q266*H266</f>
        <v>0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140</v>
      </c>
      <c r="AT266" s="223" t="s">
        <v>135</v>
      </c>
      <c r="AU266" s="223" t="s">
        <v>85</v>
      </c>
      <c r="AY266" s="17" t="s">
        <v>133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78</v>
      </c>
      <c r="BK266" s="224">
        <f>ROUND(I266*H266,2)</f>
        <v>0</v>
      </c>
      <c r="BL266" s="17" t="s">
        <v>140</v>
      </c>
      <c r="BM266" s="223" t="s">
        <v>335</v>
      </c>
    </row>
    <row r="267" s="2" customFormat="1">
      <c r="A267" s="38"/>
      <c r="B267" s="39"/>
      <c r="C267" s="40"/>
      <c r="D267" s="225" t="s">
        <v>142</v>
      </c>
      <c r="E267" s="40"/>
      <c r="F267" s="226" t="s">
        <v>336</v>
      </c>
      <c r="G267" s="40"/>
      <c r="H267" s="40"/>
      <c r="I267" s="227"/>
      <c r="J267" s="40"/>
      <c r="K267" s="40"/>
      <c r="L267" s="44"/>
      <c r="M267" s="228"/>
      <c r="N267" s="229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142</v>
      </c>
      <c r="AU267" s="17" t="s">
        <v>85</v>
      </c>
    </row>
    <row r="268" s="13" customFormat="1">
      <c r="A268" s="13"/>
      <c r="B268" s="230"/>
      <c r="C268" s="231"/>
      <c r="D268" s="225" t="s">
        <v>144</v>
      </c>
      <c r="E268" s="232" t="s">
        <v>1</v>
      </c>
      <c r="F268" s="233" t="s">
        <v>337</v>
      </c>
      <c r="G268" s="231"/>
      <c r="H268" s="234">
        <v>179.87200000000001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144</v>
      </c>
      <c r="AU268" s="240" t="s">
        <v>85</v>
      </c>
      <c r="AV268" s="13" t="s">
        <v>85</v>
      </c>
      <c r="AW268" s="13" t="s">
        <v>30</v>
      </c>
      <c r="AX268" s="13" t="s">
        <v>78</v>
      </c>
      <c r="AY268" s="240" t="s">
        <v>133</v>
      </c>
    </row>
    <row r="269" s="2" customFormat="1" ht="24.15" customHeight="1">
      <c r="A269" s="38"/>
      <c r="B269" s="39"/>
      <c r="C269" s="212" t="s">
        <v>338</v>
      </c>
      <c r="D269" s="212" t="s">
        <v>135</v>
      </c>
      <c r="E269" s="213" t="s">
        <v>339</v>
      </c>
      <c r="F269" s="214" t="s">
        <v>340</v>
      </c>
      <c r="G269" s="215" t="s">
        <v>183</v>
      </c>
      <c r="H269" s="216">
        <v>12.848000000000001</v>
      </c>
      <c r="I269" s="217"/>
      <c r="J269" s="218">
        <f>ROUND(I269*H269,2)</f>
        <v>0</v>
      </c>
      <c r="K269" s="214" t="s">
        <v>139</v>
      </c>
      <c r="L269" s="44"/>
      <c r="M269" s="219" t="s">
        <v>1</v>
      </c>
      <c r="N269" s="220" t="s">
        <v>38</v>
      </c>
      <c r="O269" s="91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3" t="s">
        <v>140</v>
      </c>
      <c r="AT269" s="223" t="s">
        <v>135</v>
      </c>
      <c r="AU269" s="223" t="s">
        <v>85</v>
      </c>
      <c r="AY269" s="17" t="s">
        <v>133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78</v>
      </c>
      <c r="BK269" s="224">
        <f>ROUND(I269*H269,2)</f>
        <v>0</v>
      </c>
      <c r="BL269" s="17" t="s">
        <v>140</v>
      </c>
      <c r="BM269" s="223" t="s">
        <v>341</v>
      </c>
    </row>
    <row r="270" s="2" customFormat="1">
      <c r="A270" s="38"/>
      <c r="B270" s="39"/>
      <c r="C270" s="40"/>
      <c r="D270" s="225" t="s">
        <v>142</v>
      </c>
      <c r="E270" s="40"/>
      <c r="F270" s="226" t="s">
        <v>342</v>
      </c>
      <c r="G270" s="40"/>
      <c r="H270" s="40"/>
      <c r="I270" s="227"/>
      <c r="J270" s="40"/>
      <c r="K270" s="40"/>
      <c r="L270" s="44"/>
      <c r="M270" s="228"/>
      <c r="N270" s="229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142</v>
      </c>
      <c r="AU270" s="17" t="s">
        <v>85</v>
      </c>
    </row>
    <row r="271" s="2" customFormat="1" ht="24.15" customHeight="1">
      <c r="A271" s="38"/>
      <c r="B271" s="39"/>
      <c r="C271" s="212" t="s">
        <v>343</v>
      </c>
      <c r="D271" s="212" t="s">
        <v>135</v>
      </c>
      <c r="E271" s="213" t="s">
        <v>344</v>
      </c>
      <c r="F271" s="214" t="s">
        <v>345</v>
      </c>
      <c r="G271" s="215" t="s">
        <v>183</v>
      </c>
      <c r="H271" s="216">
        <v>12.848000000000001</v>
      </c>
      <c r="I271" s="217"/>
      <c r="J271" s="218">
        <f>ROUND(I271*H271,2)</f>
        <v>0</v>
      </c>
      <c r="K271" s="214" t="s">
        <v>139</v>
      </c>
      <c r="L271" s="44"/>
      <c r="M271" s="219" t="s">
        <v>1</v>
      </c>
      <c r="N271" s="220" t="s">
        <v>38</v>
      </c>
      <c r="O271" s="91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3" t="s">
        <v>140</v>
      </c>
      <c r="AT271" s="223" t="s">
        <v>135</v>
      </c>
      <c r="AU271" s="223" t="s">
        <v>85</v>
      </c>
      <c r="AY271" s="17" t="s">
        <v>133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78</v>
      </c>
      <c r="BK271" s="224">
        <f>ROUND(I271*H271,2)</f>
        <v>0</v>
      </c>
      <c r="BL271" s="17" t="s">
        <v>140</v>
      </c>
      <c r="BM271" s="223" t="s">
        <v>346</v>
      </c>
    </row>
    <row r="272" s="2" customFormat="1">
      <c r="A272" s="38"/>
      <c r="B272" s="39"/>
      <c r="C272" s="40"/>
      <c r="D272" s="225" t="s">
        <v>142</v>
      </c>
      <c r="E272" s="40"/>
      <c r="F272" s="226" t="s">
        <v>347</v>
      </c>
      <c r="G272" s="40"/>
      <c r="H272" s="40"/>
      <c r="I272" s="227"/>
      <c r="J272" s="40"/>
      <c r="K272" s="40"/>
      <c r="L272" s="44"/>
      <c r="M272" s="228"/>
      <c r="N272" s="229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142</v>
      </c>
      <c r="AU272" s="17" t="s">
        <v>85</v>
      </c>
    </row>
    <row r="273" s="12" customFormat="1" ht="22.8" customHeight="1">
      <c r="A273" s="12"/>
      <c r="B273" s="196"/>
      <c r="C273" s="197"/>
      <c r="D273" s="198" t="s">
        <v>72</v>
      </c>
      <c r="E273" s="210" t="s">
        <v>348</v>
      </c>
      <c r="F273" s="210" t="s">
        <v>349</v>
      </c>
      <c r="G273" s="197"/>
      <c r="H273" s="197"/>
      <c r="I273" s="200"/>
      <c r="J273" s="211">
        <f>BK273</f>
        <v>0</v>
      </c>
      <c r="K273" s="197"/>
      <c r="L273" s="202"/>
      <c r="M273" s="203"/>
      <c r="N273" s="204"/>
      <c r="O273" s="204"/>
      <c r="P273" s="205">
        <f>SUM(P274:P277)</f>
        <v>0</v>
      </c>
      <c r="Q273" s="204"/>
      <c r="R273" s="205">
        <f>SUM(R274:R277)</f>
        <v>0</v>
      </c>
      <c r="S273" s="204"/>
      <c r="T273" s="206">
        <f>SUM(T274:T277)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7" t="s">
        <v>78</v>
      </c>
      <c r="AT273" s="208" t="s">
        <v>72</v>
      </c>
      <c r="AU273" s="208" t="s">
        <v>78</v>
      </c>
      <c r="AY273" s="207" t="s">
        <v>133</v>
      </c>
      <c r="BK273" s="209">
        <f>SUM(BK274:BK277)</f>
        <v>0</v>
      </c>
    </row>
    <row r="274" s="2" customFormat="1" ht="24.15" customHeight="1">
      <c r="A274" s="38"/>
      <c r="B274" s="39"/>
      <c r="C274" s="212" t="s">
        <v>350</v>
      </c>
      <c r="D274" s="212" t="s">
        <v>135</v>
      </c>
      <c r="E274" s="213" t="s">
        <v>351</v>
      </c>
      <c r="F274" s="214" t="s">
        <v>352</v>
      </c>
      <c r="G274" s="215" t="s">
        <v>183</v>
      </c>
      <c r="H274" s="216">
        <v>16.448</v>
      </c>
      <c r="I274" s="217"/>
      <c r="J274" s="218">
        <f>ROUND(I274*H274,2)</f>
        <v>0</v>
      </c>
      <c r="K274" s="214" t="s">
        <v>139</v>
      </c>
      <c r="L274" s="44"/>
      <c r="M274" s="219" t="s">
        <v>1</v>
      </c>
      <c r="N274" s="220" t="s">
        <v>38</v>
      </c>
      <c r="O274" s="91"/>
      <c r="P274" s="221">
        <f>O274*H274</f>
        <v>0</v>
      </c>
      <c r="Q274" s="221">
        <v>0</v>
      </c>
      <c r="R274" s="221">
        <f>Q274*H274</f>
        <v>0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140</v>
      </c>
      <c r="AT274" s="223" t="s">
        <v>135</v>
      </c>
      <c r="AU274" s="223" t="s">
        <v>85</v>
      </c>
      <c r="AY274" s="17" t="s">
        <v>133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78</v>
      </c>
      <c r="BK274" s="224">
        <f>ROUND(I274*H274,2)</f>
        <v>0</v>
      </c>
      <c r="BL274" s="17" t="s">
        <v>140</v>
      </c>
      <c r="BM274" s="223" t="s">
        <v>353</v>
      </c>
    </row>
    <row r="275" s="2" customFormat="1">
      <c r="A275" s="38"/>
      <c r="B275" s="39"/>
      <c r="C275" s="40"/>
      <c r="D275" s="225" t="s">
        <v>142</v>
      </c>
      <c r="E275" s="40"/>
      <c r="F275" s="226" t="s">
        <v>354</v>
      </c>
      <c r="G275" s="40"/>
      <c r="H275" s="40"/>
      <c r="I275" s="227"/>
      <c r="J275" s="40"/>
      <c r="K275" s="40"/>
      <c r="L275" s="44"/>
      <c r="M275" s="228"/>
      <c r="N275" s="229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142</v>
      </c>
      <c r="AU275" s="17" t="s">
        <v>85</v>
      </c>
    </row>
    <row r="276" s="2" customFormat="1" ht="24.15" customHeight="1">
      <c r="A276" s="38"/>
      <c r="B276" s="39"/>
      <c r="C276" s="212" t="s">
        <v>355</v>
      </c>
      <c r="D276" s="212" t="s">
        <v>135</v>
      </c>
      <c r="E276" s="213" t="s">
        <v>356</v>
      </c>
      <c r="F276" s="214" t="s">
        <v>357</v>
      </c>
      <c r="G276" s="215" t="s">
        <v>183</v>
      </c>
      <c r="H276" s="216">
        <v>16.448</v>
      </c>
      <c r="I276" s="217"/>
      <c r="J276" s="218">
        <f>ROUND(I276*H276,2)</f>
        <v>0</v>
      </c>
      <c r="K276" s="214" t="s">
        <v>139</v>
      </c>
      <c r="L276" s="44"/>
      <c r="M276" s="219" t="s">
        <v>1</v>
      </c>
      <c r="N276" s="220" t="s">
        <v>38</v>
      </c>
      <c r="O276" s="91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3" t="s">
        <v>140</v>
      </c>
      <c r="AT276" s="223" t="s">
        <v>135</v>
      </c>
      <c r="AU276" s="223" t="s">
        <v>85</v>
      </c>
      <c r="AY276" s="17" t="s">
        <v>133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78</v>
      </c>
      <c r="BK276" s="224">
        <f>ROUND(I276*H276,2)</f>
        <v>0</v>
      </c>
      <c r="BL276" s="17" t="s">
        <v>140</v>
      </c>
      <c r="BM276" s="223" t="s">
        <v>358</v>
      </c>
    </row>
    <row r="277" s="2" customFormat="1">
      <c r="A277" s="38"/>
      <c r="B277" s="39"/>
      <c r="C277" s="40"/>
      <c r="D277" s="225" t="s">
        <v>142</v>
      </c>
      <c r="E277" s="40"/>
      <c r="F277" s="226" t="s">
        <v>359</v>
      </c>
      <c r="G277" s="40"/>
      <c r="H277" s="40"/>
      <c r="I277" s="227"/>
      <c r="J277" s="40"/>
      <c r="K277" s="40"/>
      <c r="L277" s="44"/>
      <c r="M277" s="228"/>
      <c r="N277" s="229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142</v>
      </c>
      <c r="AU277" s="17" t="s">
        <v>85</v>
      </c>
    </row>
    <row r="278" s="12" customFormat="1" ht="25.92" customHeight="1">
      <c r="A278" s="12"/>
      <c r="B278" s="196"/>
      <c r="C278" s="197"/>
      <c r="D278" s="198" t="s">
        <v>72</v>
      </c>
      <c r="E278" s="199" t="s">
        <v>360</v>
      </c>
      <c r="F278" s="199" t="s">
        <v>361</v>
      </c>
      <c r="G278" s="197"/>
      <c r="H278" s="197"/>
      <c r="I278" s="200"/>
      <c r="J278" s="201">
        <f>BK278</f>
        <v>0</v>
      </c>
      <c r="K278" s="197"/>
      <c r="L278" s="202"/>
      <c r="M278" s="203"/>
      <c r="N278" s="204"/>
      <c r="O278" s="204"/>
      <c r="P278" s="205">
        <f>P279+P314+P327+P359</f>
        <v>0</v>
      </c>
      <c r="Q278" s="204"/>
      <c r="R278" s="205">
        <f>R279+R314+R327+R359</f>
        <v>0.39715120000000004</v>
      </c>
      <c r="S278" s="204"/>
      <c r="T278" s="206">
        <f>T279+T314+T327+T359</f>
        <v>0.11901000000000001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7" t="s">
        <v>85</v>
      </c>
      <c r="AT278" s="208" t="s">
        <v>72</v>
      </c>
      <c r="AU278" s="208" t="s">
        <v>73</v>
      </c>
      <c r="AY278" s="207" t="s">
        <v>133</v>
      </c>
      <c r="BK278" s="209">
        <f>BK279+BK314+BK327+BK359</f>
        <v>0</v>
      </c>
    </row>
    <row r="279" s="12" customFormat="1" ht="22.8" customHeight="1">
      <c r="A279" s="12"/>
      <c r="B279" s="196"/>
      <c r="C279" s="197"/>
      <c r="D279" s="198" t="s">
        <v>72</v>
      </c>
      <c r="E279" s="210" t="s">
        <v>362</v>
      </c>
      <c r="F279" s="210" t="s">
        <v>363</v>
      </c>
      <c r="G279" s="197"/>
      <c r="H279" s="197"/>
      <c r="I279" s="200"/>
      <c r="J279" s="211">
        <f>BK279</f>
        <v>0</v>
      </c>
      <c r="K279" s="197"/>
      <c r="L279" s="202"/>
      <c r="M279" s="203"/>
      <c r="N279" s="204"/>
      <c r="O279" s="204"/>
      <c r="P279" s="205">
        <f>SUM(P280:P313)</f>
        <v>0</v>
      </c>
      <c r="Q279" s="204"/>
      <c r="R279" s="205">
        <f>SUM(R280:R313)</f>
        <v>0.054287999999999989</v>
      </c>
      <c r="S279" s="204"/>
      <c r="T279" s="206">
        <f>SUM(T280:T313)</f>
        <v>0.024749999999999998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7" t="s">
        <v>85</v>
      </c>
      <c r="AT279" s="208" t="s">
        <v>72</v>
      </c>
      <c r="AU279" s="208" t="s">
        <v>78</v>
      </c>
      <c r="AY279" s="207" t="s">
        <v>133</v>
      </c>
      <c r="BK279" s="209">
        <f>SUM(BK280:BK313)</f>
        <v>0</v>
      </c>
    </row>
    <row r="280" s="2" customFormat="1" ht="24.15" customHeight="1">
      <c r="A280" s="38"/>
      <c r="B280" s="39"/>
      <c r="C280" s="212" t="s">
        <v>364</v>
      </c>
      <c r="D280" s="212" t="s">
        <v>135</v>
      </c>
      <c r="E280" s="213" t="s">
        <v>365</v>
      </c>
      <c r="F280" s="214" t="s">
        <v>366</v>
      </c>
      <c r="G280" s="215" t="s">
        <v>138</v>
      </c>
      <c r="H280" s="216">
        <v>2.25</v>
      </c>
      <c r="I280" s="217"/>
      <c r="J280" s="218">
        <f>ROUND(I280*H280,2)</f>
        <v>0</v>
      </c>
      <c r="K280" s="214" t="s">
        <v>139</v>
      </c>
      <c r="L280" s="44"/>
      <c r="M280" s="219" t="s">
        <v>1</v>
      </c>
      <c r="N280" s="220" t="s">
        <v>38</v>
      </c>
      <c r="O280" s="91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3" t="s">
        <v>236</v>
      </c>
      <c r="AT280" s="223" t="s">
        <v>135</v>
      </c>
      <c r="AU280" s="223" t="s">
        <v>85</v>
      </c>
      <c r="AY280" s="17" t="s">
        <v>133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78</v>
      </c>
      <c r="BK280" s="224">
        <f>ROUND(I280*H280,2)</f>
        <v>0</v>
      </c>
      <c r="BL280" s="17" t="s">
        <v>236</v>
      </c>
      <c r="BM280" s="223" t="s">
        <v>367</v>
      </c>
    </row>
    <row r="281" s="2" customFormat="1">
      <c r="A281" s="38"/>
      <c r="B281" s="39"/>
      <c r="C281" s="40"/>
      <c r="D281" s="225" t="s">
        <v>142</v>
      </c>
      <c r="E281" s="40"/>
      <c r="F281" s="226" t="s">
        <v>368</v>
      </c>
      <c r="G281" s="40"/>
      <c r="H281" s="40"/>
      <c r="I281" s="227"/>
      <c r="J281" s="40"/>
      <c r="K281" s="40"/>
      <c r="L281" s="44"/>
      <c r="M281" s="228"/>
      <c r="N281" s="229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142</v>
      </c>
      <c r="AU281" s="17" t="s">
        <v>85</v>
      </c>
    </row>
    <row r="282" s="14" customFormat="1">
      <c r="A282" s="14"/>
      <c r="B282" s="241"/>
      <c r="C282" s="242"/>
      <c r="D282" s="225" t="s">
        <v>144</v>
      </c>
      <c r="E282" s="243" t="s">
        <v>1</v>
      </c>
      <c r="F282" s="244" t="s">
        <v>369</v>
      </c>
      <c r="G282" s="242"/>
      <c r="H282" s="243" t="s">
        <v>1</v>
      </c>
      <c r="I282" s="245"/>
      <c r="J282" s="242"/>
      <c r="K282" s="242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144</v>
      </c>
      <c r="AU282" s="250" t="s">
        <v>85</v>
      </c>
      <c r="AV282" s="14" t="s">
        <v>78</v>
      </c>
      <c r="AW282" s="14" t="s">
        <v>30</v>
      </c>
      <c r="AX282" s="14" t="s">
        <v>73</v>
      </c>
      <c r="AY282" s="250" t="s">
        <v>133</v>
      </c>
    </row>
    <row r="283" s="13" customFormat="1">
      <c r="A283" s="13"/>
      <c r="B283" s="230"/>
      <c r="C283" s="231"/>
      <c r="D283" s="225" t="s">
        <v>144</v>
      </c>
      <c r="E283" s="232" t="s">
        <v>1</v>
      </c>
      <c r="F283" s="233" t="s">
        <v>370</v>
      </c>
      <c r="G283" s="231"/>
      <c r="H283" s="234">
        <v>2.25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0" t="s">
        <v>144</v>
      </c>
      <c r="AU283" s="240" t="s">
        <v>85</v>
      </c>
      <c r="AV283" s="13" t="s">
        <v>85</v>
      </c>
      <c r="AW283" s="13" t="s">
        <v>30</v>
      </c>
      <c r="AX283" s="13" t="s">
        <v>78</v>
      </c>
      <c r="AY283" s="240" t="s">
        <v>133</v>
      </c>
    </row>
    <row r="284" s="2" customFormat="1" ht="16.5" customHeight="1">
      <c r="A284" s="38"/>
      <c r="B284" s="39"/>
      <c r="C284" s="262" t="s">
        <v>371</v>
      </c>
      <c r="D284" s="262" t="s">
        <v>203</v>
      </c>
      <c r="E284" s="263" t="s">
        <v>372</v>
      </c>
      <c r="F284" s="264" t="s">
        <v>373</v>
      </c>
      <c r="G284" s="265" t="s">
        <v>183</v>
      </c>
      <c r="H284" s="266">
        <v>0.001</v>
      </c>
      <c r="I284" s="267"/>
      <c r="J284" s="268">
        <f>ROUND(I284*H284,2)</f>
        <v>0</v>
      </c>
      <c r="K284" s="264" t="s">
        <v>139</v>
      </c>
      <c r="L284" s="269"/>
      <c r="M284" s="270" t="s">
        <v>1</v>
      </c>
      <c r="N284" s="271" t="s">
        <v>38</v>
      </c>
      <c r="O284" s="91"/>
      <c r="P284" s="221">
        <f>O284*H284</f>
        <v>0</v>
      </c>
      <c r="Q284" s="221">
        <v>1</v>
      </c>
      <c r="R284" s="221">
        <f>Q284*H284</f>
        <v>0.001</v>
      </c>
      <c r="S284" s="221">
        <v>0</v>
      </c>
      <c r="T284" s="22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3" t="s">
        <v>338</v>
      </c>
      <c r="AT284" s="223" t="s">
        <v>203</v>
      </c>
      <c r="AU284" s="223" t="s">
        <v>85</v>
      </c>
      <c r="AY284" s="17" t="s">
        <v>133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78</v>
      </c>
      <c r="BK284" s="224">
        <f>ROUND(I284*H284,2)</f>
        <v>0</v>
      </c>
      <c r="BL284" s="17" t="s">
        <v>236</v>
      </c>
      <c r="BM284" s="223" t="s">
        <v>374</v>
      </c>
    </row>
    <row r="285" s="2" customFormat="1">
      <c r="A285" s="38"/>
      <c r="B285" s="39"/>
      <c r="C285" s="40"/>
      <c r="D285" s="225" t="s">
        <v>142</v>
      </c>
      <c r="E285" s="40"/>
      <c r="F285" s="226" t="s">
        <v>373</v>
      </c>
      <c r="G285" s="40"/>
      <c r="H285" s="40"/>
      <c r="I285" s="227"/>
      <c r="J285" s="40"/>
      <c r="K285" s="40"/>
      <c r="L285" s="44"/>
      <c r="M285" s="228"/>
      <c r="N285" s="229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142</v>
      </c>
      <c r="AU285" s="17" t="s">
        <v>85</v>
      </c>
    </row>
    <row r="286" s="13" customFormat="1">
      <c r="A286" s="13"/>
      <c r="B286" s="230"/>
      <c r="C286" s="231"/>
      <c r="D286" s="225" t="s">
        <v>144</v>
      </c>
      <c r="E286" s="231"/>
      <c r="F286" s="233" t="s">
        <v>375</v>
      </c>
      <c r="G286" s="231"/>
      <c r="H286" s="234">
        <v>0.001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144</v>
      </c>
      <c r="AU286" s="240" t="s">
        <v>85</v>
      </c>
      <c r="AV286" s="13" t="s">
        <v>85</v>
      </c>
      <c r="AW286" s="13" t="s">
        <v>4</v>
      </c>
      <c r="AX286" s="13" t="s">
        <v>78</v>
      </c>
      <c r="AY286" s="240" t="s">
        <v>133</v>
      </c>
    </row>
    <row r="287" s="2" customFormat="1" ht="24.15" customHeight="1">
      <c r="A287" s="38"/>
      <c r="B287" s="39"/>
      <c r="C287" s="212" t="s">
        <v>376</v>
      </c>
      <c r="D287" s="212" t="s">
        <v>135</v>
      </c>
      <c r="E287" s="213" t="s">
        <v>377</v>
      </c>
      <c r="F287" s="214" t="s">
        <v>378</v>
      </c>
      <c r="G287" s="215" t="s">
        <v>138</v>
      </c>
      <c r="H287" s="216">
        <v>4.5</v>
      </c>
      <c r="I287" s="217"/>
      <c r="J287" s="218">
        <f>ROUND(I287*H287,2)</f>
        <v>0</v>
      </c>
      <c r="K287" s="214" t="s">
        <v>139</v>
      </c>
      <c r="L287" s="44"/>
      <c r="M287" s="219" t="s">
        <v>1</v>
      </c>
      <c r="N287" s="220" t="s">
        <v>38</v>
      </c>
      <c r="O287" s="91"/>
      <c r="P287" s="221">
        <f>O287*H287</f>
        <v>0</v>
      </c>
      <c r="Q287" s="221">
        <v>0.00040000000000000002</v>
      </c>
      <c r="R287" s="221">
        <f>Q287*H287</f>
        <v>0.0018000000000000002</v>
      </c>
      <c r="S287" s="221">
        <v>0</v>
      </c>
      <c r="T287" s="22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3" t="s">
        <v>140</v>
      </c>
      <c r="AT287" s="223" t="s">
        <v>135</v>
      </c>
      <c r="AU287" s="223" t="s">
        <v>85</v>
      </c>
      <c r="AY287" s="17" t="s">
        <v>133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78</v>
      </c>
      <c r="BK287" s="224">
        <f>ROUND(I287*H287,2)</f>
        <v>0</v>
      </c>
      <c r="BL287" s="17" t="s">
        <v>140</v>
      </c>
      <c r="BM287" s="223" t="s">
        <v>379</v>
      </c>
    </row>
    <row r="288" s="2" customFormat="1">
      <c r="A288" s="38"/>
      <c r="B288" s="39"/>
      <c r="C288" s="40"/>
      <c r="D288" s="225" t="s">
        <v>142</v>
      </c>
      <c r="E288" s="40"/>
      <c r="F288" s="226" t="s">
        <v>380</v>
      </c>
      <c r="G288" s="40"/>
      <c r="H288" s="40"/>
      <c r="I288" s="227"/>
      <c r="J288" s="40"/>
      <c r="K288" s="40"/>
      <c r="L288" s="44"/>
      <c r="M288" s="228"/>
      <c r="N288" s="229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142</v>
      </c>
      <c r="AU288" s="17" t="s">
        <v>85</v>
      </c>
    </row>
    <row r="289" s="14" customFormat="1">
      <c r="A289" s="14"/>
      <c r="B289" s="241"/>
      <c r="C289" s="242"/>
      <c r="D289" s="225" t="s">
        <v>144</v>
      </c>
      <c r="E289" s="243" t="s">
        <v>1</v>
      </c>
      <c r="F289" s="244" t="s">
        <v>381</v>
      </c>
      <c r="G289" s="242"/>
      <c r="H289" s="243" t="s">
        <v>1</v>
      </c>
      <c r="I289" s="245"/>
      <c r="J289" s="242"/>
      <c r="K289" s="242"/>
      <c r="L289" s="246"/>
      <c r="M289" s="247"/>
      <c r="N289" s="248"/>
      <c r="O289" s="248"/>
      <c r="P289" s="248"/>
      <c r="Q289" s="248"/>
      <c r="R289" s="248"/>
      <c r="S289" s="248"/>
      <c r="T289" s="24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144</v>
      </c>
      <c r="AU289" s="250" t="s">
        <v>85</v>
      </c>
      <c r="AV289" s="14" t="s">
        <v>78</v>
      </c>
      <c r="AW289" s="14" t="s">
        <v>30</v>
      </c>
      <c r="AX289" s="14" t="s">
        <v>73</v>
      </c>
      <c r="AY289" s="250" t="s">
        <v>133</v>
      </c>
    </row>
    <row r="290" s="13" customFormat="1">
      <c r="A290" s="13"/>
      <c r="B290" s="230"/>
      <c r="C290" s="231"/>
      <c r="D290" s="225" t="s">
        <v>144</v>
      </c>
      <c r="E290" s="232" t="s">
        <v>1</v>
      </c>
      <c r="F290" s="233" t="s">
        <v>382</v>
      </c>
      <c r="G290" s="231"/>
      <c r="H290" s="234">
        <v>4.5</v>
      </c>
      <c r="I290" s="235"/>
      <c r="J290" s="231"/>
      <c r="K290" s="231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144</v>
      </c>
      <c r="AU290" s="240" t="s">
        <v>85</v>
      </c>
      <c r="AV290" s="13" t="s">
        <v>85</v>
      </c>
      <c r="AW290" s="13" t="s">
        <v>30</v>
      </c>
      <c r="AX290" s="13" t="s">
        <v>78</v>
      </c>
      <c r="AY290" s="240" t="s">
        <v>133</v>
      </c>
    </row>
    <row r="291" s="2" customFormat="1" ht="37.8" customHeight="1">
      <c r="A291" s="38"/>
      <c r="B291" s="39"/>
      <c r="C291" s="262" t="s">
        <v>383</v>
      </c>
      <c r="D291" s="262" t="s">
        <v>203</v>
      </c>
      <c r="E291" s="263" t="s">
        <v>384</v>
      </c>
      <c r="F291" s="264" t="s">
        <v>385</v>
      </c>
      <c r="G291" s="265" t="s">
        <v>138</v>
      </c>
      <c r="H291" s="266">
        <v>5.2450000000000001</v>
      </c>
      <c r="I291" s="267"/>
      <c r="J291" s="268">
        <f>ROUND(I291*H291,2)</f>
        <v>0</v>
      </c>
      <c r="K291" s="264" t="s">
        <v>139</v>
      </c>
      <c r="L291" s="269"/>
      <c r="M291" s="270" t="s">
        <v>1</v>
      </c>
      <c r="N291" s="271" t="s">
        <v>38</v>
      </c>
      <c r="O291" s="91"/>
      <c r="P291" s="221">
        <f>O291*H291</f>
        <v>0</v>
      </c>
      <c r="Q291" s="221">
        <v>0.0047999999999999996</v>
      </c>
      <c r="R291" s="221">
        <f>Q291*H291</f>
        <v>0.025175999999999997</v>
      </c>
      <c r="S291" s="221">
        <v>0</v>
      </c>
      <c r="T291" s="22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3" t="s">
        <v>187</v>
      </c>
      <c r="AT291" s="223" t="s">
        <v>203</v>
      </c>
      <c r="AU291" s="223" t="s">
        <v>85</v>
      </c>
      <c r="AY291" s="17" t="s">
        <v>133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78</v>
      </c>
      <c r="BK291" s="224">
        <f>ROUND(I291*H291,2)</f>
        <v>0</v>
      </c>
      <c r="BL291" s="17" t="s">
        <v>140</v>
      </c>
      <c r="BM291" s="223" t="s">
        <v>386</v>
      </c>
    </row>
    <row r="292" s="2" customFormat="1">
      <c r="A292" s="38"/>
      <c r="B292" s="39"/>
      <c r="C292" s="40"/>
      <c r="D292" s="225" t="s">
        <v>142</v>
      </c>
      <c r="E292" s="40"/>
      <c r="F292" s="226" t="s">
        <v>385</v>
      </c>
      <c r="G292" s="40"/>
      <c r="H292" s="40"/>
      <c r="I292" s="227"/>
      <c r="J292" s="40"/>
      <c r="K292" s="40"/>
      <c r="L292" s="44"/>
      <c r="M292" s="228"/>
      <c r="N292" s="229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142</v>
      </c>
      <c r="AU292" s="17" t="s">
        <v>85</v>
      </c>
    </row>
    <row r="293" s="13" customFormat="1">
      <c r="A293" s="13"/>
      <c r="B293" s="230"/>
      <c r="C293" s="231"/>
      <c r="D293" s="225" t="s">
        <v>144</v>
      </c>
      <c r="E293" s="231"/>
      <c r="F293" s="233" t="s">
        <v>387</v>
      </c>
      <c r="G293" s="231"/>
      <c r="H293" s="234">
        <v>5.2450000000000001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144</v>
      </c>
      <c r="AU293" s="240" t="s">
        <v>85</v>
      </c>
      <c r="AV293" s="13" t="s">
        <v>85</v>
      </c>
      <c r="AW293" s="13" t="s">
        <v>4</v>
      </c>
      <c r="AX293" s="13" t="s">
        <v>78</v>
      </c>
      <c r="AY293" s="240" t="s">
        <v>133</v>
      </c>
    </row>
    <row r="294" s="2" customFormat="1" ht="33" customHeight="1">
      <c r="A294" s="38"/>
      <c r="B294" s="39"/>
      <c r="C294" s="212" t="s">
        <v>388</v>
      </c>
      <c r="D294" s="212" t="s">
        <v>135</v>
      </c>
      <c r="E294" s="213" t="s">
        <v>389</v>
      </c>
      <c r="F294" s="214" t="s">
        <v>390</v>
      </c>
      <c r="G294" s="215" t="s">
        <v>138</v>
      </c>
      <c r="H294" s="216">
        <v>2.25</v>
      </c>
      <c r="I294" s="217"/>
      <c r="J294" s="218">
        <f>ROUND(I294*H294,2)</f>
        <v>0</v>
      </c>
      <c r="K294" s="214" t="s">
        <v>139</v>
      </c>
      <c r="L294" s="44"/>
      <c r="M294" s="219" t="s">
        <v>1</v>
      </c>
      <c r="N294" s="220" t="s">
        <v>38</v>
      </c>
      <c r="O294" s="91"/>
      <c r="P294" s="221">
        <f>O294*H294</f>
        <v>0</v>
      </c>
      <c r="Q294" s="221">
        <v>0</v>
      </c>
      <c r="R294" s="221">
        <f>Q294*H294</f>
        <v>0</v>
      </c>
      <c r="S294" s="221">
        <v>0.010999999999999999</v>
      </c>
      <c r="T294" s="222">
        <f>S294*H294</f>
        <v>0.024749999999999998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3" t="s">
        <v>140</v>
      </c>
      <c r="AT294" s="223" t="s">
        <v>135</v>
      </c>
      <c r="AU294" s="223" t="s">
        <v>85</v>
      </c>
      <c r="AY294" s="17" t="s">
        <v>133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78</v>
      </c>
      <c r="BK294" s="224">
        <f>ROUND(I294*H294,2)</f>
        <v>0</v>
      </c>
      <c r="BL294" s="17" t="s">
        <v>140</v>
      </c>
      <c r="BM294" s="223" t="s">
        <v>391</v>
      </c>
    </row>
    <row r="295" s="2" customFormat="1">
      <c r="A295" s="38"/>
      <c r="B295" s="39"/>
      <c r="C295" s="40"/>
      <c r="D295" s="225" t="s">
        <v>142</v>
      </c>
      <c r="E295" s="40"/>
      <c r="F295" s="226" t="s">
        <v>392</v>
      </c>
      <c r="G295" s="40"/>
      <c r="H295" s="40"/>
      <c r="I295" s="227"/>
      <c r="J295" s="40"/>
      <c r="K295" s="40"/>
      <c r="L295" s="44"/>
      <c r="M295" s="228"/>
      <c r="N295" s="229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142</v>
      </c>
      <c r="AU295" s="17" t="s">
        <v>85</v>
      </c>
    </row>
    <row r="296" s="14" customFormat="1">
      <c r="A296" s="14"/>
      <c r="B296" s="241"/>
      <c r="C296" s="242"/>
      <c r="D296" s="225" t="s">
        <v>144</v>
      </c>
      <c r="E296" s="243" t="s">
        <v>1</v>
      </c>
      <c r="F296" s="244" t="s">
        <v>393</v>
      </c>
      <c r="G296" s="242"/>
      <c r="H296" s="243" t="s">
        <v>1</v>
      </c>
      <c r="I296" s="245"/>
      <c r="J296" s="242"/>
      <c r="K296" s="242"/>
      <c r="L296" s="246"/>
      <c r="M296" s="247"/>
      <c r="N296" s="248"/>
      <c r="O296" s="248"/>
      <c r="P296" s="248"/>
      <c r="Q296" s="248"/>
      <c r="R296" s="248"/>
      <c r="S296" s="248"/>
      <c r="T296" s="24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0" t="s">
        <v>144</v>
      </c>
      <c r="AU296" s="250" t="s">
        <v>85</v>
      </c>
      <c r="AV296" s="14" t="s">
        <v>78</v>
      </c>
      <c r="AW296" s="14" t="s">
        <v>30</v>
      </c>
      <c r="AX296" s="14" t="s">
        <v>73</v>
      </c>
      <c r="AY296" s="250" t="s">
        <v>133</v>
      </c>
    </row>
    <row r="297" s="13" customFormat="1">
      <c r="A297" s="13"/>
      <c r="B297" s="230"/>
      <c r="C297" s="231"/>
      <c r="D297" s="225" t="s">
        <v>144</v>
      </c>
      <c r="E297" s="232" t="s">
        <v>1</v>
      </c>
      <c r="F297" s="233" t="s">
        <v>370</v>
      </c>
      <c r="G297" s="231"/>
      <c r="H297" s="234">
        <v>2.25</v>
      </c>
      <c r="I297" s="235"/>
      <c r="J297" s="231"/>
      <c r="K297" s="231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144</v>
      </c>
      <c r="AU297" s="240" t="s">
        <v>85</v>
      </c>
      <c r="AV297" s="13" t="s">
        <v>85</v>
      </c>
      <c r="AW297" s="13" t="s">
        <v>30</v>
      </c>
      <c r="AX297" s="13" t="s">
        <v>78</v>
      </c>
      <c r="AY297" s="240" t="s">
        <v>133</v>
      </c>
    </row>
    <row r="298" s="2" customFormat="1" ht="24.15" customHeight="1">
      <c r="A298" s="38"/>
      <c r="B298" s="39"/>
      <c r="C298" s="212" t="s">
        <v>394</v>
      </c>
      <c r="D298" s="212" t="s">
        <v>135</v>
      </c>
      <c r="E298" s="213" t="s">
        <v>395</v>
      </c>
      <c r="F298" s="214" t="s">
        <v>396</v>
      </c>
      <c r="G298" s="215" t="s">
        <v>239</v>
      </c>
      <c r="H298" s="216">
        <v>4</v>
      </c>
      <c r="I298" s="217"/>
      <c r="J298" s="218">
        <f>ROUND(I298*H298,2)</f>
        <v>0</v>
      </c>
      <c r="K298" s="214" t="s">
        <v>139</v>
      </c>
      <c r="L298" s="44"/>
      <c r="M298" s="219" t="s">
        <v>1</v>
      </c>
      <c r="N298" s="220" t="s">
        <v>38</v>
      </c>
      <c r="O298" s="91"/>
      <c r="P298" s="221">
        <f>O298*H298</f>
        <v>0</v>
      </c>
      <c r="Q298" s="221">
        <v>0.00029999999999999997</v>
      </c>
      <c r="R298" s="221">
        <f>Q298*H298</f>
        <v>0.0011999999999999999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236</v>
      </c>
      <c r="AT298" s="223" t="s">
        <v>135</v>
      </c>
      <c r="AU298" s="223" t="s">
        <v>85</v>
      </c>
      <c r="AY298" s="17" t="s">
        <v>133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78</v>
      </c>
      <c r="BK298" s="224">
        <f>ROUND(I298*H298,2)</f>
        <v>0</v>
      </c>
      <c r="BL298" s="17" t="s">
        <v>236</v>
      </c>
      <c r="BM298" s="223" t="s">
        <v>397</v>
      </c>
    </row>
    <row r="299" s="2" customFormat="1">
      <c r="A299" s="38"/>
      <c r="B299" s="39"/>
      <c r="C299" s="40"/>
      <c r="D299" s="225" t="s">
        <v>142</v>
      </c>
      <c r="E299" s="40"/>
      <c r="F299" s="226" t="s">
        <v>398</v>
      </c>
      <c r="G299" s="40"/>
      <c r="H299" s="40"/>
      <c r="I299" s="227"/>
      <c r="J299" s="40"/>
      <c r="K299" s="40"/>
      <c r="L299" s="44"/>
      <c r="M299" s="228"/>
      <c r="N299" s="229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142</v>
      </c>
      <c r="AU299" s="17" t="s">
        <v>85</v>
      </c>
    </row>
    <row r="300" s="14" customFormat="1">
      <c r="A300" s="14"/>
      <c r="B300" s="241"/>
      <c r="C300" s="242"/>
      <c r="D300" s="225" t="s">
        <v>144</v>
      </c>
      <c r="E300" s="243" t="s">
        <v>1</v>
      </c>
      <c r="F300" s="244" t="s">
        <v>399</v>
      </c>
      <c r="G300" s="242"/>
      <c r="H300" s="243" t="s">
        <v>1</v>
      </c>
      <c r="I300" s="245"/>
      <c r="J300" s="242"/>
      <c r="K300" s="242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144</v>
      </c>
      <c r="AU300" s="250" t="s">
        <v>85</v>
      </c>
      <c r="AV300" s="14" t="s">
        <v>78</v>
      </c>
      <c r="AW300" s="14" t="s">
        <v>30</v>
      </c>
      <c r="AX300" s="14" t="s">
        <v>73</v>
      </c>
      <c r="AY300" s="250" t="s">
        <v>133</v>
      </c>
    </row>
    <row r="301" s="13" customFormat="1">
      <c r="A301" s="13"/>
      <c r="B301" s="230"/>
      <c r="C301" s="231"/>
      <c r="D301" s="225" t="s">
        <v>144</v>
      </c>
      <c r="E301" s="232" t="s">
        <v>1</v>
      </c>
      <c r="F301" s="233" t="s">
        <v>85</v>
      </c>
      <c r="G301" s="231"/>
      <c r="H301" s="234">
        <v>2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144</v>
      </c>
      <c r="AU301" s="240" t="s">
        <v>85</v>
      </c>
      <c r="AV301" s="13" t="s">
        <v>85</v>
      </c>
      <c r="AW301" s="13" t="s">
        <v>30</v>
      </c>
      <c r="AX301" s="13" t="s">
        <v>73</v>
      </c>
      <c r="AY301" s="240" t="s">
        <v>133</v>
      </c>
    </row>
    <row r="302" s="14" customFormat="1">
      <c r="A302" s="14"/>
      <c r="B302" s="241"/>
      <c r="C302" s="242"/>
      <c r="D302" s="225" t="s">
        <v>144</v>
      </c>
      <c r="E302" s="243" t="s">
        <v>1</v>
      </c>
      <c r="F302" s="244" t="s">
        <v>400</v>
      </c>
      <c r="G302" s="242"/>
      <c r="H302" s="243" t="s">
        <v>1</v>
      </c>
      <c r="I302" s="245"/>
      <c r="J302" s="242"/>
      <c r="K302" s="242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144</v>
      </c>
      <c r="AU302" s="250" t="s">
        <v>85</v>
      </c>
      <c r="AV302" s="14" t="s">
        <v>78</v>
      </c>
      <c r="AW302" s="14" t="s">
        <v>30</v>
      </c>
      <c r="AX302" s="14" t="s">
        <v>73</v>
      </c>
      <c r="AY302" s="250" t="s">
        <v>133</v>
      </c>
    </row>
    <row r="303" s="13" customFormat="1">
      <c r="A303" s="13"/>
      <c r="B303" s="230"/>
      <c r="C303" s="231"/>
      <c r="D303" s="225" t="s">
        <v>144</v>
      </c>
      <c r="E303" s="232" t="s">
        <v>1</v>
      </c>
      <c r="F303" s="233" t="s">
        <v>85</v>
      </c>
      <c r="G303" s="231"/>
      <c r="H303" s="234">
        <v>2</v>
      </c>
      <c r="I303" s="235"/>
      <c r="J303" s="231"/>
      <c r="K303" s="231"/>
      <c r="L303" s="236"/>
      <c r="M303" s="237"/>
      <c r="N303" s="238"/>
      <c r="O303" s="238"/>
      <c r="P303" s="238"/>
      <c r="Q303" s="238"/>
      <c r="R303" s="238"/>
      <c r="S303" s="238"/>
      <c r="T303" s="23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0" t="s">
        <v>144</v>
      </c>
      <c r="AU303" s="240" t="s">
        <v>85</v>
      </c>
      <c r="AV303" s="13" t="s">
        <v>85</v>
      </c>
      <c r="AW303" s="13" t="s">
        <v>30</v>
      </c>
      <c r="AX303" s="13" t="s">
        <v>73</v>
      </c>
      <c r="AY303" s="240" t="s">
        <v>133</v>
      </c>
    </row>
    <row r="304" s="15" customFormat="1">
      <c r="A304" s="15"/>
      <c r="B304" s="251"/>
      <c r="C304" s="252"/>
      <c r="D304" s="225" t="s">
        <v>144</v>
      </c>
      <c r="E304" s="253" t="s">
        <v>1</v>
      </c>
      <c r="F304" s="254" t="s">
        <v>158</v>
      </c>
      <c r="G304" s="252"/>
      <c r="H304" s="255">
        <v>4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1" t="s">
        <v>144</v>
      </c>
      <c r="AU304" s="261" t="s">
        <v>85</v>
      </c>
      <c r="AV304" s="15" t="s">
        <v>140</v>
      </c>
      <c r="AW304" s="15" t="s">
        <v>30</v>
      </c>
      <c r="AX304" s="15" t="s">
        <v>78</v>
      </c>
      <c r="AY304" s="261" t="s">
        <v>133</v>
      </c>
    </row>
    <row r="305" s="2" customFormat="1" ht="24.15" customHeight="1">
      <c r="A305" s="38"/>
      <c r="B305" s="39"/>
      <c r="C305" s="262" t="s">
        <v>401</v>
      </c>
      <c r="D305" s="262" t="s">
        <v>203</v>
      </c>
      <c r="E305" s="263" t="s">
        <v>402</v>
      </c>
      <c r="F305" s="264" t="s">
        <v>403</v>
      </c>
      <c r="G305" s="265" t="s">
        <v>239</v>
      </c>
      <c r="H305" s="266">
        <v>4</v>
      </c>
      <c r="I305" s="267"/>
      <c r="J305" s="268">
        <f>ROUND(I305*H305,2)</f>
        <v>0</v>
      </c>
      <c r="K305" s="264" t="s">
        <v>139</v>
      </c>
      <c r="L305" s="269"/>
      <c r="M305" s="270" t="s">
        <v>1</v>
      </c>
      <c r="N305" s="271" t="s">
        <v>38</v>
      </c>
      <c r="O305" s="91"/>
      <c r="P305" s="221">
        <f>O305*H305</f>
        <v>0</v>
      </c>
      <c r="Q305" s="221">
        <v>0.0025000000000000001</v>
      </c>
      <c r="R305" s="221">
        <f>Q305*H305</f>
        <v>0.01</v>
      </c>
      <c r="S305" s="221">
        <v>0</v>
      </c>
      <c r="T305" s="22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3" t="s">
        <v>404</v>
      </c>
      <c r="AT305" s="223" t="s">
        <v>203</v>
      </c>
      <c r="AU305" s="223" t="s">
        <v>85</v>
      </c>
      <c r="AY305" s="17" t="s">
        <v>133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78</v>
      </c>
      <c r="BK305" s="224">
        <f>ROUND(I305*H305,2)</f>
        <v>0</v>
      </c>
      <c r="BL305" s="17" t="s">
        <v>404</v>
      </c>
      <c r="BM305" s="223" t="s">
        <v>405</v>
      </c>
    </row>
    <row r="306" s="2" customFormat="1">
      <c r="A306" s="38"/>
      <c r="B306" s="39"/>
      <c r="C306" s="40"/>
      <c r="D306" s="225" t="s">
        <v>142</v>
      </c>
      <c r="E306" s="40"/>
      <c r="F306" s="226" t="s">
        <v>403</v>
      </c>
      <c r="G306" s="40"/>
      <c r="H306" s="40"/>
      <c r="I306" s="227"/>
      <c r="J306" s="40"/>
      <c r="K306" s="40"/>
      <c r="L306" s="44"/>
      <c r="M306" s="228"/>
      <c r="N306" s="229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142</v>
      </c>
      <c r="AU306" s="17" t="s">
        <v>85</v>
      </c>
    </row>
    <row r="307" s="2" customFormat="1" ht="16.5" customHeight="1">
      <c r="A307" s="38"/>
      <c r="B307" s="39"/>
      <c r="C307" s="262" t="s">
        <v>406</v>
      </c>
      <c r="D307" s="262" t="s">
        <v>203</v>
      </c>
      <c r="E307" s="263" t="s">
        <v>407</v>
      </c>
      <c r="F307" s="264" t="s">
        <v>408</v>
      </c>
      <c r="G307" s="265" t="s">
        <v>409</v>
      </c>
      <c r="H307" s="266">
        <v>1</v>
      </c>
      <c r="I307" s="267"/>
      <c r="J307" s="268">
        <f>ROUND(I307*H307,2)</f>
        <v>0</v>
      </c>
      <c r="K307" s="264" t="s">
        <v>139</v>
      </c>
      <c r="L307" s="269"/>
      <c r="M307" s="270" t="s">
        <v>1</v>
      </c>
      <c r="N307" s="271" t="s">
        <v>38</v>
      </c>
      <c r="O307" s="91"/>
      <c r="P307" s="221">
        <f>O307*H307</f>
        <v>0</v>
      </c>
      <c r="Q307" s="221">
        <v>0.001</v>
      </c>
      <c r="R307" s="221">
        <f>Q307*H307</f>
        <v>0.001</v>
      </c>
      <c r="S307" s="221">
        <v>0</v>
      </c>
      <c r="T307" s="22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3" t="s">
        <v>404</v>
      </c>
      <c r="AT307" s="223" t="s">
        <v>203</v>
      </c>
      <c r="AU307" s="223" t="s">
        <v>85</v>
      </c>
      <c r="AY307" s="17" t="s">
        <v>133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78</v>
      </c>
      <c r="BK307" s="224">
        <f>ROUND(I307*H307,2)</f>
        <v>0</v>
      </c>
      <c r="BL307" s="17" t="s">
        <v>404</v>
      </c>
      <c r="BM307" s="223" t="s">
        <v>410</v>
      </c>
    </row>
    <row r="308" s="2" customFormat="1">
      <c r="A308" s="38"/>
      <c r="B308" s="39"/>
      <c r="C308" s="40"/>
      <c r="D308" s="225" t="s">
        <v>142</v>
      </c>
      <c r="E308" s="40"/>
      <c r="F308" s="226" t="s">
        <v>408</v>
      </c>
      <c r="G308" s="40"/>
      <c r="H308" s="40"/>
      <c r="I308" s="227"/>
      <c r="J308" s="40"/>
      <c r="K308" s="40"/>
      <c r="L308" s="44"/>
      <c r="M308" s="228"/>
      <c r="N308" s="229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142</v>
      </c>
      <c r="AU308" s="17" t="s">
        <v>85</v>
      </c>
    </row>
    <row r="309" s="2" customFormat="1" ht="37.8" customHeight="1">
      <c r="A309" s="38"/>
      <c r="B309" s="39"/>
      <c r="C309" s="262" t="s">
        <v>411</v>
      </c>
      <c r="D309" s="262" t="s">
        <v>203</v>
      </c>
      <c r="E309" s="263" t="s">
        <v>384</v>
      </c>
      <c r="F309" s="264" t="s">
        <v>385</v>
      </c>
      <c r="G309" s="265" t="s">
        <v>138</v>
      </c>
      <c r="H309" s="266">
        <v>2.9399999999999999</v>
      </c>
      <c r="I309" s="267"/>
      <c r="J309" s="268">
        <f>ROUND(I309*H309,2)</f>
        <v>0</v>
      </c>
      <c r="K309" s="264" t="s">
        <v>139</v>
      </c>
      <c r="L309" s="269"/>
      <c r="M309" s="270" t="s">
        <v>1</v>
      </c>
      <c r="N309" s="271" t="s">
        <v>38</v>
      </c>
      <c r="O309" s="91"/>
      <c r="P309" s="221">
        <f>O309*H309</f>
        <v>0</v>
      </c>
      <c r="Q309" s="221">
        <v>0.0047999999999999996</v>
      </c>
      <c r="R309" s="221">
        <f>Q309*H309</f>
        <v>0.014111999999999998</v>
      </c>
      <c r="S309" s="221">
        <v>0</v>
      </c>
      <c r="T309" s="22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3" t="s">
        <v>338</v>
      </c>
      <c r="AT309" s="223" t="s">
        <v>203</v>
      </c>
      <c r="AU309" s="223" t="s">
        <v>85</v>
      </c>
      <c r="AY309" s="17" t="s">
        <v>133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78</v>
      </c>
      <c r="BK309" s="224">
        <f>ROUND(I309*H309,2)</f>
        <v>0</v>
      </c>
      <c r="BL309" s="17" t="s">
        <v>236</v>
      </c>
      <c r="BM309" s="223" t="s">
        <v>412</v>
      </c>
    </row>
    <row r="310" s="2" customFormat="1">
      <c r="A310" s="38"/>
      <c r="B310" s="39"/>
      <c r="C310" s="40"/>
      <c r="D310" s="225" t="s">
        <v>142</v>
      </c>
      <c r="E310" s="40"/>
      <c r="F310" s="226" t="s">
        <v>385</v>
      </c>
      <c r="G310" s="40"/>
      <c r="H310" s="40"/>
      <c r="I310" s="227"/>
      <c r="J310" s="40"/>
      <c r="K310" s="40"/>
      <c r="L310" s="44"/>
      <c r="M310" s="228"/>
      <c r="N310" s="229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142</v>
      </c>
      <c r="AU310" s="17" t="s">
        <v>85</v>
      </c>
    </row>
    <row r="311" s="13" customFormat="1">
      <c r="A311" s="13"/>
      <c r="B311" s="230"/>
      <c r="C311" s="231"/>
      <c r="D311" s="225" t="s">
        <v>144</v>
      </c>
      <c r="E311" s="231"/>
      <c r="F311" s="233" t="s">
        <v>413</v>
      </c>
      <c r="G311" s="231"/>
      <c r="H311" s="234">
        <v>2.9399999999999999</v>
      </c>
      <c r="I311" s="235"/>
      <c r="J311" s="231"/>
      <c r="K311" s="231"/>
      <c r="L311" s="236"/>
      <c r="M311" s="237"/>
      <c r="N311" s="238"/>
      <c r="O311" s="238"/>
      <c r="P311" s="238"/>
      <c r="Q311" s="238"/>
      <c r="R311" s="238"/>
      <c r="S311" s="238"/>
      <c r="T311" s="23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0" t="s">
        <v>144</v>
      </c>
      <c r="AU311" s="240" t="s">
        <v>85</v>
      </c>
      <c r="AV311" s="13" t="s">
        <v>85</v>
      </c>
      <c r="AW311" s="13" t="s">
        <v>4</v>
      </c>
      <c r="AX311" s="13" t="s">
        <v>78</v>
      </c>
      <c r="AY311" s="240" t="s">
        <v>133</v>
      </c>
    </row>
    <row r="312" s="2" customFormat="1" ht="24.15" customHeight="1">
      <c r="A312" s="38"/>
      <c r="B312" s="39"/>
      <c r="C312" s="212" t="s">
        <v>414</v>
      </c>
      <c r="D312" s="212" t="s">
        <v>135</v>
      </c>
      <c r="E312" s="213" t="s">
        <v>415</v>
      </c>
      <c r="F312" s="214" t="s">
        <v>416</v>
      </c>
      <c r="G312" s="215" t="s">
        <v>183</v>
      </c>
      <c r="H312" s="216">
        <v>0.016</v>
      </c>
      <c r="I312" s="217"/>
      <c r="J312" s="218">
        <f>ROUND(I312*H312,2)</f>
        <v>0</v>
      </c>
      <c r="K312" s="214" t="s">
        <v>139</v>
      </c>
      <c r="L312" s="44"/>
      <c r="M312" s="219" t="s">
        <v>1</v>
      </c>
      <c r="N312" s="220" t="s">
        <v>38</v>
      </c>
      <c r="O312" s="91"/>
      <c r="P312" s="221">
        <f>O312*H312</f>
        <v>0</v>
      </c>
      <c r="Q312" s="221">
        <v>0</v>
      </c>
      <c r="R312" s="221">
        <f>Q312*H312</f>
        <v>0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236</v>
      </c>
      <c r="AT312" s="223" t="s">
        <v>135</v>
      </c>
      <c r="AU312" s="223" t="s">
        <v>85</v>
      </c>
      <c r="AY312" s="17" t="s">
        <v>133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78</v>
      </c>
      <c r="BK312" s="224">
        <f>ROUND(I312*H312,2)</f>
        <v>0</v>
      </c>
      <c r="BL312" s="17" t="s">
        <v>236</v>
      </c>
      <c r="BM312" s="223" t="s">
        <v>417</v>
      </c>
    </row>
    <row r="313" s="2" customFormat="1">
      <c r="A313" s="38"/>
      <c r="B313" s="39"/>
      <c r="C313" s="40"/>
      <c r="D313" s="225" t="s">
        <v>142</v>
      </c>
      <c r="E313" s="40"/>
      <c r="F313" s="226" t="s">
        <v>418</v>
      </c>
      <c r="G313" s="40"/>
      <c r="H313" s="40"/>
      <c r="I313" s="227"/>
      <c r="J313" s="40"/>
      <c r="K313" s="40"/>
      <c r="L313" s="44"/>
      <c r="M313" s="228"/>
      <c r="N313" s="229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142</v>
      </c>
      <c r="AU313" s="17" t="s">
        <v>85</v>
      </c>
    </row>
    <row r="314" s="12" customFormat="1" ht="22.8" customHeight="1">
      <c r="A314" s="12"/>
      <c r="B314" s="196"/>
      <c r="C314" s="197"/>
      <c r="D314" s="198" t="s">
        <v>72</v>
      </c>
      <c r="E314" s="210" t="s">
        <v>419</v>
      </c>
      <c r="F314" s="210" t="s">
        <v>420</v>
      </c>
      <c r="G314" s="197"/>
      <c r="H314" s="197"/>
      <c r="I314" s="200"/>
      <c r="J314" s="211">
        <f>BK314</f>
        <v>0</v>
      </c>
      <c r="K314" s="197"/>
      <c r="L314" s="202"/>
      <c r="M314" s="203"/>
      <c r="N314" s="204"/>
      <c r="O314" s="204"/>
      <c r="P314" s="205">
        <f>SUM(P315:P326)</f>
        <v>0</v>
      </c>
      <c r="Q314" s="204"/>
      <c r="R314" s="205">
        <f>SUM(R315:R326)</f>
        <v>0.067463200000000001</v>
      </c>
      <c r="S314" s="204"/>
      <c r="T314" s="206">
        <f>SUM(T315:T326)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7" t="s">
        <v>85</v>
      </c>
      <c r="AT314" s="208" t="s">
        <v>72</v>
      </c>
      <c r="AU314" s="208" t="s">
        <v>78</v>
      </c>
      <c r="AY314" s="207" t="s">
        <v>133</v>
      </c>
      <c r="BK314" s="209">
        <f>SUM(BK315:BK326)</f>
        <v>0</v>
      </c>
    </row>
    <row r="315" s="2" customFormat="1" ht="33" customHeight="1">
      <c r="A315" s="38"/>
      <c r="B315" s="39"/>
      <c r="C315" s="212" t="s">
        <v>421</v>
      </c>
      <c r="D315" s="212" t="s">
        <v>135</v>
      </c>
      <c r="E315" s="213" t="s">
        <v>422</v>
      </c>
      <c r="F315" s="214" t="s">
        <v>423</v>
      </c>
      <c r="G315" s="215" t="s">
        <v>82</v>
      </c>
      <c r="H315" s="216">
        <v>4</v>
      </c>
      <c r="I315" s="217"/>
      <c r="J315" s="218">
        <f>ROUND(I315*H315,2)</f>
        <v>0</v>
      </c>
      <c r="K315" s="214" t="s">
        <v>139</v>
      </c>
      <c r="L315" s="44"/>
      <c r="M315" s="219" t="s">
        <v>1</v>
      </c>
      <c r="N315" s="220" t="s">
        <v>38</v>
      </c>
      <c r="O315" s="91"/>
      <c r="P315" s="221">
        <f>O315*H315</f>
        <v>0</v>
      </c>
      <c r="Q315" s="221">
        <v>0.00019000000000000001</v>
      </c>
      <c r="R315" s="221">
        <f>Q315*H315</f>
        <v>0.00076000000000000004</v>
      </c>
      <c r="S315" s="221">
        <v>0</v>
      </c>
      <c r="T315" s="22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3" t="s">
        <v>236</v>
      </c>
      <c r="AT315" s="223" t="s">
        <v>135</v>
      </c>
      <c r="AU315" s="223" t="s">
        <v>85</v>
      </c>
      <c r="AY315" s="17" t="s">
        <v>133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78</v>
      </c>
      <c r="BK315" s="224">
        <f>ROUND(I315*H315,2)</f>
        <v>0</v>
      </c>
      <c r="BL315" s="17" t="s">
        <v>236</v>
      </c>
      <c r="BM315" s="223" t="s">
        <v>424</v>
      </c>
    </row>
    <row r="316" s="2" customFormat="1">
      <c r="A316" s="38"/>
      <c r="B316" s="39"/>
      <c r="C316" s="40"/>
      <c r="D316" s="225" t="s">
        <v>142</v>
      </c>
      <c r="E316" s="40"/>
      <c r="F316" s="226" t="s">
        <v>425</v>
      </c>
      <c r="G316" s="40"/>
      <c r="H316" s="40"/>
      <c r="I316" s="227"/>
      <c r="J316" s="40"/>
      <c r="K316" s="40"/>
      <c r="L316" s="44"/>
      <c r="M316" s="228"/>
      <c r="N316" s="229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142</v>
      </c>
      <c r="AU316" s="17" t="s">
        <v>85</v>
      </c>
    </row>
    <row r="317" s="2" customFormat="1" ht="24.15" customHeight="1">
      <c r="A317" s="38"/>
      <c r="B317" s="39"/>
      <c r="C317" s="262" t="s">
        <v>426</v>
      </c>
      <c r="D317" s="262" t="s">
        <v>203</v>
      </c>
      <c r="E317" s="263" t="s">
        <v>427</v>
      </c>
      <c r="F317" s="264" t="s">
        <v>428</v>
      </c>
      <c r="G317" s="265" t="s">
        <v>82</v>
      </c>
      <c r="H317" s="266">
        <v>4.0800000000000001</v>
      </c>
      <c r="I317" s="267"/>
      <c r="J317" s="268">
        <f>ROUND(I317*H317,2)</f>
        <v>0</v>
      </c>
      <c r="K317" s="264" t="s">
        <v>139</v>
      </c>
      <c r="L317" s="269"/>
      <c r="M317" s="270" t="s">
        <v>1</v>
      </c>
      <c r="N317" s="271" t="s">
        <v>38</v>
      </c>
      <c r="O317" s="91"/>
      <c r="P317" s="221">
        <f>O317*H317</f>
        <v>0</v>
      </c>
      <c r="Q317" s="221">
        <v>0.00029</v>
      </c>
      <c r="R317" s="221">
        <f>Q317*H317</f>
        <v>0.0011831999999999999</v>
      </c>
      <c r="S317" s="221">
        <v>0</v>
      </c>
      <c r="T317" s="222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3" t="s">
        <v>338</v>
      </c>
      <c r="AT317" s="223" t="s">
        <v>203</v>
      </c>
      <c r="AU317" s="223" t="s">
        <v>85</v>
      </c>
      <c r="AY317" s="17" t="s">
        <v>133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78</v>
      </c>
      <c r="BK317" s="224">
        <f>ROUND(I317*H317,2)</f>
        <v>0</v>
      </c>
      <c r="BL317" s="17" t="s">
        <v>236</v>
      </c>
      <c r="BM317" s="223" t="s">
        <v>429</v>
      </c>
    </row>
    <row r="318" s="2" customFormat="1">
      <c r="A318" s="38"/>
      <c r="B318" s="39"/>
      <c r="C318" s="40"/>
      <c r="D318" s="225" t="s">
        <v>142</v>
      </c>
      <c r="E318" s="40"/>
      <c r="F318" s="226" t="s">
        <v>428</v>
      </c>
      <c r="G318" s="40"/>
      <c r="H318" s="40"/>
      <c r="I318" s="227"/>
      <c r="J318" s="40"/>
      <c r="K318" s="40"/>
      <c r="L318" s="44"/>
      <c r="M318" s="228"/>
      <c r="N318" s="229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142</v>
      </c>
      <c r="AU318" s="17" t="s">
        <v>85</v>
      </c>
    </row>
    <row r="319" s="13" customFormat="1">
      <c r="A319" s="13"/>
      <c r="B319" s="230"/>
      <c r="C319" s="231"/>
      <c r="D319" s="225" t="s">
        <v>144</v>
      </c>
      <c r="E319" s="231"/>
      <c r="F319" s="233" t="s">
        <v>430</v>
      </c>
      <c r="G319" s="231"/>
      <c r="H319" s="234">
        <v>4.0800000000000001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144</v>
      </c>
      <c r="AU319" s="240" t="s">
        <v>85</v>
      </c>
      <c r="AV319" s="13" t="s">
        <v>85</v>
      </c>
      <c r="AW319" s="13" t="s">
        <v>4</v>
      </c>
      <c r="AX319" s="13" t="s">
        <v>78</v>
      </c>
      <c r="AY319" s="240" t="s">
        <v>133</v>
      </c>
    </row>
    <row r="320" s="2" customFormat="1" ht="33" customHeight="1">
      <c r="A320" s="38"/>
      <c r="B320" s="39"/>
      <c r="C320" s="212" t="s">
        <v>431</v>
      </c>
      <c r="D320" s="212" t="s">
        <v>135</v>
      </c>
      <c r="E320" s="213" t="s">
        <v>432</v>
      </c>
      <c r="F320" s="214" t="s">
        <v>433</v>
      </c>
      <c r="G320" s="215" t="s">
        <v>82</v>
      </c>
      <c r="H320" s="216">
        <v>50</v>
      </c>
      <c r="I320" s="217"/>
      <c r="J320" s="218">
        <f>ROUND(I320*H320,2)</f>
        <v>0</v>
      </c>
      <c r="K320" s="214" t="s">
        <v>139</v>
      </c>
      <c r="L320" s="44"/>
      <c r="M320" s="219" t="s">
        <v>1</v>
      </c>
      <c r="N320" s="220" t="s">
        <v>38</v>
      </c>
      <c r="O320" s="91"/>
      <c r="P320" s="221">
        <f>O320*H320</f>
        <v>0</v>
      </c>
      <c r="Q320" s="221">
        <v>0.00027</v>
      </c>
      <c r="R320" s="221">
        <f>Q320*H320</f>
        <v>0.0135</v>
      </c>
      <c r="S320" s="221">
        <v>0</v>
      </c>
      <c r="T320" s="22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3" t="s">
        <v>236</v>
      </c>
      <c r="AT320" s="223" t="s">
        <v>135</v>
      </c>
      <c r="AU320" s="223" t="s">
        <v>85</v>
      </c>
      <c r="AY320" s="17" t="s">
        <v>133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78</v>
      </c>
      <c r="BK320" s="224">
        <f>ROUND(I320*H320,2)</f>
        <v>0</v>
      </c>
      <c r="BL320" s="17" t="s">
        <v>236</v>
      </c>
      <c r="BM320" s="223" t="s">
        <v>434</v>
      </c>
    </row>
    <row r="321" s="2" customFormat="1">
      <c r="A321" s="38"/>
      <c r="B321" s="39"/>
      <c r="C321" s="40"/>
      <c r="D321" s="225" t="s">
        <v>142</v>
      </c>
      <c r="E321" s="40"/>
      <c r="F321" s="226" t="s">
        <v>435</v>
      </c>
      <c r="G321" s="40"/>
      <c r="H321" s="40"/>
      <c r="I321" s="227"/>
      <c r="J321" s="40"/>
      <c r="K321" s="40"/>
      <c r="L321" s="44"/>
      <c r="M321" s="228"/>
      <c r="N321" s="229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142</v>
      </c>
      <c r="AU321" s="17" t="s">
        <v>85</v>
      </c>
    </row>
    <row r="322" s="2" customFormat="1" ht="24.15" customHeight="1">
      <c r="A322" s="38"/>
      <c r="B322" s="39"/>
      <c r="C322" s="262" t="s">
        <v>436</v>
      </c>
      <c r="D322" s="262" t="s">
        <v>203</v>
      </c>
      <c r="E322" s="263" t="s">
        <v>437</v>
      </c>
      <c r="F322" s="264" t="s">
        <v>438</v>
      </c>
      <c r="G322" s="265" t="s">
        <v>82</v>
      </c>
      <c r="H322" s="266">
        <v>51</v>
      </c>
      <c r="I322" s="267"/>
      <c r="J322" s="268">
        <f>ROUND(I322*H322,2)</f>
        <v>0</v>
      </c>
      <c r="K322" s="264" t="s">
        <v>139</v>
      </c>
      <c r="L322" s="269"/>
      <c r="M322" s="270" t="s">
        <v>1</v>
      </c>
      <c r="N322" s="271" t="s">
        <v>38</v>
      </c>
      <c r="O322" s="91"/>
      <c r="P322" s="221">
        <f>O322*H322</f>
        <v>0</v>
      </c>
      <c r="Q322" s="221">
        <v>0.0010200000000000001</v>
      </c>
      <c r="R322" s="221">
        <f>Q322*H322</f>
        <v>0.052020000000000004</v>
      </c>
      <c r="S322" s="221">
        <v>0</v>
      </c>
      <c r="T322" s="22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3" t="s">
        <v>338</v>
      </c>
      <c r="AT322" s="223" t="s">
        <v>203</v>
      </c>
      <c r="AU322" s="223" t="s">
        <v>85</v>
      </c>
      <c r="AY322" s="17" t="s">
        <v>133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78</v>
      </c>
      <c r="BK322" s="224">
        <f>ROUND(I322*H322,2)</f>
        <v>0</v>
      </c>
      <c r="BL322" s="17" t="s">
        <v>236</v>
      </c>
      <c r="BM322" s="223" t="s">
        <v>439</v>
      </c>
    </row>
    <row r="323" s="2" customFormat="1">
      <c r="A323" s="38"/>
      <c r="B323" s="39"/>
      <c r="C323" s="40"/>
      <c r="D323" s="225" t="s">
        <v>142</v>
      </c>
      <c r="E323" s="40"/>
      <c r="F323" s="226" t="s">
        <v>438</v>
      </c>
      <c r="G323" s="40"/>
      <c r="H323" s="40"/>
      <c r="I323" s="227"/>
      <c r="J323" s="40"/>
      <c r="K323" s="40"/>
      <c r="L323" s="44"/>
      <c r="M323" s="228"/>
      <c r="N323" s="229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142</v>
      </c>
      <c r="AU323" s="17" t="s">
        <v>85</v>
      </c>
    </row>
    <row r="324" s="13" customFormat="1">
      <c r="A324" s="13"/>
      <c r="B324" s="230"/>
      <c r="C324" s="231"/>
      <c r="D324" s="225" t="s">
        <v>144</v>
      </c>
      <c r="E324" s="231"/>
      <c r="F324" s="233" t="s">
        <v>440</v>
      </c>
      <c r="G324" s="231"/>
      <c r="H324" s="234">
        <v>51</v>
      </c>
      <c r="I324" s="235"/>
      <c r="J324" s="231"/>
      <c r="K324" s="231"/>
      <c r="L324" s="236"/>
      <c r="M324" s="237"/>
      <c r="N324" s="238"/>
      <c r="O324" s="238"/>
      <c r="P324" s="238"/>
      <c r="Q324" s="238"/>
      <c r="R324" s="238"/>
      <c r="S324" s="238"/>
      <c r="T324" s="23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0" t="s">
        <v>144</v>
      </c>
      <c r="AU324" s="240" t="s">
        <v>85</v>
      </c>
      <c r="AV324" s="13" t="s">
        <v>85</v>
      </c>
      <c r="AW324" s="13" t="s">
        <v>4</v>
      </c>
      <c r="AX324" s="13" t="s">
        <v>78</v>
      </c>
      <c r="AY324" s="240" t="s">
        <v>133</v>
      </c>
    </row>
    <row r="325" s="2" customFormat="1" ht="24.15" customHeight="1">
      <c r="A325" s="38"/>
      <c r="B325" s="39"/>
      <c r="C325" s="212" t="s">
        <v>441</v>
      </c>
      <c r="D325" s="212" t="s">
        <v>135</v>
      </c>
      <c r="E325" s="213" t="s">
        <v>442</v>
      </c>
      <c r="F325" s="214" t="s">
        <v>443</v>
      </c>
      <c r="G325" s="215" t="s">
        <v>183</v>
      </c>
      <c r="H325" s="216">
        <v>0.067000000000000004</v>
      </c>
      <c r="I325" s="217"/>
      <c r="J325" s="218">
        <f>ROUND(I325*H325,2)</f>
        <v>0</v>
      </c>
      <c r="K325" s="214" t="s">
        <v>139</v>
      </c>
      <c r="L325" s="44"/>
      <c r="M325" s="219" t="s">
        <v>1</v>
      </c>
      <c r="N325" s="220" t="s">
        <v>38</v>
      </c>
      <c r="O325" s="91"/>
      <c r="P325" s="221">
        <f>O325*H325</f>
        <v>0</v>
      </c>
      <c r="Q325" s="221">
        <v>0</v>
      </c>
      <c r="R325" s="221">
        <f>Q325*H325</f>
        <v>0</v>
      </c>
      <c r="S325" s="221">
        <v>0</v>
      </c>
      <c r="T325" s="22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3" t="s">
        <v>236</v>
      </c>
      <c r="AT325" s="223" t="s">
        <v>135</v>
      </c>
      <c r="AU325" s="223" t="s">
        <v>85</v>
      </c>
      <c r="AY325" s="17" t="s">
        <v>133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7" t="s">
        <v>78</v>
      </c>
      <c r="BK325" s="224">
        <f>ROUND(I325*H325,2)</f>
        <v>0</v>
      </c>
      <c r="BL325" s="17" t="s">
        <v>236</v>
      </c>
      <c r="BM325" s="223" t="s">
        <v>444</v>
      </c>
    </row>
    <row r="326" s="2" customFormat="1">
      <c r="A326" s="38"/>
      <c r="B326" s="39"/>
      <c r="C326" s="40"/>
      <c r="D326" s="225" t="s">
        <v>142</v>
      </c>
      <c r="E326" s="40"/>
      <c r="F326" s="226" t="s">
        <v>445</v>
      </c>
      <c r="G326" s="40"/>
      <c r="H326" s="40"/>
      <c r="I326" s="227"/>
      <c r="J326" s="40"/>
      <c r="K326" s="40"/>
      <c r="L326" s="44"/>
      <c r="M326" s="228"/>
      <c r="N326" s="229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142</v>
      </c>
      <c r="AU326" s="17" t="s">
        <v>85</v>
      </c>
    </row>
    <row r="327" s="12" customFormat="1" ht="22.8" customHeight="1">
      <c r="A327" s="12"/>
      <c r="B327" s="196"/>
      <c r="C327" s="197"/>
      <c r="D327" s="198" t="s">
        <v>72</v>
      </c>
      <c r="E327" s="210" t="s">
        <v>446</v>
      </c>
      <c r="F327" s="210" t="s">
        <v>447</v>
      </c>
      <c r="G327" s="197"/>
      <c r="H327" s="197"/>
      <c r="I327" s="200"/>
      <c r="J327" s="211">
        <f>BK327</f>
        <v>0</v>
      </c>
      <c r="K327" s="197"/>
      <c r="L327" s="202"/>
      <c r="M327" s="203"/>
      <c r="N327" s="204"/>
      <c r="O327" s="204"/>
      <c r="P327" s="205">
        <f>SUM(P328:P358)</f>
        <v>0</v>
      </c>
      <c r="Q327" s="204"/>
      <c r="R327" s="205">
        <f>SUM(R328:R358)</f>
        <v>0.25142000000000003</v>
      </c>
      <c r="S327" s="204"/>
      <c r="T327" s="206">
        <f>SUM(T328:T358)</f>
        <v>0.09426000000000001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7" t="s">
        <v>85</v>
      </c>
      <c r="AT327" s="208" t="s">
        <v>72</v>
      </c>
      <c r="AU327" s="208" t="s">
        <v>78</v>
      </c>
      <c r="AY327" s="207" t="s">
        <v>133</v>
      </c>
      <c r="BK327" s="209">
        <f>SUM(BK328:BK358)</f>
        <v>0</v>
      </c>
    </row>
    <row r="328" s="2" customFormat="1" ht="16.5" customHeight="1">
      <c r="A328" s="38"/>
      <c r="B328" s="39"/>
      <c r="C328" s="212" t="s">
        <v>448</v>
      </c>
      <c r="D328" s="212" t="s">
        <v>135</v>
      </c>
      <c r="E328" s="213" t="s">
        <v>449</v>
      </c>
      <c r="F328" s="214" t="s">
        <v>450</v>
      </c>
      <c r="G328" s="215" t="s">
        <v>82</v>
      </c>
      <c r="H328" s="216">
        <v>4</v>
      </c>
      <c r="I328" s="217"/>
      <c r="J328" s="218">
        <f>ROUND(I328*H328,2)</f>
        <v>0</v>
      </c>
      <c r="K328" s="214" t="s">
        <v>139</v>
      </c>
      <c r="L328" s="44"/>
      <c r="M328" s="219" t="s">
        <v>1</v>
      </c>
      <c r="N328" s="220" t="s">
        <v>38</v>
      </c>
      <c r="O328" s="91"/>
      <c r="P328" s="221">
        <f>O328*H328</f>
        <v>0</v>
      </c>
      <c r="Q328" s="221">
        <v>4.0000000000000003E-05</v>
      </c>
      <c r="R328" s="221">
        <f>Q328*H328</f>
        <v>0.00016000000000000001</v>
      </c>
      <c r="S328" s="221">
        <v>0.0025400000000000002</v>
      </c>
      <c r="T328" s="222">
        <f>S328*H328</f>
        <v>0.010160000000000001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3" t="s">
        <v>236</v>
      </c>
      <c r="AT328" s="223" t="s">
        <v>135</v>
      </c>
      <c r="AU328" s="223" t="s">
        <v>85</v>
      </c>
      <c r="AY328" s="17" t="s">
        <v>133</v>
      </c>
      <c r="BE328" s="224">
        <f>IF(N328="základní",J328,0)</f>
        <v>0</v>
      </c>
      <c r="BF328" s="224">
        <f>IF(N328="snížená",J328,0)</f>
        <v>0</v>
      </c>
      <c r="BG328" s="224">
        <f>IF(N328="zákl. přenesená",J328,0)</f>
        <v>0</v>
      </c>
      <c r="BH328" s="224">
        <f>IF(N328="sníž. přenesená",J328,0)</f>
        <v>0</v>
      </c>
      <c r="BI328" s="224">
        <f>IF(N328="nulová",J328,0)</f>
        <v>0</v>
      </c>
      <c r="BJ328" s="17" t="s">
        <v>78</v>
      </c>
      <c r="BK328" s="224">
        <f>ROUND(I328*H328,2)</f>
        <v>0</v>
      </c>
      <c r="BL328" s="17" t="s">
        <v>236</v>
      </c>
      <c r="BM328" s="223" t="s">
        <v>451</v>
      </c>
    </row>
    <row r="329" s="2" customFormat="1">
      <c r="A329" s="38"/>
      <c r="B329" s="39"/>
      <c r="C329" s="40"/>
      <c r="D329" s="225" t="s">
        <v>142</v>
      </c>
      <c r="E329" s="40"/>
      <c r="F329" s="226" t="s">
        <v>452</v>
      </c>
      <c r="G329" s="40"/>
      <c r="H329" s="40"/>
      <c r="I329" s="227"/>
      <c r="J329" s="40"/>
      <c r="K329" s="40"/>
      <c r="L329" s="44"/>
      <c r="M329" s="228"/>
      <c r="N329" s="229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142</v>
      </c>
      <c r="AU329" s="17" t="s">
        <v>85</v>
      </c>
    </row>
    <row r="330" s="2" customFormat="1" ht="24.15" customHeight="1">
      <c r="A330" s="38"/>
      <c r="B330" s="39"/>
      <c r="C330" s="212" t="s">
        <v>453</v>
      </c>
      <c r="D330" s="212" t="s">
        <v>135</v>
      </c>
      <c r="E330" s="213" t="s">
        <v>454</v>
      </c>
      <c r="F330" s="214" t="s">
        <v>455</v>
      </c>
      <c r="G330" s="215" t="s">
        <v>82</v>
      </c>
      <c r="H330" s="216">
        <v>10</v>
      </c>
      <c r="I330" s="217"/>
      <c r="J330" s="218">
        <f>ROUND(I330*H330,2)</f>
        <v>0</v>
      </c>
      <c r="K330" s="214" t="s">
        <v>139</v>
      </c>
      <c r="L330" s="44"/>
      <c r="M330" s="219" t="s">
        <v>1</v>
      </c>
      <c r="N330" s="220" t="s">
        <v>38</v>
      </c>
      <c r="O330" s="91"/>
      <c r="P330" s="221">
        <f>O330*H330</f>
        <v>0</v>
      </c>
      <c r="Q330" s="221">
        <v>6.0000000000000002E-05</v>
      </c>
      <c r="R330" s="221">
        <f>Q330*H330</f>
        <v>0.00060000000000000006</v>
      </c>
      <c r="S330" s="221">
        <v>0.0084100000000000008</v>
      </c>
      <c r="T330" s="222">
        <f>S330*H330</f>
        <v>0.084100000000000008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3" t="s">
        <v>236</v>
      </c>
      <c r="AT330" s="223" t="s">
        <v>135</v>
      </c>
      <c r="AU330" s="223" t="s">
        <v>85</v>
      </c>
      <c r="AY330" s="17" t="s">
        <v>133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78</v>
      </c>
      <c r="BK330" s="224">
        <f>ROUND(I330*H330,2)</f>
        <v>0</v>
      </c>
      <c r="BL330" s="17" t="s">
        <v>236</v>
      </c>
      <c r="BM330" s="223" t="s">
        <v>456</v>
      </c>
    </row>
    <row r="331" s="2" customFormat="1">
      <c r="A331" s="38"/>
      <c r="B331" s="39"/>
      <c r="C331" s="40"/>
      <c r="D331" s="225" t="s">
        <v>142</v>
      </c>
      <c r="E331" s="40"/>
      <c r="F331" s="226" t="s">
        <v>457</v>
      </c>
      <c r="G331" s="40"/>
      <c r="H331" s="40"/>
      <c r="I331" s="227"/>
      <c r="J331" s="40"/>
      <c r="K331" s="40"/>
      <c r="L331" s="44"/>
      <c r="M331" s="228"/>
      <c r="N331" s="229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142</v>
      </c>
      <c r="AU331" s="17" t="s">
        <v>85</v>
      </c>
    </row>
    <row r="332" s="2" customFormat="1" ht="24.15" customHeight="1">
      <c r="A332" s="38"/>
      <c r="B332" s="39"/>
      <c r="C332" s="212" t="s">
        <v>458</v>
      </c>
      <c r="D332" s="212" t="s">
        <v>135</v>
      </c>
      <c r="E332" s="213" t="s">
        <v>459</v>
      </c>
      <c r="F332" s="214" t="s">
        <v>460</v>
      </c>
      <c r="G332" s="215" t="s">
        <v>82</v>
      </c>
      <c r="H332" s="216">
        <v>4</v>
      </c>
      <c r="I332" s="217"/>
      <c r="J332" s="218">
        <f>ROUND(I332*H332,2)</f>
        <v>0</v>
      </c>
      <c r="K332" s="214" t="s">
        <v>139</v>
      </c>
      <c r="L332" s="44"/>
      <c r="M332" s="219" t="s">
        <v>1</v>
      </c>
      <c r="N332" s="220" t="s">
        <v>38</v>
      </c>
      <c r="O332" s="91"/>
      <c r="P332" s="221">
        <f>O332*H332</f>
        <v>0</v>
      </c>
      <c r="Q332" s="221">
        <v>0.0011800000000000001</v>
      </c>
      <c r="R332" s="221">
        <f>Q332*H332</f>
        <v>0.0047200000000000002</v>
      </c>
      <c r="S332" s="221">
        <v>0</v>
      </c>
      <c r="T332" s="22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3" t="s">
        <v>236</v>
      </c>
      <c r="AT332" s="223" t="s">
        <v>135</v>
      </c>
      <c r="AU332" s="223" t="s">
        <v>85</v>
      </c>
      <c r="AY332" s="17" t="s">
        <v>133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78</v>
      </c>
      <c r="BK332" s="224">
        <f>ROUND(I332*H332,2)</f>
        <v>0</v>
      </c>
      <c r="BL332" s="17" t="s">
        <v>236</v>
      </c>
      <c r="BM332" s="223" t="s">
        <v>461</v>
      </c>
    </row>
    <row r="333" s="2" customFormat="1">
      <c r="A333" s="38"/>
      <c r="B333" s="39"/>
      <c r="C333" s="40"/>
      <c r="D333" s="225" t="s">
        <v>142</v>
      </c>
      <c r="E333" s="40"/>
      <c r="F333" s="226" t="s">
        <v>462</v>
      </c>
      <c r="G333" s="40"/>
      <c r="H333" s="40"/>
      <c r="I333" s="227"/>
      <c r="J333" s="40"/>
      <c r="K333" s="40"/>
      <c r="L333" s="44"/>
      <c r="M333" s="228"/>
      <c r="N333" s="229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142</v>
      </c>
      <c r="AU333" s="17" t="s">
        <v>85</v>
      </c>
    </row>
    <row r="334" s="2" customFormat="1">
      <c r="A334" s="38"/>
      <c r="B334" s="39"/>
      <c r="C334" s="40"/>
      <c r="D334" s="225" t="s">
        <v>463</v>
      </c>
      <c r="E334" s="40"/>
      <c r="F334" s="272" t="s">
        <v>464</v>
      </c>
      <c r="G334" s="40"/>
      <c r="H334" s="40"/>
      <c r="I334" s="227"/>
      <c r="J334" s="40"/>
      <c r="K334" s="40"/>
      <c r="L334" s="44"/>
      <c r="M334" s="228"/>
      <c r="N334" s="229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463</v>
      </c>
      <c r="AU334" s="17" t="s">
        <v>85</v>
      </c>
    </row>
    <row r="335" s="14" customFormat="1">
      <c r="A335" s="14"/>
      <c r="B335" s="241"/>
      <c r="C335" s="242"/>
      <c r="D335" s="225" t="s">
        <v>144</v>
      </c>
      <c r="E335" s="243" t="s">
        <v>1</v>
      </c>
      <c r="F335" s="244" t="s">
        <v>465</v>
      </c>
      <c r="G335" s="242"/>
      <c r="H335" s="243" t="s">
        <v>1</v>
      </c>
      <c r="I335" s="245"/>
      <c r="J335" s="242"/>
      <c r="K335" s="242"/>
      <c r="L335" s="246"/>
      <c r="M335" s="247"/>
      <c r="N335" s="248"/>
      <c r="O335" s="248"/>
      <c r="P335" s="248"/>
      <c r="Q335" s="248"/>
      <c r="R335" s="248"/>
      <c r="S335" s="248"/>
      <c r="T335" s="24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0" t="s">
        <v>144</v>
      </c>
      <c r="AU335" s="250" t="s">
        <v>85</v>
      </c>
      <c r="AV335" s="14" t="s">
        <v>78</v>
      </c>
      <c r="AW335" s="14" t="s">
        <v>30</v>
      </c>
      <c r="AX335" s="14" t="s">
        <v>73</v>
      </c>
      <c r="AY335" s="250" t="s">
        <v>133</v>
      </c>
    </row>
    <row r="336" s="13" customFormat="1">
      <c r="A336" s="13"/>
      <c r="B336" s="230"/>
      <c r="C336" s="231"/>
      <c r="D336" s="225" t="s">
        <v>144</v>
      </c>
      <c r="E336" s="232" t="s">
        <v>1</v>
      </c>
      <c r="F336" s="233" t="s">
        <v>140</v>
      </c>
      <c r="G336" s="231"/>
      <c r="H336" s="234">
        <v>4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144</v>
      </c>
      <c r="AU336" s="240" t="s">
        <v>85</v>
      </c>
      <c r="AV336" s="13" t="s">
        <v>85</v>
      </c>
      <c r="AW336" s="13" t="s">
        <v>30</v>
      </c>
      <c r="AX336" s="13" t="s">
        <v>78</v>
      </c>
      <c r="AY336" s="240" t="s">
        <v>133</v>
      </c>
    </row>
    <row r="337" s="2" customFormat="1" ht="24.15" customHeight="1">
      <c r="A337" s="38"/>
      <c r="B337" s="39"/>
      <c r="C337" s="212" t="s">
        <v>466</v>
      </c>
      <c r="D337" s="212" t="s">
        <v>135</v>
      </c>
      <c r="E337" s="213" t="s">
        <v>467</v>
      </c>
      <c r="F337" s="214" t="s">
        <v>468</v>
      </c>
      <c r="G337" s="215" t="s">
        <v>82</v>
      </c>
      <c r="H337" s="216">
        <v>50</v>
      </c>
      <c r="I337" s="217"/>
      <c r="J337" s="218">
        <f>ROUND(I337*H337,2)</f>
        <v>0</v>
      </c>
      <c r="K337" s="214" t="s">
        <v>139</v>
      </c>
      <c r="L337" s="44"/>
      <c r="M337" s="219" t="s">
        <v>1</v>
      </c>
      <c r="N337" s="220" t="s">
        <v>38</v>
      </c>
      <c r="O337" s="91"/>
      <c r="P337" s="221">
        <f>O337*H337</f>
        <v>0</v>
      </c>
      <c r="Q337" s="221">
        <v>0.0048700000000000002</v>
      </c>
      <c r="R337" s="221">
        <f>Q337*H337</f>
        <v>0.24350000000000002</v>
      </c>
      <c r="S337" s="221">
        <v>0</v>
      </c>
      <c r="T337" s="222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3" t="s">
        <v>236</v>
      </c>
      <c r="AT337" s="223" t="s">
        <v>135</v>
      </c>
      <c r="AU337" s="223" t="s">
        <v>85</v>
      </c>
      <c r="AY337" s="17" t="s">
        <v>133</v>
      </c>
      <c r="BE337" s="224">
        <f>IF(N337="základní",J337,0)</f>
        <v>0</v>
      </c>
      <c r="BF337" s="224">
        <f>IF(N337="snížená",J337,0)</f>
        <v>0</v>
      </c>
      <c r="BG337" s="224">
        <f>IF(N337="zákl. přenesená",J337,0)</f>
        <v>0</v>
      </c>
      <c r="BH337" s="224">
        <f>IF(N337="sníž. přenesená",J337,0)</f>
        <v>0</v>
      </c>
      <c r="BI337" s="224">
        <f>IF(N337="nulová",J337,0)</f>
        <v>0</v>
      </c>
      <c r="BJ337" s="17" t="s">
        <v>78</v>
      </c>
      <c r="BK337" s="224">
        <f>ROUND(I337*H337,2)</f>
        <v>0</v>
      </c>
      <c r="BL337" s="17" t="s">
        <v>236</v>
      </c>
      <c r="BM337" s="223" t="s">
        <v>469</v>
      </c>
    </row>
    <row r="338" s="2" customFormat="1">
      <c r="A338" s="38"/>
      <c r="B338" s="39"/>
      <c r="C338" s="40"/>
      <c r="D338" s="225" t="s">
        <v>142</v>
      </c>
      <c r="E338" s="40"/>
      <c r="F338" s="226" t="s">
        <v>470</v>
      </c>
      <c r="G338" s="40"/>
      <c r="H338" s="40"/>
      <c r="I338" s="227"/>
      <c r="J338" s="40"/>
      <c r="K338" s="40"/>
      <c r="L338" s="44"/>
      <c r="M338" s="228"/>
      <c r="N338" s="229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142</v>
      </c>
      <c r="AU338" s="17" t="s">
        <v>85</v>
      </c>
    </row>
    <row r="339" s="2" customFormat="1">
      <c r="A339" s="38"/>
      <c r="B339" s="39"/>
      <c r="C339" s="40"/>
      <c r="D339" s="225" t="s">
        <v>463</v>
      </c>
      <c r="E339" s="40"/>
      <c r="F339" s="272" t="s">
        <v>464</v>
      </c>
      <c r="G339" s="40"/>
      <c r="H339" s="40"/>
      <c r="I339" s="227"/>
      <c r="J339" s="40"/>
      <c r="K339" s="40"/>
      <c r="L339" s="44"/>
      <c r="M339" s="228"/>
      <c r="N339" s="229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463</v>
      </c>
      <c r="AU339" s="17" t="s">
        <v>85</v>
      </c>
    </row>
    <row r="340" s="14" customFormat="1">
      <c r="A340" s="14"/>
      <c r="B340" s="241"/>
      <c r="C340" s="242"/>
      <c r="D340" s="225" t="s">
        <v>144</v>
      </c>
      <c r="E340" s="243" t="s">
        <v>1</v>
      </c>
      <c r="F340" s="244" t="s">
        <v>465</v>
      </c>
      <c r="G340" s="242"/>
      <c r="H340" s="243" t="s">
        <v>1</v>
      </c>
      <c r="I340" s="245"/>
      <c r="J340" s="242"/>
      <c r="K340" s="242"/>
      <c r="L340" s="246"/>
      <c r="M340" s="247"/>
      <c r="N340" s="248"/>
      <c r="O340" s="248"/>
      <c r="P340" s="248"/>
      <c r="Q340" s="248"/>
      <c r="R340" s="248"/>
      <c r="S340" s="248"/>
      <c r="T340" s="24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144</v>
      </c>
      <c r="AU340" s="250" t="s">
        <v>85</v>
      </c>
      <c r="AV340" s="14" t="s">
        <v>78</v>
      </c>
      <c r="AW340" s="14" t="s">
        <v>30</v>
      </c>
      <c r="AX340" s="14" t="s">
        <v>73</v>
      </c>
      <c r="AY340" s="250" t="s">
        <v>133</v>
      </c>
    </row>
    <row r="341" s="13" customFormat="1">
      <c r="A341" s="13"/>
      <c r="B341" s="230"/>
      <c r="C341" s="231"/>
      <c r="D341" s="225" t="s">
        <v>144</v>
      </c>
      <c r="E341" s="232" t="s">
        <v>1</v>
      </c>
      <c r="F341" s="233" t="s">
        <v>441</v>
      </c>
      <c r="G341" s="231"/>
      <c r="H341" s="234">
        <v>50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144</v>
      </c>
      <c r="AU341" s="240" t="s">
        <v>85</v>
      </c>
      <c r="AV341" s="13" t="s">
        <v>85</v>
      </c>
      <c r="AW341" s="13" t="s">
        <v>30</v>
      </c>
      <c r="AX341" s="13" t="s">
        <v>78</v>
      </c>
      <c r="AY341" s="240" t="s">
        <v>133</v>
      </c>
    </row>
    <row r="342" s="2" customFormat="1" ht="21.75" customHeight="1">
      <c r="A342" s="38"/>
      <c r="B342" s="39"/>
      <c r="C342" s="212" t="s">
        <v>471</v>
      </c>
      <c r="D342" s="212" t="s">
        <v>135</v>
      </c>
      <c r="E342" s="213" t="s">
        <v>472</v>
      </c>
      <c r="F342" s="214" t="s">
        <v>473</v>
      </c>
      <c r="G342" s="215" t="s">
        <v>82</v>
      </c>
      <c r="H342" s="216">
        <v>4</v>
      </c>
      <c r="I342" s="217"/>
      <c r="J342" s="218">
        <f>ROUND(I342*H342,2)</f>
        <v>0</v>
      </c>
      <c r="K342" s="214" t="s">
        <v>139</v>
      </c>
      <c r="L342" s="44"/>
      <c r="M342" s="219" t="s">
        <v>1</v>
      </c>
      <c r="N342" s="220" t="s">
        <v>38</v>
      </c>
      <c r="O342" s="91"/>
      <c r="P342" s="221">
        <f>O342*H342</f>
        <v>0</v>
      </c>
      <c r="Q342" s="221">
        <v>0</v>
      </c>
      <c r="R342" s="221">
        <f>Q342*H342</f>
        <v>0</v>
      </c>
      <c r="S342" s="221">
        <v>0</v>
      </c>
      <c r="T342" s="22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3" t="s">
        <v>236</v>
      </c>
      <c r="AT342" s="223" t="s">
        <v>135</v>
      </c>
      <c r="AU342" s="223" t="s">
        <v>85</v>
      </c>
      <c r="AY342" s="17" t="s">
        <v>133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78</v>
      </c>
      <c r="BK342" s="224">
        <f>ROUND(I342*H342,2)</f>
        <v>0</v>
      </c>
      <c r="BL342" s="17" t="s">
        <v>236</v>
      </c>
      <c r="BM342" s="223" t="s">
        <v>474</v>
      </c>
    </row>
    <row r="343" s="2" customFormat="1">
      <c r="A343" s="38"/>
      <c r="B343" s="39"/>
      <c r="C343" s="40"/>
      <c r="D343" s="225" t="s">
        <v>142</v>
      </c>
      <c r="E343" s="40"/>
      <c r="F343" s="226" t="s">
        <v>475</v>
      </c>
      <c r="G343" s="40"/>
      <c r="H343" s="40"/>
      <c r="I343" s="227"/>
      <c r="J343" s="40"/>
      <c r="K343" s="40"/>
      <c r="L343" s="44"/>
      <c r="M343" s="228"/>
      <c r="N343" s="229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142</v>
      </c>
      <c r="AU343" s="17" t="s">
        <v>85</v>
      </c>
    </row>
    <row r="344" s="2" customFormat="1" ht="24.15" customHeight="1">
      <c r="A344" s="38"/>
      <c r="B344" s="39"/>
      <c r="C344" s="212" t="s">
        <v>476</v>
      </c>
      <c r="D344" s="212" t="s">
        <v>135</v>
      </c>
      <c r="E344" s="213" t="s">
        <v>477</v>
      </c>
      <c r="F344" s="214" t="s">
        <v>478</v>
      </c>
      <c r="G344" s="215" t="s">
        <v>82</v>
      </c>
      <c r="H344" s="216">
        <v>116.40000000000001</v>
      </c>
      <c r="I344" s="217"/>
      <c r="J344" s="218">
        <f>ROUND(I344*H344,2)</f>
        <v>0</v>
      </c>
      <c r="K344" s="214" t="s">
        <v>139</v>
      </c>
      <c r="L344" s="44"/>
      <c r="M344" s="219" t="s">
        <v>1</v>
      </c>
      <c r="N344" s="220" t="s">
        <v>38</v>
      </c>
      <c r="O344" s="91"/>
      <c r="P344" s="221">
        <f>O344*H344</f>
        <v>0</v>
      </c>
      <c r="Q344" s="221">
        <v>0</v>
      </c>
      <c r="R344" s="221">
        <f>Q344*H344</f>
        <v>0</v>
      </c>
      <c r="S344" s="221">
        <v>0</v>
      </c>
      <c r="T344" s="22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3" t="s">
        <v>236</v>
      </c>
      <c r="AT344" s="223" t="s">
        <v>135</v>
      </c>
      <c r="AU344" s="223" t="s">
        <v>85</v>
      </c>
      <c r="AY344" s="17" t="s">
        <v>133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78</v>
      </c>
      <c r="BK344" s="224">
        <f>ROUND(I344*H344,2)</f>
        <v>0</v>
      </c>
      <c r="BL344" s="17" t="s">
        <v>236</v>
      </c>
      <c r="BM344" s="223" t="s">
        <v>479</v>
      </c>
    </row>
    <row r="345" s="2" customFormat="1">
      <c r="A345" s="38"/>
      <c r="B345" s="39"/>
      <c r="C345" s="40"/>
      <c r="D345" s="225" t="s">
        <v>142</v>
      </c>
      <c r="E345" s="40"/>
      <c r="F345" s="226" t="s">
        <v>480</v>
      </c>
      <c r="G345" s="40"/>
      <c r="H345" s="40"/>
      <c r="I345" s="227"/>
      <c r="J345" s="40"/>
      <c r="K345" s="40"/>
      <c r="L345" s="44"/>
      <c r="M345" s="228"/>
      <c r="N345" s="229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142</v>
      </c>
      <c r="AU345" s="17" t="s">
        <v>85</v>
      </c>
    </row>
    <row r="346" s="13" customFormat="1">
      <c r="A346" s="13"/>
      <c r="B346" s="230"/>
      <c r="C346" s="231"/>
      <c r="D346" s="225" t="s">
        <v>144</v>
      </c>
      <c r="E346" s="232" t="s">
        <v>1</v>
      </c>
      <c r="F346" s="233" t="s">
        <v>481</v>
      </c>
      <c r="G346" s="231"/>
      <c r="H346" s="234">
        <v>116.40000000000001</v>
      </c>
      <c r="I346" s="235"/>
      <c r="J346" s="231"/>
      <c r="K346" s="231"/>
      <c r="L346" s="236"/>
      <c r="M346" s="237"/>
      <c r="N346" s="238"/>
      <c r="O346" s="238"/>
      <c r="P346" s="238"/>
      <c r="Q346" s="238"/>
      <c r="R346" s="238"/>
      <c r="S346" s="238"/>
      <c r="T346" s="23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0" t="s">
        <v>144</v>
      </c>
      <c r="AU346" s="240" t="s">
        <v>85</v>
      </c>
      <c r="AV346" s="13" t="s">
        <v>85</v>
      </c>
      <c r="AW346" s="13" t="s">
        <v>30</v>
      </c>
      <c r="AX346" s="13" t="s">
        <v>78</v>
      </c>
      <c r="AY346" s="240" t="s">
        <v>133</v>
      </c>
    </row>
    <row r="347" s="2" customFormat="1" ht="21.75" customHeight="1">
      <c r="A347" s="38"/>
      <c r="B347" s="39"/>
      <c r="C347" s="212" t="s">
        <v>482</v>
      </c>
      <c r="D347" s="212" t="s">
        <v>135</v>
      </c>
      <c r="E347" s="213" t="s">
        <v>483</v>
      </c>
      <c r="F347" s="214" t="s">
        <v>484</v>
      </c>
      <c r="G347" s="215" t="s">
        <v>239</v>
      </c>
      <c r="H347" s="216">
        <v>2</v>
      </c>
      <c r="I347" s="217"/>
      <c r="J347" s="218">
        <f>ROUND(I347*H347,2)</f>
        <v>0</v>
      </c>
      <c r="K347" s="214" t="s">
        <v>139</v>
      </c>
      <c r="L347" s="44"/>
      <c r="M347" s="219" t="s">
        <v>1</v>
      </c>
      <c r="N347" s="220" t="s">
        <v>38</v>
      </c>
      <c r="O347" s="91"/>
      <c r="P347" s="221">
        <f>O347*H347</f>
        <v>0</v>
      </c>
      <c r="Q347" s="221">
        <v>0.00088000000000000003</v>
      </c>
      <c r="R347" s="221">
        <f>Q347*H347</f>
        <v>0.0017600000000000001</v>
      </c>
      <c r="S347" s="221">
        <v>0</v>
      </c>
      <c r="T347" s="22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3" t="s">
        <v>236</v>
      </c>
      <c r="AT347" s="223" t="s">
        <v>135</v>
      </c>
      <c r="AU347" s="223" t="s">
        <v>85</v>
      </c>
      <c r="AY347" s="17" t="s">
        <v>133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78</v>
      </c>
      <c r="BK347" s="224">
        <f>ROUND(I347*H347,2)</f>
        <v>0</v>
      </c>
      <c r="BL347" s="17" t="s">
        <v>236</v>
      </c>
      <c r="BM347" s="223" t="s">
        <v>485</v>
      </c>
    </row>
    <row r="348" s="2" customFormat="1">
      <c r="A348" s="38"/>
      <c r="B348" s="39"/>
      <c r="C348" s="40"/>
      <c r="D348" s="225" t="s">
        <v>142</v>
      </c>
      <c r="E348" s="40"/>
      <c r="F348" s="226" t="s">
        <v>486</v>
      </c>
      <c r="G348" s="40"/>
      <c r="H348" s="40"/>
      <c r="I348" s="227"/>
      <c r="J348" s="40"/>
      <c r="K348" s="40"/>
      <c r="L348" s="44"/>
      <c r="M348" s="228"/>
      <c r="N348" s="229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142</v>
      </c>
      <c r="AU348" s="17" t="s">
        <v>85</v>
      </c>
    </row>
    <row r="349" s="14" customFormat="1">
      <c r="A349" s="14"/>
      <c r="B349" s="241"/>
      <c r="C349" s="242"/>
      <c r="D349" s="225" t="s">
        <v>144</v>
      </c>
      <c r="E349" s="243" t="s">
        <v>1</v>
      </c>
      <c r="F349" s="244" t="s">
        <v>487</v>
      </c>
      <c r="G349" s="242"/>
      <c r="H349" s="243" t="s">
        <v>1</v>
      </c>
      <c r="I349" s="245"/>
      <c r="J349" s="242"/>
      <c r="K349" s="242"/>
      <c r="L349" s="246"/>
      <c r="M349" s="247"/>
      <c r="N349" s="248"/>
      <c r="O349" s="248"/>
      <c r="P349" s="248"/>
      <c r="Q349" s="248"/>
      <c r="R349" s="248"/>
      <c r="S349" s="248"/>
      <c r="T349" s="24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0" t="s">
        <v>144</v>
      </c>
      <c r="AU349" s="250" t="s">
        <v>85</v>
      </c>
      <c r="AV349" s="14" t="s">
        <v>78</v>
      </c>
      <c r="AW349" s="14" t="s">
        <v>30</v>
      </c>
      <c r="AX349" s="14" t="s">
        <v>73</v>
      </c>
      <c r="AY349" s="250" t="s">
        <v>133</v>
      </c>
    </row>
    <row r="350" s="13" customFormat="1">
      <c r="A350" s="13"/>
      <c r="B350" s="230"/>
      <c r="C350" s="231"/>
      <c r="D350" s="225" t="s">
        <v>144</v>
      </c>
      <c r="E350" s="232" t="s">
        <v>1</v>
      </c>
      <c r="F350" s="233" t="s">
        <v>85</v>
      </c>
      <c r="G350" s="231"/>
      <c r="H350" s="234">
        <v>2</v>
      </c>
      <c r="I350" s="235"/>
      <c r="J350" s="231"/>
      <c r="K350" s="231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144</v>
      </c>
      <c r="AU350" s="240" t="s">
        <v>85</v>
      </c>
      <c r="AV350" s="13" t="s">
        <v>85</v>
      </c>
      <c r="AW350" s="13" t="s">
        <v>30</v>
      </c>
      <c r="AX350" s="13" t="s">
        <v>73</v>
      </c>
      <c r="AY350" s="240" t="s">
        <v>133</v>
      </c>
    </row>
    <row r="351" s="14" customFormat="1">
      <c r="A351" s="14"/>
      <c r="B351" s="241"/>
      <c r="C351" s="242"/>
      <c r="D351" s="225" t="s">
        <v>144</v>
      </c>
      <c r="E351" s="243" t="s">
        <v>1</v>
      </c>
      <c r="F351" s="244" t="s">
        <v>488</v>
      </c>
      <c r="G351" s="242"/>
      <c r="H351" s="243" t="s">
        <v>1</v>
      </c>
      <c r="I351" s="245"/>
      <c r="J351" s="242"/>
      <c r="K351" s="242"/>
      <c r="L351" s="246"/>
      <c r="M351" s="247"/>
      <c r="N351" s="248"/>
      <c r="O351" s="248"/>
      <c r="P351" s="248"/>
      <c r="Q351" s="248"/>
      <c r="R351" s="248"/>
      <c r="S351" s="248"/>
      <c r="T351" s="24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0" t="s">
        <v>144</v>
      </c>
      <c r="AU351" s="250" t="s">
        <v>85</v>
      </c>
      <c r="AV351" s="14" t="s">
        <v>78</v>
      </c>
      <c r="AW351" s="14" t="s">
        <v>30</v>
      </c>
      <c r="AX351" s="14" t="s">
        <v>73</v>
      </c>
      <c r="AY351" s="250" t="s">
        <v>133</v>
      </c>
    </row>
    <row r="352" s="13" customFormat="1">
      <c r="A352" s="13"/>
      <c r="B352" s="230"/>
      <c r="C352" s="231"/>
      <c r="D352" s="225" t="s">
        <v>144</v>
      </c>
      <c r="E352" s="232" t="s">
        <v>1</v>
      </c>
      <c r="F352" s="233" t="s">
        <v>85</v>
      </c>
      <c r="G352" s="231"/>
      <c r="H352" s="234">
        <v>2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144</v>
      </c>
      <c r="AU352" s="240" t="s">
        <v>85</v>
      </c>
      <c r="AV352" s="13" t="s">
        <v>85</v>
      </c>
      <c r="AW352" s="13" t="s">
        <v>30</v>
      </c>
      <c r="AX352" s="13" t="s">
        <v>78</v>
      </c>
      <c r="AY352" s="240" t="s">
        <v>133</v>
      </c>
    </row>
    <row r="353" s="2" customFormat="1" ht="24.15" customHeight="1">
      <c r="A353" s="38"/>
      <c r="B353" s="39"/>
      <c r="C353" s="212" t="s">
        <v>489</v>
      </c>
      <c r="D353" s="212" t="s">
        <v>135</v>
      </c>
      <c r="E353" s="213" t="s">
        <v>490</v>
      </c>
      <c r="F353" s="214" t="s">
        <v>491</v>
      </c>
      <c r="G353" s="215" t="s">
        <v>239</v>
      </c>
      <c r="H353" s="216">
        <v>2</v>
      </c>
      <c r="I353" s="217"/>
      <c r="J353" s="218">
        <f>ROUND(I353*H353,2)</f>
        <v>0</v>
      </c>
      <c r="K353" s="214" t="s">
        <v>139</v>
      </c>
      <c r="L353" s="44"/>
      <c r="M353" s="219" t="s">
        <v>1</v>
      </c>
      <c r="N353" s="220" t="s">
        <v>38</v>
      </c>
      <c r="O353" s="91"/>
      <c r="P353" s="221">
        <f>O353*H353</f>
        <v>0</v>
      </c>
      <c r="Q353" s="221">
        <v>0.00034000000000000002</v>
      </c>
      <c r="R353" s="221">
        <f>Q353*H353</f>
        <v>0.00068000000000000005</v>
      </c>
      <c r="S353" s="221">
        <v>0</v>
      </c>
      <c r="T353" s="22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3" t="s">
        <v>236</v>
      </c>
      <c r="AT353" s="223" t="s">
        <v>135</v>
      </c>
      <c r="AU353" s="223" t="s">
        <v>85</v>
      </c>
      <c r="AY353" s="17" t="s">
        <v>133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78</v>
      </c>
      <c r="BK353" s="224">
        <f>ROUND(I353*H353,2)</f>
        <v>0</v>
      </c>
      <c r="BL353" s="17" t="s">
        <v>236</v>
      </c>
      <c r="BM353" s="223" t="s">
        <v>492</v>
      </c>
    </row>
    <row r="354" s="2" customFormat="1">
      <c r="A354" s="38"/>
      <c r="B354" s="39"/>
      <c r="C354" s="40"/>
      <c r="D354" s="225" t="s">
        <v>142</v>
      </c>
      <c r="E354" s="40"/>
      <c r="F354" s="226" t="s">
        <v>493</v>
      </c>
      <c r="G354" s="40"/>
      <c r="H354" s="40"/>
      <c r="I354" s="227"/>
      <c r="J354" s="40"/>
      <c r="K354" s="40"/>
      <c r="L354" s="44"/>
      <c r="M354" s="228"/>
      <c r="N354" s="229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142</v>
      </c>
      <c r="AU354" s="17" t="s">
        <v>85</v>
      </c>
    </row>
    <row r="355" s="14" customFormat="1">
      <c r="A355" s="14"/>
      <c r="B355" s="241"/>
      <c r="C355" s="242"/>
      <c r="D355" s="225" t="s">
        <v>144</v>
      </c>
      <c r="E355" s="243" t="s">
        <v>1</v>
      </c>
      <c r="F355" s="244" t="s">
        <v>494</v>
      </c>
      <c r="G355" s="242"/>
      <c r="H355" s="243" t="s">
        <v>1</v>
      </c>
      <c r="I355" s="245"/>
      <c r="J355" s="242"/>
      <c r="K355" s="242"/>
      <c r="L355" s="246"/>
      <c r="M355" s="247"/>
      <c r="N355" s="248"/>
      <c r="O355" s="248"/>
      <c r="P355" s="248"/>
      <c r="Q355" s="248"/>
      <c r="R355" s="248"/>
      <c r="S355" s="248"/>
      <c r="T355" s="24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0" t="s">
        <v>144</v>
      </c>
      <c r="AU355" s="250" t="s">
        <v>85</v>
      </c>
      <c r="AV355" s="14" t="s">
        <v>78</v>
      </c>
      <c r="AW355" s="14" t="s">
        <v>30</v>
      </c>
      <c r="AX355" s="14" t="s">
        <v>73</v>
      </c>
      <c r="AY355" s="250" t="s">
        <v>133</v>
      </c>
    </row>
    <row r="356" s="13" customFormat="1">
      <c r="A356" s="13"/>
      <c r="B356" s="230"/>
      <c r="C356" s="231"/>
      <c r="D356" s="225" t="s">
        <v>144</v>
      </c>
      <c r="E356" s="232" t="s">
        <v>1</v>
      </c>
      <c r="F356" s="233" t="s">
        <v>85</v>
      </c>
      <c r="G356" s="231"/>
      <c r="H356" s="234">
        <v>2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144</v>
      </c>
      <c r="AU356" s="240" t="s">
        <v>85</v>
      </c>
      <c r="AV356" s="13" t="s">
        <v>85</v>
      </c>
      <c r="AW356" s="13" t="s">
        <v>30</v>
      </c>
      <c r="AX356" s="13" t="s">
        <v>78</v>
      </c>
      <c r="AY356" s="240" t="s">
        <v>133</v>
      </c>
    </row>
    <row r="357" s="2" customFormat="1" ht="24.15" customHeight="1">
      <c r="A357" s="38"/>
      <c r="B357" s="39"/>
      <c r="C357" s="212" t="s">
        <v>495</v>
      </c>
      <c r="D357" s="212" t="s">
        <v>135</v>
      </c>
      <c r="E357" s="213" t="s">
        <v>496</v>
      </c>
      <c r="F357" s="214" t="s">
        <v>497</v>
      </c>
      <c r="G357" s="215" t="s">
        <v>183</v>
      </c>
      <c r="H357" s="216">
        <v>0.251</v>
      </c>
      <c r="I357" s="217"/>
      <c r="J357" s="218">
        <f>ROUND(I357*H357,2)</f>
        <v>0</v>
      </c>
      <c r="K357" s="214" t="s">
        <v>139</v>
      </c>
      <c r="L357" s="44"/>
      <c r="M357" s="219" t="s">
        <v>1</v>
      </c>
      <c r="N357" s="220" t="s">
        <v>38</v>
      </c>
      <c r="O357" s="91"/>
      <c r="P357" s="221">
        <f>O357*H357</f>
        <v>0</v>
      </c>
      <c r="Q357" s="221">
        <v>0</v>
      </c>
      <c r="R357" s="221">
        <f>Q357*H357</f>
        <v>0</v>
      </c>
      <c r="S357" s="221">
        <v>0</v>
      </c>
      <c r="T357" s="22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3" t="s">
        <v>236</v>
      </c>
      <c r="AT357" s="223" t="s">
        <v>135</v>
      </c>
      <c r="AU357" s="223" t="s">
        <v>85</v>
      </c>
      <c r="AY357" s="17" t="s">
        <v>133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78</v>
      </c>
      <c r="BK357" s="224">
        <f>ROUND(I357*H357,2)</f>
        <v>0</v>
      </c>
      <c r="BL357" s="17" t="s">
        <v>236</v>
      </c>
      <c r="BM357" s="223" t="s">
        <v>498</v>
      </c>
    </row>
    <row r="358" s="2" customFormat="1">
      <c r="A358" s="38"/>
      <c r="B358" s="39"/>
      <c r="C358" s="40"/>
      <c r="D358" s="225" t="s">
        <v>142</v>
      </c>
      <c r="E358" s="40"/>
      <c r="F358" s="226" t="s">
        <v>499</v>
      </c>
      <c r="G358" s="40"/>
      <c r="H358" s="40"/>
      <c r="I358" s="227"/>
      <c r="J358" s="40"/>
      <c r="K358" s="40"/>
      <c r="L358" s="44"/>
      <c r="M358" s="228"/>
      <c r="N358" s="229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142</v>
      </c>
      <c r="AU358" s="17" t="s">
        <v>85</v>
      </c>
    </row>
    <row r="359" s="12" customFormat="1" ht="22.8" customHeight="1">
      <c r="A359" s="12"/>
      <c r="B359" s="196"/>
      <c r="C359" s="197"/>
      <c r="D359" s="198" t="s">
        <v>72</v>
      </c>
      <c r="E359" s="210" t="s">
        <v>500</v>
      </c>
      <c r="F359" s="210" t="s">
        <v>501</v>
      </c>
      <c r="G359" s="197"/>
      <c r="H359" s="197"/>
      <c r="I359" s="200"/>
      <c r="J359" s="211">
        <f>BK359</f>
        <v>0</v>
      </c>
      <c r="K359" s="197"/>
      <c r="L359" s="202"/>
      <c r="M359" s="203"/>
      <c r="N359" s="204"/>
      <c r="O359" s="204"/>
      <c r="P359" s="205">
        <f>SUM(P360:P375)</f>
        <v>0</v>
      </c>
      <c r="Q359" s="204"/>
      <c r="R359" s="205">
        <f>SUM(R360:R375)</f>
        <v>0.023980000000000001</v>
      </c>
      <c r="S359" s="204"/>
      <c r="T359" s="206">
        <f>SUM(T360:T375)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7" t="s">
        <v>85</v>
      </c>
      <c r="AT359" s="208" t="s">
        <v>72</v>
      </c>
      <c r="AU359" s="208" t="s">
        <v>78</v>
      </c>
      <c r="AY359" s="207" t="s">
        <v>133</v>
      </c>
      <c r="BK359" s="209">
        <f>SUM(BK360:BK375)</f>
        <v>0</v>
      </c>
    </row>
    <row r="360" s="2" customFormat="1" ht="33" customHeight="1">
      <c r="A360" s="38"/>
      <c r="B360" s="39"/>
      <c r="C360" s="212" t="s">
        <v>502</v>
      </c>
      <c r="D360" s="212" t="s">
        <v>135</v>
      </c>
      <c r="E360" s="213" t="s">
        <v>503</v>
      </c>
      <c r="F360" s="214" t="s">
        <v>504</v>
      </c>
      <c r="G360" s="215" t="s">
        <v>239</v>
      </c>
      <c r="H360" s="216">
        <v>4</v>
      </c>
      <c r="I360" s="217"/>
      <c r="J360" s="218">
        <f>ROUND(I360*H360,2)</f>
        <v>0</v>
      </c>
      <c r="K360" s="214" t="s">
        <v>139</v>
      </c>
      <c r="L360" s="44"/>
      <c r="M360" s="219" t="s">
        <v>1</v>
      </c>
      <c r="N360" s="220" t="s">
        <v>38</v>
      </c>
      <c r="O360" s="91"/>
      <c r="P360" s="221">
        <f>O360*H360</f>
        <v>0</v>
      </c>
      <c r="Q360" s="221">
        <v>0.00025000000000000001</v>
      </c>
      <c r="R360" s="221">
        <f>Q360*H360</f>
        <v>0.001</v>
      </c>
      <c r="S360" s="221">
        <v>0</v>
      </c>
      <c r="T360" s="22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3" t="s">
        <v>236</v>
      </c>
      <c r="AT360" s="223" t="s">
        <v>135</v>
      </c>
      <c r="AU360" s="223" t="s">
        <v>85</v>
      </c>
      <c r="AY360" s="17" t="s">
        <v>133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78</v>
      </c>
      <c r="BK360" s="224">
        <f>ROUND(I360*H360,2)</f>
        <v>0</v>
      </c>
      <c r="BL360" s="17" t="s">
        <v>236</v>
      </c>
      <c r="BM360" s="223" t="s">
        <v>505</v>
      </c>
    </row>
    <row r="361" s="2" customFormat="1">
      <c r="A361" s="38"/>
      <c r="B361" s="39"/>
      <c r="C361" s="40"/>
      <c r="D361" s="225" t="s">
        <v>142</v>
      </c>
      <c r="E361" s="40"/>
      <c r="F361" s="226" t="s">
        <v>506</v>
      </c>
      <c r="G361" s="40"/>
      <c r="H361" s="40"/>
      <c r="I361" s="227"/>
      <c r="J361" s="40"/>
      <c r="K361" s="40"/>
      <c r="L361" s="44"/>
      <c r="M361" s="228"/>
      <c r="N361" s="229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142</v>
      </c>
      <c r="AU361" s="17" t="s">
        <v>85</v>
      </c>
    </row>
    <row r="362" s="13" customFormat="1">
      <c r="A362" s="13"/>
      <c r="B362" s="230"/>
      <c r="C362" s="231"/>
      <c r="D362" s="225" t="s">
        <v>144</v>
      </c>
      <c r="E362" s="232" t="s">
        <v>1</v>
      </c>
      <c r="F362" s="233" t="s">
        <v>140</v>
      </c>
      <c r="G362" s="231"/>
      <c r="H362" s="234">
        <v>4</v>
      </c>
      <c r="I362" s="235"/>
      <c r="J362" s="231"/>
      <c r="K362" s="231"/>
      <c r="L362" s="236"/>
      <c r="M362" s="237"/>
      <c r="N362" s="238"/>
      <c r="O362" s="238"/>
      <c r="P362" s="238"/>
      <c r="Q362" s="238"/>
      <c r="R362" s="238"/>
      <c r="S362" s="238"/>
      <c r="T362" s="23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0" t="s">
        <v>144</v>
      </c>
      <c r="AU362" s="240" t="s">
        <v>85</v>
      </c>
      <c r="AV362" s="13" t="s">
        <v>85</v>
      </c>
      <c r="AW362" s="13" t="s">
        <v>30</v>
      </c>
      <c r="AX362" s="13" t="s">
        <v>78</v>
      </c>
      <c r="AY362" s="240" t="s">
        <v>133</v>
      </c>
    </row>
    <row r="363" s="2" customFormat="1" ht="24.15" customHeight="1">
      <c r="A363" s="38"/>
      <c r="B363" s="39"/>
      <c r="C363" s="212" t="s">
        <v>507</v>
      </c>
      <c r="D363" s="212" t="s">
        <v>135</v>
      </c>
      <c r="E363" s="213" t="s">
        <v>508</v>
      </c>
      <c r="F363" s="214" t="s">
        <v>509</v>
      </c>
      <c r="G363" s="215" t="s">
        <v>239</v>
      </c>
      <c r="H363" s="216">
        <v>4</v>
      </c>
      <c r="I363" s="217"/>
      <c r="J363" s="218">
        <f>ROUND(I363*H363,2)</f>
        <v>0</v>
      </c>
      <c r="K363" s="214" t="s">
        <v>139</v>
      </c>
      <c r="L363" s="44"/>
      <c r="M363" s="219" t="s">
        <v>1</v>
      </c>
      <c r="N363" s="220" t="s">
        <v>38</v>
      </c>
      <c r="O363" s="91"/>
      <c r="P363" s="221">
        <f>O363*H363</f>
        <v>0</v>
      </c>
      <c r="Q363" s="221">
        <v>0.00027</v>
      </c>
      <c r="R363" s="221">
        <f>Q363*H363</f>
        <v>0.00108</v>
      </c>
      <c r="S363" s="221">
        <v>0</v>
      </c>
      <c r="T363" s="22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3" t="s">
        <v>236</v>
      </c>
      <c r="AT363" s="223" t="s">
        <v>135</v>
      </c>
      <c r="AU363" s="223" t="s">
        <v>85</v>
      </c>
      <c r="AY363" s="17" t="s">
        <v>133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7" t="s">
        <v>78</v>
      </c>
      <c r="BK363" s="224">
        <f>ROUND(I363*H363,2)</f>
        <v>0</v>
      </c>
      <c r="BL363" s="17" t="s">
        <v>236</v>
      </c>
      <c r="BM363" s="223" t="s">
        <v>510</v>
      </c>
    </row>
    <row r="364" s="2" customFormat="1">
      <c r="A364" s="38"/>
      <c r="B364" s="39"/>
      <c r="C364" s="40"/>
      <c r="D364" s="225" t="s">
        <v>142</v>
      </c>
      <c r="E364" s="40"/>
      <c r="F364" s="226" t="s">
        <v>511</v>
      </c>
      <c r="G364" s="40"/>
      <c r="H364" s="40"/>
      <c r="I364" s="227"/>
      <c r="J364" s="40"/>
      <c r="K364" s="40"/>
      <c r="L364" s="44"/>
      <c r="M364" s="228"/>
      <c r="N364" s="229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142</v>
      </c>
      <c r="AU364" s="17" t="s">
        <v>85</v>
      </c>
    </row>
    <row r="365" s="13" customFormat="1">
      <c r="A365" s="13"/>
      <c r="B365" s="230"/>
      <c r="C365" s="231"/>
      <c r="D365" s="225" t="s">
        <v>144</v>
      </c>
      <c r="E365" s="232" t="s">
        <v>1</v>
      </c>
      <c r="F365" s="233" t="s">
        <v>140</v>
      </c>
      <c r="G365" s="231"/>
      <c r="H365" s="234">
        <v>4</v>
      </c>
      <c r="I365" s="235"/>
      <c r="J365" s="231"/>
      <c r="K365" s="231"/>
      <c r="L365" s="236"/>
      <c r="M365" s="237"/>
      <c r="N365" s="238"/>
      <c r="O365" s="238"/>
      <c r="P365" s="238"/>
      <c r="Q365" s="238"/>
      <c r="R365" s="238"/>
      <c r="S365" s="238"/>
      <c r="T365" s="23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0" t="s">
        <v>144</v>
      </c>
      <c r="AU365" s="240" t="s">
        <v>85</v>
      </c>
      <c r="AV365" s="13" t="s">
        <v>85</v>
      </c>
      <c r="AW365" s="13" t="s">
        <v>30</v>
      </c>
      <c r="AX365" s="13" t="s">
        <v>78</v>
      </c>
      <c r="AY365" s="240" t="s">
        <v>133</v>
      </c>
    </row>
    <row r="366" s="2" customFormat="1" ht="24.15" customHeight="1">
      <c r="A366" s="38"/>
      <c r="B366" s="39"/>
      <c r="C366" s="212" t="s">
        <v>512</v>
      </c>
      <c r="D366" s="212" t="s">
        <v>135</v>
      </c>
      <c r="E366" s="213" t="s">
        <v>513</v>
      </c>
      <c r="F366" s="214" t="s">
        <v>514</v>
      </c>
      <c r="G366" s="215" t="s">
        <v>239</v>
      </c>
      <c r="H366" s="216">
        <v>4</v>
      </c>
      <c r="I366" s="217"/>
      <c r="J366" s="218">
        <f>ROUND(I366*H366,2)</f>
        <v>0</v>
      </c>
      <c r="K366" s="214" t="s">
        <v>139</v>
      </c>
      <c r="L366" s="44"/>
      <c r="M366" s="219" t="s">
        <v>1</v>
      </c>
      <c r="N366" s="220" t="s">
        <v>38</v>
      </c>
      <c r="O366" s="91"/>
      <c r="P366" s="221">
        <f>O366*H366</f>
        <v>0</v>
      </c>
      <c r="Q366" s="221">
        <v>0.0042199999999999998</v>
      </c>
      <c r="R366" s="221">
        <f>Q366*H366</f>
        <v>0.016879999999999999</v>
      </c>
      <c r="S366" s="221">
        <v>0</v>
      </c>
      <c r="T366" s="22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3" t="s">
        <v>236</v>
      </c>
      <c r="AT366" s="223" t="s">
        <v>135</v>
      </c>
      <c r="AU366" s="223" t="s">
        <v>85</v>
      </c>
      <c r="AY366" s="17" t="s">
        <v>133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78</v>
      </c>
      <c r="BK366" s="224">
        <f>ROUND(I366*H366,2)</f>
        <v>0</v>
      </c>
      <c r="BL366" s="17" t="s">
        <v>236</v>
      </c>
      <c r="BM366" s="223" t="s">
        <v>515</v>
      </c>
    </row>
    <row r="367" s="2" customFormat="1">
      <c r="A367" s="38"/>
      <c r="B367" s="39"/>
      <c r="C367" s="40"/>
      <c r="D367" s="225" t="s">
        <v>142</v>
      </c>
      <c r="E367" s="40"/>
      <c r="F367" s="226" t="s">
        <v>516</v>
      </c>
      <c r="G367" s="40"/>
      <c r="H367" s="40"/>
      <c r="I367" s="227"/>
      <c r="J367" s="40"/>
      <c r="K367" s="40"/>
      <c r="L367" s="44"/>
      <c r="M367" s="228"/>
      <c r="N367" s="229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142</v>
      </c>
      <c r="AU367" s="17" t="s">
        <v>85</v>
      </c>
    </row>
    <row r="368" s="2" customFormat="1" ht="24.15" customHeight="1">
      <c r="A368" s="38"/>
      <c r="B368" s="39"/>
      <c r="C368" s="212" t="s">
        <v>517</v>
      </c>
      <c r="D368" s="212" t="s">
        <v>135</v>
      </c>
      <c r="E368" s="213" t="s">
        <v>518</v>
      </c>
      <c r="F368" s="214" t="s">
        <v>519</v>
      </c>
      <c r="G368" s="215" t="s">
        <v>239</v>
      </c>
      <c r="H368" s="216">
        <v>4</v>
      </c>
      <c r="I368" s="217"/>
      <c r="J368" s="218">
        <f>ROUND(I368*H368,2)</f>
        <v>0</v>
      </c>
      <c r="K368" s="214" t="s">
        <v>139</v>
      </c>
      <c r="L368" s="44"/>
      <c r="M368" s="219" t="s">
        <v>1</v>
      </c>
      <c r="N368" s="220" t="s">
        <v>38</v>
      </c>
      <c r="O368" s="91"/>
      <c r="P368" s="221">
        <f>O368*H368</f>
        <v>0</v>
      </c>
      <c r="Q368" s="221">
        <v>0.00051999999999999995</v>
      </c>
      <c r="R368" s="221">
        <f>Q368*H368</f>
        <v>0.0020799999999999998</v>
      </c>
      <c r="S368" s="221">
        <v>0</v>
      </c>
      <c r="T368" s="22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3" t="s">
        <v>236</v>
      </c>
      <c r="AT368" s="223" t="s">
        <v>135</v>
      </c>
      <c r="AU368" s="223" t="s">
        <v>85</v>
      </c>
      <c r="AY368" s="17" t="s">
        <v>133</v>
      </c>
      <c r="BE368" s="224">
        <f>IF(N368="základní",J368,0)</f>
        <v>0</v>
      </c>
      <c r="BF368" s="224">
        <f>IF(N368="snížená",J368,0)</f>
        <v>0</v>
      </c>
      <c r="BG368" s="224">
        <f>IF(N368="zákl. přenesená",J368,0)</f>
        <v>0</v>
      </c>
      <c r="BH368" s="224">
        <f>IF(N368="sníž. přenesená",J368,0)</f>
        <v>0</v>
      </c>
      <c r="BI368" s="224">
        <f>IF(N368="nulová",J368,0)</f>
        <v>0</v>
      </c>
      <c r="BJ368" s="17" t="s">
        <v>78</v>
      </c>
      <c r="BK368" s="224">
        <f>ROUND(I368*H368,2)</f>
        <v>0</v>
      </c>
      <c r="BL368" s="17" t="s">
        <v>236</v>
      </c>
      <c r="BM368" s="223" t="s">
        <v>520</v>
      </c>
    </row>
    <row r="369" s="2" customFormat="1">
      <c r="A369" s="38"/>
      <c r="B369" s="39"/>
      <c r="C369" s="40"/>
      <c r="D369" s="225" t="s">
        <v>142</v>
      </c>
      <c r="E369" s="40"/>
      <c r="F369" s="226" t="s">
        <v>521</v>
      </c>
      <c r="G369" s="40"/>
      <c r="H369" s="40"/>
      <c r="I369" s="227"/>
      <c r="J369" s="40"/>
      <c r="K369" s="40"/>
      <c r="L369" s="44"/>
      <c r="M369" s="228"/>
      <c r="N369" s="229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142</v>
      </c>
      <c r="AU369" s="17" t="s">
        <v>85</v>
      </c>
    </row>
    <row r="370" s="13" customFormat="1">
      <c r="A370" s="13"/>
      <c r="B370" s="230"/>
      <c r="C370" s="231"/>
      <c r="D370" s="225" t="s">
        <v>144</v>
      </c>
      <c r="E370" s="232" t="s">
        <v>1</v>
      </c>
      <c r="F370" s="233" t="s">
        <v>140</v>
      </c>
      <c r="G370" s="231"/>
      <c r="H370" s="234">
        <v>4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0" t="s">
        <v>144</v>
      </c>
      <c r="AU370" s="240" t="s">
        <v>85</v>
      </c>
      <c r="AV370" s="13" t="s">
        <v>85</v>
      </c>
      <c r="AW370" s="13" t="s">
        <v>30</v>
      </c>
      <c r="AX370" s="13" t="s">
        <v>78</v>
      </c>
      <c r="AY370" s="240" t="s">
        <v>133</v>
      </c>
    </row>
    <row r="371" s="2" customFormat="1" ht="24.15" customHeight="1">
      <c r="A371" s="38"/>
      <c r="B371" s="39"/>
      <c r="C371" s="212" t="s">
        <v>522</v>
      </c>
      <c r="D371" s="212" t="s">
        <v>135</v>
      </c>
      <c r="E371" s="213" t="s">
        <v>523</v>
      </c>
      <c r="F371" s="214" t="s">
        <v>524</v>
      </c>
      <c r="G371" s="215" t="s">
        <v>239</v>
      </c>
      <c r="H371" s="216">
        <v>2</v>
      </c>
      <c r="I371" s="217"/>
      <c r="J371" s="218">
        <f>ROUND(I371*H371,2)</f>
        <v>0</v>
      </c>
      <c r="K371" s="214" t="s">
        <v>139</v>
      </c>
      <c r="L371" s="44"/>
      <c r="M371" s="219" t="s">
        <v>1</v>
      </c>
      <c r="N371" s="220" t="s">
        <v>38</v>
      </c>
      <c r="O371" s="91"/>
      <c r="P371" s="221">
        <f>O371*H371</f>
        <v>0</v>
      </c>
      <c r="Q371" s="221">
        <v>0.00147</v>
      </c>
      <c r="R371" s="221">
        <f>Q371*H371</f>
        <v>0.0029399999999999999</v>
      </c>
      <c r="S371" s="221">
        <v>0</v>
      </c>
      <c r="T371" s="222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3" t="s">
        <v>236</v>
      </c>
      <c r="AT371" s="223" t="s">
        <v>135</v>
      </c>
      <c r="AU371" s="223" t="s">
        <v>85</v>
      </c>
      <c r="AY371" s="17" t="s">
        <v>133</v>
      </c>
      <c r="BE371" s="224">
        <f>IF(N371="základní",J371,0)</f>
        <v>0</v>
      </c>
      <c r="BF371" s="224">
        <f>IF(N371="snížená",J371,0)</f>
        <v>0</v>
      </c>
      <c r="BG371" s="224">
        <f>IF(N371="zákl. přenesená",J371,0)</f>
        <v>0</v>
      </c>
      <c r="BH371" s="224">
        <f>IF(N371="sníž. přenesená",J371,0)</f>
        <v>0</v>
      </c>
      <c r="BI371" s="224">
        <f>IF(N371="nulová",J371,0)</f>
        <v>0</v>
      </c>
      <c r="BJ371" s="17" t="s">
        <v>78</v>
      </c>
      <c r="BK371" s="224">
        <f>ROUND(I371*H371,2)</f>
        <v>0</v>
      </c>
      <c r="BL371" s="17" t="s">
        <v>236</v>
      </c>
      <c r="BM371" s="223" t="s">
        <v>525</v>
      </c>
    </row>
    <row r="372" s="2" customFormat="1">
      <c r="A372" s="38"/>
      <c r="B372" s="39"/>
      <c r="C372" s="40"/>
      <c r="D372" s="225" t="s">
        <v>142</v>
      </c>
      <c r="E372" s="40"/>
      <c r="F372" s="226" t="s">
        <v>526</v>
      </c>
      <c r="G372" s="40"/>
      <c r="H372" s="40"/>
      <c r="I372" s="227"/>
      <c r="J372" s="40"/>
      <c r="K372" s="40"/>
      <c r="L372" s="44"/>
      <c r="M372" s="228"/>
      <c r="N372" s="229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142</v>
      </c>
      <c r="AU372" s="17" t="s">
        <v>85</v>
      </c>
    </row>
    <row r="373" s="13" customFormat="1">
      <c r="A373" s="13"/>
      <c r="B373" s="230"/>
      <c r="C373" s="231"/>
      <c r="D373" s="225" t="s">
        <v>144</v>
      </c>
      <c r="E373" s="232" t="s">
        <v>1</v>
      </c>
      <c r="F373" s="233" t="s">
        <v>85</v>
      </c>
      <c r="G373" s="231"/>
      <c r="H373" s="234">
        <v>2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144</v>
      </c>
      <c r="AU373" s="240" t="s">
        <v>85</v>
      </c>
      <c r="AV373" s="13" t="s">
        <v>85</v>
      </c>
      <c r="AW373" s="13" t="s">
        <v>30</v>
      </c>
      <c r="AX373" s="13" t="s">
        <v>78</v>
      </c>
      <c r="AY373" s="240" t="s">
        <v>133</v>
      </c>
    </row>
    <row r="374" s="2" customFormat="1" ht="21.75" customHeight="1">
      <c r="A374" s="38"/>
      <c r="B374" s="39"/>
      <c r="C374" s="212" t="s">
        <v>527</v>
      </c>
      <c r="D374" s="212" t="s">
        <v>135</v>
      </c>
      <c r="E374" s="213" t="s">
        <v>528</v>
      </c>
      <c r="F374" s="214" t="s">
        <v>529</v>
      </c>
      <c r="G374" s="215" t="s">
        <v>183</v>
      </c>
      <c r="H374" s="216">
        <v>0.024</v>
      </c>
      <c r="I374" s="217"/>
      <c r="J374" s="218">
        <f>ROUND(I374*H374,2)</f>
        <v>0</v>
      </c>
      <c r="K374" s="214" t="s">
        <v>139</v>
      </c>
      <c r="L374" s="44"/>
      <c r="M374" s="219" t="s">
        <v>1</v>
      </c>
      <c r="N374" s="220" t="s">
        <v>38</v>
      </c>
      <c r="O374" s="91"/>
      <c r="P374" s="221">
        <f>O374*H374</f>
        <v>0</v>
      </c>
      <c r="Q374" s="221">
        <v>0</v>
      </c>
      <c r="R374" s="221">
        <f>Q374*H374</f>
        <v>0</v>
      </c>
      <c r="S374" s="221">
        <v>0</v>
      </c>
      <c r="T374" s="222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3" t="s">
        <v>236</v>
      </c>
      <c r="AT374" s="223" t="s">
        <v>135</v>
      </c>
      <c r="AU374" s="223" t="s">
        <v>85</v>
      </c>
      <c r="AY374" s="17" t="s">
        <v>133</v>
      </c>
      <c r="BE374" s="224">
        <f>IF(N374="základní",J374,0)</f>
        <v>0</v>
      </c>
      <c r="BF374" s="224">
        <f>IF(N374="snížená",J374,0)</f>
        <v>0</v>
      </c>
      <c r="BG374" s="224">
        <f>IF(N374="zákl. přenesená",J374,0)</f>
        <v>0</v>
      </c>
      <c r="BH374" s="224">
        <f>IF(N374="sníž. přenesená",J374,0)</f>
        <v>0</v>
      </c>
      <c r="BI374" s="224">
        <f>IF(N374="nulová",J374,0)</f>
        <v>0</v>
      </c>
      <c r="BJ374" s="17" t="s">
        <v>78</v>
      </c>
      <c r="BK374" s="224">
        <f>ROUND(I374*H374,2)</f>
        <v>0</v>
      </c>
      <c r="BL374" s="17" t="s">
        <v>236</v>
      </c>
      <c r="BM374" s="223" t="s">
        <v>530</v>
      </c>
    </row>
    <row r="375" s="2" customFormat="1">
      <c r="A375" s="38"/>
      <c r="B375" s="39"/>
      <c r="C375" s="40"/>
      <c r="D375" s="225" t="s">
        <v>142</v>
      </c>
      <c r="E375" s="40"/>
      <c r="F375" s="226" t="s">
        <v>531</v>
      </c>
      <c r="G375" s="40"/>
      <c r="H375" s="40"/>
      <c r="I375" s="227"/>
      <c r="J375" s="40"/>
      <c r="K375" s="40"/>
      <c r="L375" s="44"/>
      <c r="M375" s="228"/>
      <c r="N375" s="229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142</v>
      </c>
      <c r="AU375" s="17" t="s">
        <v>85</v>
      </c>
    </row>
    <row r="376" s="12" customFormat="1" ht="25.92" customHeight="1">
      <c r="A376" s="12"/>
      <c r="B376" s="196"/>
      <c r="C376" s="197"/>
      <c r="D376" s="198" t="s">
        <v>72</v>
      </c>
      <c r="E376" s="199" t="s">
        <v>203</v>
      </c>
      <c r="F376" s="199" t="s">
        <v>532</v>
      </c>
      <c r="G376" s="197"/>
      <c r="H376" s="197"/>
      <c r="I376" s="200"/>
      <c r="J376" s="201">
        <f>BK376</f>
        <v>0</v>
      </c>
      <c r="K376" s="197"/>
      <c r="L376" s="202"/>
      <c r="M376" s="203"/>
      <c r="N376" s="204"/>
      <c r="O376" s="204"/>
      <c r="P376" s="205">
        <f>P377</f>
        <v>0</v>
      </c>
      <c r="Q376" s="204"/>
      <c r="R376" s="205">
        <f>R377</f>
        <v>0.0040000000000000001</v>
      </c>
      <c r="S376" s="204"/>
      <c r="T376" s="206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7" t="s">
        <v>84</v>
      </c>
      <c r="AT376" s="208" t="s">
        <v>72</v>
      </c>
      <c r="AU376" s="208" t="s">
        <v>73</v>
      </c>
      <c r="AY376" s="207" t="s">
        <v>133</v>
      </c>
      <c r="BK376" s="209">
        <f>BK377</f>
        <v>0</v>
      </c>
    </row>
    <row r="377" s="12" customFormat="1" ht="22.8" customHeight="1">
      <c r="A377" s="12"/>
      <c r="B377" s="196"/>
      <c r="C377" s="197"/>
      <c r="D377" s="198" t="s">
        <v>72</v>
      </c>
      <c r="E377" s="210" t="s">
        <v>533</v>
      </c>
      <c r="F377" s="210" t="s">
        <v>534</v>
      </c>
      <c r="G377" s="197"/>
      <c r="H377" s="197"/>
      <c r="I377" s="200"/>
      <c r="J377" s="211">
        <f>BK377</f>
        <v>0</v>
      </c>
      <c r="K377" s="197"/>
      <c r="L377" s="202"/>
      <c r="M377" s="203"/>
      <c r="N377" s="204"/>
      <c r="O377" s="204"/>
      <c r="P377" s="205">
        <f>SUM(P378:P381)</f>
        <v>0</v>
      </c>
      <c r="Q377" s="204"/>
      <c r="R377" s="205">
        <f>SUM(R378:R381)</f>
        <v>0.0040000000000000001</v>
      </c>
      <c r="S377" s="204"/>
      <c r="T377" s="206">
        <f>SUM(T378:T381)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7" t="s">
        <v>84</v>
      </c>
      <c r="AT377" s="208" t="s">
        <v>72</v>
      </c>
      <c r="AU377" s="208" t="s">
        <v>78</v>
      </c>
      <c r="AY377" s="207" t="s">
        <v>133</v>
      </c>
      <c r="BK377" s="209">
        <f>SUM(BK378:BK381)</f>
        <v>0</v>
      </c>
    </row>
    <row r="378" s="2" customFormat="1" ht="24.15" customHeight="1">
      <c r="A378" s="38"/>
      <c r="B378" s="39"/>
      <c r="C378" s="212" t="s">
        <v>535</v>
      </c>
      <c r="D378" s="212" t="s">
        <v>135</v>
      </c>
      <c r="E378" s="213" t="s">
        <v>536</v>
      </c>
      <c r="F378" s="214" t="s">
        <v>537</v>
      </c>
      <c r="G378" s="215" t="s">
        <v>239</v>
      </c>
      <c r="H378" s="216">
        <v>4</v>
      </c>
      <c r="I378" s="217"/>
      <c r="J378" s="218">
        <f>ROUND(I378*H378,2)</f>
        <v>0</v>
      </c>
      <c r="K378" s="214" t="s">
        <v>139</v>
      </c>
      <c r="L378" s="44"/>
      <c r="M378" s="219" t="s">
        <v>1</v>
      </c>
      <c r="N378" s="220" t="s">
        <v>38</v>
      </c>
      <c r="O378" s="91"/>
      <c r="P378" s="221">
        <f>O378*H378</f>
        <v>0</v>
      </c>
      <c r="Q378" s="221">
        <v>0</v>
      </c>
      <c r="R378" s="221">
        <f>Q378*H378</f>
        <v>0</v>
      </c>
      <c r="S378" s="221">
        <v>0</v>
      </c>
      <c r="T378" s="22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3" t="s">
        <v>522</v>
      </c>
      <c r="AT378" s="223" t="s">
        <v>135</v>
      </c>
      <c r="AU378" s="223" t="s">
        <v>85</v>
      </c>
      <c r="AY378" s="17" t="s">
        <v>133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7" t="s">
        <v>78</v>
      </c>
      <c r="BK378" s="224">
        <f>ROUND(I378*H378,2)</f>
        <v>0</v>
      </c>
      <c r="BL378" s="17" t="s">
        <v>522</v>
      </c>
      <c r="BM378" s="223" t="s">
        <v>538</v>
      </c>
    </row>
    <row r="379" s="2" customFormat="1">
      <c r="A379" s="38"/>
      <c r="B379" s="39"/>
      <c r="C379" s="40"/>
      <c r="D379" s="225" t="s">
        <v>142</v>
      </c>
      <c r="E379" s="40"/>
      <c r="F379" s="226" t="s">
        <v>539</v>
      </c>
      <c r="G379" s="40"/>
      <c r="H379" s="40"/>
      <c r="I379" s="227"/>
      <c r="J379" s="40"/>
      <c r="K379" s="40"/>
      <c r="L379" s="44"/>
      <c r="M379" s="228"/>
      <c r="N379" s="229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142</v>
      </c>
      <c r="AU379" s="17" t="s">
        <v>85</v>
      </c>
    </row>
    <row r="380" s="2" customFormat="1" ht="24.15" customHeight="1">
      <c r="A380" s="38"/>
      <c r="B380" s="39"/>
      <c r="C380" s="262" t="s">
        <v>540</v>
      </c>
      <c r="D380" s="262" t="s">
        <v>203</v>
      </c>
      <c r="E380" s="263" t="s">
        <v>541</v>
      </c>
      <c r="F380" s="264" t="s">
        <v>542</v>
      </c>
      <c r="G380" s="265" t="s">
        <v>239</v>
      </c>
      <c r="H380" s="266">
        <v>4</v>
      </c>
      <c r="I380" s="267"/>
      <c r="J380" s="268">
        <f>ROUND(I380*H380,2)</f>
        <v>0</v>
      </c>
      <c r="K380" s="264" t="s">
        <v>1</v>
      </c>
      <c r="L380" s="269"/>
      <c r="M380" s="270" t="s">
        <v>1</v>
      </c>
      <c r="N380" s="271" t="s">
        <v>38</v>
      </c>
      <c r="O380" s="91"/>
      <c r="P380" s="221">
        <f>O380*H380</f>
        <v>0</v>
      </c>
      <c r="Q380" s="221">
        <v>0.001</v>
      </c>
      <c r="R380" s="221">
        <f>Q380*H380</f>
        <v>0.0040000000000000001</v>
      </c>
      <c r="S380" s="221">
        <v>0</v>
      </c>
      <c r="T380" s="222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3" t="s">
        <v>404</v>
      </c>
      <c r="AT380" s="223" t="s">
        <v>203</v>
      </c>
      <c r="AU380" s="223" t="s">
        <v>85</v>
      </c>
      <c r="AY380" s="17" t="s">
        <v>133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78</v>
      </c>
      <c r="BK380" s="224">
        <f>ROUND(I380*H380,2)</f>
        <v>0</v>
      </c>
      <c r="BL380" s="17" t="s">
        <v>404</v>
      </c>
      <c r="BM380" s="223" t="s">
        <v>543</v>
      </c>
    </row>
    <row r="381" s="2" customFormat="1">
      <c r="A381" s="38"/>
      <c r="B381" s="39"/>
      <c r="C381" s="40"/>
      <c r="D381" s="225" t="s">
        <v>142</v>
      </c>
      <c r="E381" s="40"/>
      <c r="F381" s="226" t="s">
        <v>544</v>
      </c>
      <c r="G381" s="40"/>
      <c r="H381" s="40"/>
      <c r="I381" s="227"/>
      <c r="J381" s="40"/>
      <c r="K381" s="40"/>
      <c r="L381" s="44"/>
      <c r="M381" s="228"/>
      <c r="N381" s="229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142</v>
      </c>
      <c r="AU381" s="17" t="s">
        <v>85</v>
      </c>
    </row>
    <row r="382" s="12" customFormat="1" ht="25.92" customHeight="1">
      <c r="A382" s="12"/>
      <c r="B382" s="196"/>
      <c r="C382" s="197"/>
      <c r="D382" s="198" t="s">
        <v>72</v>
      </c>
      <c r="E382" s="199" t="s">
        <v>545</v>
      </c>
      <c r="F382" s="199" t="s">
        <v>546</v>
      </c>
      <c r="G382" s="197"/>
      <c r="H382" s="197"/>
      <c r="I382" s="200"/>
      <c r="J382" s="201">
        <f>BK382</f>
        <v>0</v>
      </c>
      <c r="K382" s="197"/>
      <c r="L382" s="202"/>
      <c r="M382" s="203"/>
      <c r="N382" s="204"/>
      <c r="O382" s="204"/>
      <c r="P382" s="205">
        <f>P383+P392+P397+P414+P419+P423</f>
        <v>0</v>
      </c>
      <c r="Q382" s="204"/>
      <c r="R382" s="205">
        <f>R383+R392+R397+R414+R419+R423</f>
        <v>0</v>
      </c>
      <c r="S382" s="204"/>
      <c r="T382" s="206">
        <f>T383+T392+T397+T414+T419+T423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7" t="s">
        <v>168</v>
      </c>
      <c r="AT382" s="208" t="s">
        <v>72</v>
      </c>
      <c r="AU382" s="208" t="s">
        <v>73</v>
      </c>
      <c r="AY382" s="207" t="s">
        <v>133</v>
      </c>
      <c r="BK382" s="209">
        <f>BK383+BK392+BK397+BK414+BK419+BK423</f>
        <v>0</v>
      </c>
    </row>
    <row r="383" s="12" customFormat="1" ht="22.8" customHeight="1">
      <c r="A383" s="12"/>
      <c r="B383" s="196"/>
      <c r="C383" s="197"/>
      <c r="D383" s="198" t="s">
        <v>72</v>
      </c>
      <c r="E383" s="210" t="s">
        <v>547</v>
      </c>
      <c r="F383" s="210" t="s">
        <v>548</v>
      </c>
      <c r="G383" s="197"/>
      <c r="H383" s="197"/>
      <c r="I383" s="200"/>
      <c r="J383" s="211">
        <f>BK383</f>
        <v>0</v>
      </c>
      <c r="K383" s="197"/>
      <c r="L383" s="202"/>
      <c r="M383" s="203"/>
      <c r="N383" s="204"/>
      <c r="O383" s="204"/>
      <c r="P383" s="205">
        <f>SUM(P384:P391)</f>
        <v>0</v>
      </c>
      <c r="Q383" s="204"/>
      <c r="R383" s="205">
        <f>SUM(R384:R391)</f>
        <v>0</v>
      </c>
      <c r="S383" s="204"/>
      <c r="T383" s="206">
        <f>SUM(T384:T391)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7" t="s">
        <v>168</v>
      </c>
      <c r="AT383" s="208" t="s">
        <v>72</v>
      </c>
      <c r="AU383" s="208" t="s">
        <v>78</v>
      </c>
      <c r="AY383" s="207" t="s">
        <v>133</v>
      </c>
      <c r="BK383" s="209">
        <f>SUM(BK384:BK391)</f>
        <v>0</v>
      </c>
    </row>
    <row r="384" s="2" customFormat="1" ht="16.5" customHeight="1">
      <c r="A384" s="38"/>
      <c r="B384" s="39"/>
      <c r="C384" s="212" t="s">
        <v>549</v>
      </c>
      <c r="D384" s="212" t="s">
        <v>135</v>
      </c>
      <c r="E384" s="213" t="s">
        <v>550</v>
      </c>
      <c r="F384" s="214" t="s">
        <v>551</v>
      </c>
      <c r="G384" s="215" t="s">
        <v>552</v>
      </c>
      <c r="H384" s="216">
        <v>1</v>
      </c>
      <c r="I384" s="217"/>
      <c r="J384" s="218">
        <f>ROUND(I384*H384,2)</f>
        <v>0</v>
      </c>
      <c r="K384" s="214" t="s">
        <v>139</v>
      </c>
      <c r="L384" s="44"/>
      <c r="M384" s="219" t="s">
        <v>1</v>
      </c>
      <c r="N384" s="220" t="s">
        <v>38</v>
      </c>
      <c r="O384" s="91"/>
      <c r="P384" s="221">
        <f>O384*H384</f>
        <v>0</v>
      </c>
      <c r="Q384" s="221">
        <v>0</v>
      </c>
      <c r="R384" s="221">
        <f>Q384*H384</f>
        <v>0</v>
      </c>
      <c r="S384" s="221">
        <v>0</v>
      </c>
      <c r="T384" s="22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3" t="s">
        <v>553</v>
      </c>
      <c r="AT384" s="223" t="s">
        <v>135</v>
      </c>
      <c r="AU384" s="223" t="s">
        <v>85</v>
      </c>
      <c r="AY384" s="17" t="s">
        <v>133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78</v>
      </c>
      <c r="BK384" s="224">
        <f>ROUND(I384*H384,2)</f>
        <v>0</v>
      </c>
      <c r="BL384" s="17" t="s">
        <v>553</v>
      </c>
      <c r="BM384" s="223" t="s">
        <v>554</v>
      </c>
    </row>
    <row r="385" s="2" customFormat="1">
      <c r="A385" s="38"/>
      <c r="B385" s="39"/>
      <c r="C385" s="40"/>
      <c r="D385" s="225" t="s">
        <v>142</v>
      </c>
      <c r="E385" s="40"/>
      <c r="F385" s="226" t="s">
        <v>551</v>
      </c>
      <c r="G385" s="40"/>
      <c r="H385" s="40"/>
      <c r="I385" s="227"/>
      <c r="J385" s="40"/>
      <c r="K385" s="40"/>
      <c r="L385" s="44"/>
      <c r="M385" s="228"/>
      <c r="N385" s="229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142</v>
      </c>
      <c r="AU385" s="17" t="s">
        <v>85</v>
      </c>
    </row>
    <row r="386" s="2" customFormat="1">
      <c r="A386" s="38"/>
      <c r="B386" s="39"/>
      <c r="C386" s="40"/>
      <c r="D386" s="225" t="s">
        <v>463</v>
      </c>
      <c r="E386" s="40"/>
      <c r="F386" s="272" t="s">
        <v>555</v>
      </c>
      <c r="G386" s="40"/>
      <c r="H386" s="40"/>
      <c r="I386" s="227"/>
      <c r="J386" s="40"/>
      <c r="K386" s="40"/>
      <c r="L386" s="44"/>
      <c r="M386" s="228"/>
      <c r="N386" s="229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463</v>
      </c>
      <c r="AU386" s="17" t="s">
        <v>85</v>
      </c>
    </row>
    <row r="387" s="13" customFormat="1">
      <c r="A387" s="13"/>
      <c r="B387" s="230"/>
      <c r="C387" s="231"/>
      <c r="D387" s="225" t="s">
        <v>144</v>
      </c>
      <c r="E387" s="232" t="s">
        <v>1</v>
      </c>
      <c r="F387" s="233" t="s">
        <v>78</v>
      </c>
      <c r="G387" s="231"/>
      <c r="H387" s="234">
        <v>1</v>
      </c>
      <c r="I387" s="235"/>
      <c r="J387" s="231"/>
      <c r="K387" s="231"/>
      <c r="L387" s="236"/>
      <c r="M387" s="237"/>
      <c r="N387" s="238"/>
      <c r="O387" s="238"/>
      <c r="P387" s="238"/>
      <c r="Q387" s="238"/>
      <c r="R387" s="238"/>
      <c r="S387" s="238"/>
      <c r="T387" s="23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0" t="s">
        <v>144</v>
      </c>
      <c r="AU387" s="240" t="s">
        <v>85</v>
      </c>
      <c r="AV387" s="13" t="s">
        <v>85</v>
      </c>
      <c r="AW387" s="13" t="s">
        <v>30</v>
      </c>
      <c r="AX387" s="13" t="s">
        <v>78</v>
      </c>
      <c r="AY387" s="240" t="s">
        <v>133</v>
      </c>
    </row>
    <row r="388" s="2" customFormat="1" ht="16.5" customHeight="1">
      <c r="A388" s="38"/>
      <c r="B388" s="39"/>
      <c r="C388" s="212" t="s">
        <v>556</v>
      </c>
      <c r="D388" s="212" t="s">
        <v>135</v>
      </c>
      <c r="E388" s="213" t="s">
        <v>557</v>
      </c>
      <c r="F388" s="214" t="s">
        <v>558</v>
      </c>
      <c r="G388" s="215" t="s">
        <v>552</v>
      </c>
      <c r="H388" s="216">
        <v>1</v>
      </c>
      <c r="I388" s="217"/>
      <c r="J388" s="218">
        <f>ROUND(I388*H388,2)</f>
        <v>0</v>
      </c>
      <c r="K388" s="214" t="s">
        <v>139</v>
      </c>
      <c r="L388" s="44"/>
      <c r="M388" s="219" t="s">
        <v>1</v>
      </c>
      <c r="N388" s="220" t="s">
        <v>38</v>
      </c>
      <c r="O388" s="91"/>
      <c r="P388" s="221">
        <f>O388*H388</f>
        <v>0</v>
      </c>
      <c r="Q388" s="221">
        <v>0</v>
      </c>
      <c r="R388" s="221">
        <f>Q388*H388</f>
        <v>0</v>
      </c>
      <c r="S388" s="221">
        <v>0</v>
      </c>
      <c r="T388" s="22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3" t="s">
        <v>553</v>
      </c>
      <c r="AT388" s="223" t="s">
        <v>135</v>
      </c>
      <c r="AU388" s="223" t="s">
        <v>85</v>
      </c>
      <c r="AY388" s="17" t="s">
        <v>133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78</v>
      </c>
      <c r="BK388" s="224">
        <f>ROUND(I388*H388,2)</f>
        <v>0</v>
      </c>
      <c r="BL388" s="17" t="s">
        <v>553</v>
      </c>
      <c r="BM388" s="223" t="s">
        <v>559</v>
      </c>
    </row>
    <row r="389" s="2" customFormat="1">
      <c r="A389" s="38"/>
      <c r="B389" s="39"/>
      <c r="C389" s="40"/>
      <c r="D389" s="225" t="s">
        <v>142</v>
      </c>
      <c r="E389" s="40"/>
      <c r="F389" s="226" t="s">
        <v>558</v>
      </c>
      <c r="G389" s="40"/>
      <c r="H389" s="40"/>
      <c r="I389" s="227"/>
      <c r="J389" s="40"/>
      <c r="K389" s="40"/>
      <c r="L389" s="44"/>
      <c r="M389" s="228"/>
      <c r="N389" s="229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142</v>
      </c>
      <c r="AU389" s="17" t="s">
        <v>85</v>
      </c>
    </row>
    <row r="390" s="2" customFormat="1">
      <c r="A390" s="38"/>
      <c r="B390" s="39"/>
      <c r="C390" s="40"/>
      <c r="D390" s="225" t="s">
        <v>463</v>
      </c>
      <c r="E390" s="40"/>
      <c r="F390" s="272" t="s">
        <v>560</v>
      </c>
      <c r="G390" s="40"/>
      <c r="H390" s="40"/>
      <c r="I390" s="227"/>
      <c r="J390" s="40"/>
      <c r="K390" s="40"/>
      <c r="L390" s="44"/>
      <c r="M390" s="228"/>
      <c r="N390" s="229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463</v>
      </c>
      <c r="AU390" s="17" t="s">
        <v>85</v>
      </c>
    </row>
    <row r="391" s="13" customFormat="1">
      <c r="A391" s="13"/>
      <c r="B391" s="230"/>
      <c r="C391" s="231"/>
      <c r="D391" s="225" t="s">
        <v>144</v>
      </c>
      <c r="E391" s="232" t="s">
        <v>1</v>
      </c>
      <c r="F391" s="233" t="s">
        <v>78</v>
      </c>
      <c r="G391" s="231"/>
      <c r="H391" s="234">
        <v>1</v>
      </c>
      <c r="I391" s="235"/>
      <c r="J391" s="231"/>
      <c r="K391" s="231"/>
      <c r="L391" s="236"/>
      <c r="M391" s="237"/>
      <c r="N391" s="238"/>
      <c r="O391" s="238"/>
      <c r="P391" s="238"/>
      <c r="Q391" s="238"/>
      <c r="R391" s="238"/>
      <c r="S391" s="238"/>
      <c r="T391" s="23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0" t="s">
        <v>144</v>
      </c>
      <c r="AU391" s="240" t="s">
        <v>85</v>
      </c>
      <c r="AV391" s="13" t="s">
        <v>85</v>
      </c>
      <c r="AW391" s="13" t="s">
        <v>30</v>
      </c>
      <c r="AX391" s="13" t="s">
        <v>78</v>
      </c>
      <c r="AY391" s="240" t="s">
        <v>133</v>
      </c>
    </row>
    <row r="392" s="12" customFormat="1" ht="22.8" customHeight="1">
      <c r="A392" s="12"/>
      <c r="B392" s="196"/>
      <c r="C392" s="197"/>
      <c r="D392" s="198" t="s">
        <v>72</v>
      </c>
      <c r="E392" s="210" t="s">
        <v>561</v>
      </c>
      <c r="F392" s="210" t="s">
        <v>562</v>
      </c>
      <c r="G392" s="197"/>
      <c r="H392" s="197"/>
      <c r="I392" s="200"/>
      <c r="J392" s="211">
        <f>BK392</f>
        <v>0</v>
      </c>
      <c r="K392" s="197"/>
      <c r="L392" s="202"/>
      <c r="M392" s="203"/>
      <c r="N392" s="204"/>
      <c r="O392" s="204"/>
      <c r="P392" s="205">
        <f>SUM(P393:P396)</f>
        <v>0</v>
      </c>
      <c r="Q392" s="204"/>
      <c r="R392" s="205">
        <f>SUM(R393:R396)</f>
        <v>0</v>
      </c>
      <c r="S392" s="204"/>
      <c r="T392" s="206">
        <f>SUM(T393:T396)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7" t="s">
        <v>168</v>
      </c>
      <c r="AT392" s="208" t="s">
        <v>72</v>
      </c>
      <c r="AU392" s="208" t="s">
        <v>78</v>
      </c>
      <c r="AY392" s="207" t="s">
        <v>133</v>
      </c>
      <c r="BK392" s="209">
        <f>SUM(BK393:BK396)</f>
        <v>0</v>
      </c>
    </row>
    <row r="393" s="2" customFormat="1" ht="16.5" customHeight="1">
      <c r="A393" s="38"/>
      <c r="B393" s="39"/>
      <c r="C393" s="212" t="s">
        <v>563</v>
      </c>
      <c r="D393" s="212" t="s">
        <v>135</v>
      </c>
      <c r="E393" s="213" t="s">
        <v>564</v>
      </c>
      <c r="F393" s="214" t="s">
        <v>562</v>
      </c>
      <c r="G393" s="215" t="s">
        <v>552</v>
      </c>
      <c r="H393" s="216">
        <v>1</v>
      </c>
      <c r="I393" s="217"/>
      <c r="J393" s="218">
        <f>ROUND(I393*H393,2)</f>
        <v>0</v>
      </c>
      <c r="K393" s="214" t="s">
        <v>139</v>
      </c>
      <c r="L393" s="44"/>
      <c r="M393" s="219" t="s">
        <v>1</v>
      </c>
      <c r="N393" s="220" t="s">
        <v>38</v>
      </c>
      <c r="O393" s="91"/>
      <c r="P393" s="221">
        <f>O393*H393</f>
        <v>0</v>
      </c>
      <c r="Q393" s="221">
        <v>0</v>
      </c>
      <c r="R393" s="221">
        <f>Q393*H393</f>
        <v>0</v>
      </c>
      <c r="S393" s="221">
        <v>0</v>
      </c>
      <c r="T393" s="22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3" t="s">
        <v>553</v>
      </c>
      <c r="AT393" s="223" t="s">
        <v>135</v>
      </c>
      <c r="AU393" s="223" t="s">
        <v>85</v>
      </c>
      <c r="AY393" s="17" t="s">
        <v>133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78</v>
      </c>
      <c r="BK393" s="224">
        <f>ROUND(I393*H393,2)</f>
        <v>0</v>
      </c>
      <c r="BL393" s="17" t="s">
        <v>553</v>
      </c>
      <c r="BM393" s="223" t="s">
        <v>565</v>
      </c>
    </row>
    <row r="394" s="2" customFormat="1">
      <c r="A394" s="38"/>
      <c r="B394" s="39"/>
      <c r="C394" s="40"/>
      <c r="D394" s="225" t="s">
        <v>142</v>
      </c>
      <c r="E394" s="40"/>
      <c r="F394" s="226" t="s">
        <v>562</v>
      </c>
      <c r="G394" s="40"/>
      <c r="H394" s="40"/>
      <c r="I394" s="227"/>
      <c r="J394" s="40"/>
      <c r="K394" s="40"/>
      <c r="L394" s="44"/>
      <c r="M394" s="228"/>
      <c r="N394" s="229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142</v>
      </c>
      <c r="AU394" s="17" t="s">
        <v>85</v>
      </c>
    </row>
    <row r="395" s="2" customFormat="1">
      <c r="A395" s="38"/>
      <c r="B395" s="39"/>
      <c r="C395" s="40"/>
      <c r="D395" s="225" t="s">
        <v>463</v>
      </c>
      <c r="E395" s="40"/>
      <c r="F395" s="272" t="s">
        <v>566</v>
      </c>
      <c r="G395" s="40"/>
      <c r="H395" s="40"/>
      <c r="I395" s="227"/>
      <c r="J395" s="40"/>
      <c r="K395" s="40"/>
      <c r="L395" s="44"/>
      <c r="M395" s="228"/>
      <c r="N395" s="229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463</v>
      </c>
      <c r="AU395" s="17" t="s">
        <v>85</v>
      </c>
    </row>
    <row r="396" s="13" customFormat="1">
      <c r="A396" s="13"/>
      <c r="B396" s="230"/>
      <c r="C396" s="231"/>
      <c r="D396" s="225" t="s">
        <v>144</v>
      </c>
      <c r="E396" s="232" t="s">
        <v>1</v>
      </c>
      <c r="F396" s="233" t="s">
        <v>78</v>
      </c>
      <c r="G396" s="231"/>
      <c r="H396" s="234">
        <v>1</v>
      </c>
      <c r="I396" s="235"/>
      <c r="J396" s="231"/>
      <c r="K396" s="231"/>
      <c r="L396" s="236"/>
      <c r="M396" s="237"/>
      <c r="N396" s="238"/>
      <c r="O396" s="238"/>
      <c r="P396" s="238"/>
      <c r="Q396" s="238"/>
      <c r="R396" s="238"/>
      <c r="S396" s="238"/>
      <c r="T396" s="239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0" t="s">
        <v>144</v>
      </c>
      <c r="AU396" s="240" t="s">
        <v>85</v>
      </c>
      <c r="AV396" s="13" t="s">
        <v>85</v>
      </c>
      <c r="AW396" s="13" t="s">
        <v>30</v>
      </c>
      <c r="AX396" s="13" t="s">
        <v>78</v>
      </c>
      <c r="AY396" s="240" t="s">
        <v>133</v>
      </c>
    </row>
    <row r="397" s="12" customFormat="1" ht="22.8" customHeight="1">
      <c r="A397" s="12"/>
      <c r="B397" s="196"/>
      <c r="C397" s="197"/>
      <c r="D397" s="198" t="s">
        <v>72</v>
      </c>
      <c r="E397" s="210" t="s">
        <v>567</v>
      </c>
      <c r="F397" s="210" t="s">
        <v>568</v>
      </c>
      <c r="G397" s="197"/>
      <c r="H397" s="197"/>
      <c r="I397" s="200"/>
      <c r="J397" s="211">
        <f>BK397</f>
        <v>0</v>
      </c>
      <c r="K397" s="197"/>
      <c r="L397" s="202"/>
      <c r="M397" s="203"/>
      <c r="N397" s="204"/>
      <c r="O397" s="204"/>
      <c r="P397" s="205">
        <f>SUM(P398:P413)</f>
        <v>0</v>
      </c>
      <c r="Q397" s="204"/>
      <c r="R397" s="205">
        <f>SUM(R398:R413)</f>
        <v>0</v>
      </c>
      <c r="S397" s="204"/>
      <c r="T397" s="206">
        <f>SUM(T398:T413)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7" t="s">
        <v>168</v>
      </c>
      <c r="AT397" s="208" t="s">
        <v>72</v>
      </c>
      <c r="AU397" s="208" t="s">
        <v>78</v>
      </c>
      <c r="AY397" s="207" t="s">
        <v>133</v>
      </c>
      <c r="BK397" s="209">
        <f>SUM(BK398:BK413)</f>
        <v>0</v>
      </c>
    </row>
    <row r="398" s="2" customFormat="1" ht="16.5" customHeight="1">
      <c r="A398" s="38"/>
      <c r="B398" s="39"/>
      <c r="C398" s="212" t="s">
        <v>569</v>
      </c>
      <c r="D398" s="212" t="s">
        <v>135</v>
      </c>
      <c r="E398" s="213" t="s">
        <v>570</v>
      </c>
      <c r="F398" s="214" t="s">
        <v>571</v>
      </c>
      <c r="G398" s="215" t="s">
        <v>552</v>
      </c>
      <c r="H398" s="216">
        <v>1</v>
      </c>
      <c r="I398" s="217"/>
      <c r="J398" s="218">
        <f>ROUND(I398*H398,2)</f>
        <v>0</v>
      </c>
      <c r="K398" s="214" t="s">
        <v>139</v>
      </c>
      <c r="L398" s="44"/>
      <c r="M398" s="219" t="s">
        <v>1</v>
      </c>
      <c r="N398" s="220" t="s">
        <v>38</v>
      </c>
      <c r="O398" s="91"/>
      <c r="P398" s="221">
        <f>O398*H398</f>
        <v>0</v>
      </c>
      <c r="Q398" s="221">
        <v>0</v>
      </c>
      <c r="R398" s="221">
        <f>Q398*H398</f>
        <v>0</v>
      </c>
      <c r="S398" s="221">
        <v>0</v>
      </c>
      <c r="T398" s="222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3" t="s">
        <v>553</v>
      </c>
      <c r="AT398" s="223" t="s">
        <v>135</v>
      </c>
      <c r="AU398" s="223" t="s">
        <v>85</v>
      </c>
      <c r="AY398" s="17" t="s">
        <v>133</v>
      </c>
      <c r="BE398" s="224">
        <f>IF(N398="základní",J398,0)</f>
        <v>0</v>
      </c>
      <c r="BF398" s="224">
        <f>IF(N398="snížená",J398,0)</f>
        <v>0</v>
      </c>
      <c r="BG398" s="224">
        <f>IF(N398="zákl. přenesená",J398,0)</f>
        <v>0</v>
      </c>
      <c r="BH398" s="224">
        <f>IF(N398="sníž. přenesená",J398,0)</f>
        <v>0</v>
      </c>
      <c r="BI398" s="224">
        <f>IF(N398="nulová",J398,0)</f>
        <v>0</v>
      </c>
      <c r="BJ398" s="17" t="s">
        <v>78</v>
      </c>
      <c r="BK398" s="224">
        <f>ROUND(I398*H398,2)</f>
        <v>0</v>
      </c>
      <c r="BL398" s="17" t="s">
        <v>553</v>
      </c>
      <c r="BM398" s="223" t="s">
        <v>572</v>
      </c>
    </row>
    <row r="399" s="2" customFormat="1">
      <c r="A399" s="38"/>
      <c r="B399" s="39"/>
      <c r="C399" s="40"/>
      <c r="D399" s="225" t="s">
        <v>142</v>
      </c>
      <c r="E399" s="40"/>
      <c r="F399" s="226" t="s">
        <v>571</v>
      </c>
      <c r="G399" s="40"/>
      <c r="H399" s="40"/>
      <c r="I399" s="227"/>
      <c r="J399" s="40"/>
      <c r="K399" s="40"/>
      <c r="L399" s="44"/>
      <c r="M399" s="228"/>
      <c r="N399" s="229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142</v>
      </c>
      <c r="AU399" s="17" t="s">
        <v>85</v>
      </c>
    </row>
    <row r="400" s="2" customFormat="1">
      <c r="A400" s="38"/>
      <c r="B400" s="39"/>
      <c r="C400" s="40"/>
      <c r="D400" s="225" t="s">
        <v>463</v>
      </c>
      <c r="E400" s="40"/>
      <c r="F400" s="272" t="s">
        <v>573</v>
      </c>
      <c r="G400" s="40"/>
      <c r="H400" s="40"/>
      <c r="I400" s="227"/>
      <c r="J400" s="40"/>
      <c r="K400" s="40"/>
      <c r="L400" s="44"/>
      <c r="M400" s="228"/>
      <c r="N400" s="229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463</v>
      </c>
      <c r="AU400" s="17" t="s">
        <v>85</v>
      </c>
    </row>
    <row r="401" s="13" customFormat="1">
      <c r="A401" s="13"/>
      <c r="B401" s="230"/>
      <c r="C401" s="231"/>
      <c r="D401" s="225" t="s">
        <v>144</v>
      </c>
      <c r="E401" s="232" t="s">
        <v>1</v>
      </c>
      <c r="F401" s="233" t="s">
        <v>78</v>
      </c>
      <c r="G401" s="231"/>
      <c r="H401" s="234">
        <v>1</v>
      </c>
      <c r="I401" s="235"/>
      <c r="J401" s="231"/>
      <c r="K401" s="231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144</v>
      </c>
      <c r="AU401" s="240" t="s">
        <v>85</v>
      </c>
      <c r="AV401" s="13" t="s">
        <v>85</v>
      </c>
      <c r="AW401" s="13" t="s">
        <v>30</v>
      </c>
      <c r="AX401" s="13" t="s">
        <v>78</v>
      </c>
      <c r="AY401" s="240" t="s">
        <v>133</v>
      </c>
    </row>
    <row r="402" s="2" customFormat="1" ht="16.5" customHeight="1">
      <c r="A402" s="38"/>
      <c r="B402" s="39"/>
      <c r="C402" s="212" t="s">
        <v>574</v>
      </c>
      <c r="D402" s="212" t="s">
        <v>135</v>
      </c>
      <c r="E402" s="213" t="s">
        <v>575</v>
      </c>
      <c r="F402" s="214" t="s">
        <v>576</v>
      </c>
      <c r="G402" s="215" t="s">
        <v>552</v>
      </c>
      <c r="H402" s="216">
        <v>1</v>
      </c>
      <c r="I402" s="217"/>
      <c r="J402" s="218">
        <f>ROUND(I402*H402,2)</f>
        <v>0</v>
      </c>
      <c r="K402" s="214" t="s">
        <v>139</v>
      </c>
      <c r="L402" s="44"/>
      <c r="M402" s="219" t="s">
        <v>1</v>
      </c>
      <c r="N402" s="220" t="s">
        <v>38</v>
      </c>
      <c r="O402" s="91"/>
      <c r="P402" s="221">
        <f>O402*H402</f>
        <v>0</v>
      </c>
      <c r="Q402" s="221">
        <v>0</v>
      </c>
      <c r="R402" s="221">
        <f>Q402*H402</f>
        <v>0</v>
      </c>
      <c r="S402" s="221">
        <v>0</v>
      </c>
      <c r="T402" s="22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3" t="s">
        <v>553</v>
      </c>
      <c r="AT402" s="223" t="s">
        <v>135</v>
      </c>
      <c r="AU402" s="223" t="s">
        <v>85</v>
      </c>
      <c r="AY402" s="17" t="s">
        <v>133</v>
      </c>
      <c r="BE402" s="224">
        <f>IF(N402="základní",J402,0)</f>
        <v>0</v>
      </c>
      <c r="BF402" s="224">
        <f>IF(N402="snížená",J402,0)</f>
        <v>0</v>
      </c>
      <c r="BG402" s="224">
        <f>IF(N402="zákl. přenesená",J402,0)</f>
        <v>0</v>
      </c>
      <c r="BH402" s="224">
        <f>IF(N402="sníž. přenesená",J402,0)</f>
        <v>0</v>
      </c>
      <c r="BI402" s="224">
        <f>IF(N402="nulová",J402,0)</f>
        <v>0</v>
      </c>
      <c r="BJ402" s="17" t="s">
        <v>78</v>
      </c>
      <c r="BK402" s="224">
        <f>ROUND(I402*H402,2)</f>
        <v>0</v>
      </c>
      <c r="BL402" s="17" t="s">
        <v>553</v>
      </c>
      <c r="BM402" s="223" t="s">
        <v>577</v>
      </c>
    </row>
    <row r="403" s="2" customFormat="1">
      <c r="A403" s="38"/>
      <c r="B403" s="39"/>
      <c r="C403" s="40"/>
      <c r="D403" s="225" t="s">
        <v>142</v>
      </c>
      <c r="E403" s="40"/>
      <c r="F403" s="226" t="s">
        <v>576</v>
      </c>
      <c r="G403" s="40"/>
      <c r="H403" s="40"/>
      <c r="I403" s="227"/>
      <c r="J403" s="40"/>
      <c r="K403" s="40"/>
      <c r="L403" s="44"/>
      <c r="M403" s="228"/>
      <c r="N403" s="229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142</v>
      </c>
      <c r="AU403" s="17" t="s">
        <v>85</v>
      </c>
    </row>
    <row r="404" s="2" customFormat="1">
      <c r="A404" s="38"/>
      <c r="B404" s="39"/>
      <c r="C404" s="40"/>
      <c r="D404" s="225" t="s">
        <v>463</v>
      </c>
      <c r="E404" s="40"/>
      <c r="F404" s="272" t="s">
        <v>578</v>
      </c>
      <c r="G404" s="40"/>
      <c r="H404" s="40"/>
      <c r="I404" s="227"/>
      <c r="J404" s="40"/>
      <c r="K404" s="40"/>
      <c r="L404" s="44"/>
      <c r="M404" s="228"/>
      <c r="N404" s="229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463</v>
      </c>
      <c r="AU404" s="17" t="s">
        <v>85</v>
      </c>
    </row>
    <row r="405" s="13" customFormat="1">
      <c r="A405" s="13"/>
      <c r="B405" s="230"/>
      <c r="C405" s="231"/>
      <c r="D405" s="225" t="s">
        <v>144</v>
      </c>
      <c r="E405" s="232" t="s">
        <v>1</v>
      </c>
      <c r="F405" s="233" t="s">
        <v>78</v>
      </c>
      <c r="G405" s="231"/>
      <c r="H405" s="234">
        <v>1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144</v>
      </c>
      <c r="AU405" s="240" t="s">
        <v>85</v>
      </c>
      <c r="AV405" s="13" t="s">
        <v>85</v>
      </c>
      <c r="AW405" s="13" t="s">
        <v>30</v>
      </c>
      <c r="AX405" s="13" t="s">
        <v>78</v>
      </c>
      <c r="AY405" s="240" t="s">
        <v>133</v>
      </c>
    </row>
    <row r="406" s="2" customFormat="1" ht="16.5" customHeight="1">
      <c r="A406" s="38"/>
      <c r="B406" s="39"/>
      <c r="C406" s="212" t="s">
        <v>579</v>
      </c>
      <c r="D406" s="212" t="s">
        <v>135</v>
      </c>
      <c r="E406" s="213" t="s">
        <v>580</v>
      </c>
      <c r="F406" s="214" t="s">
        <v>581</v>
      </c>
      <c r="G406" s="215" t="s">
        <v>552</v>
      </c>
      <c r="H406" s="216">
        <v>1</v>
      </c>
      <c r="I406" s="217"/>
      <c r="J406" s="218">
        <f>ROUND(I406*H406,2)</f>
        <v>0</v>
      </c>
      <c r="K406" s="214" t="s">
        <v>139</v>
      </c>
      <c r="L406" s="44"/>
      <c r="M406" s="219" t="s">
        <v>1</v>
      </c>
      <c r="N406" s="220" t="s">
        <v>38</v>
      </c>
      <c r="O406" s="91"/>
      <c r="P406" s="221">
        <f>O406*H406</f>
        <v>0</v>
      </c>
      <c r="Q406" s="221">
        <v>0</v>
      </c>
      <c r="R406" s="221">
        <f>Q406*H406</f>
        <v>0</v>
      </c>
      <c r="S406" s="221">
        <v>0</v>
      </c>
      <c r="T406" s="222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3" t="s">
        <v>553</v>
      </c>
      <c r="AT406" s="223" t="s">
        <v>135</v>
      </c>
      <c r="AU406" s="223" t="s">
        <v>85</v>
      </c>
      <c r="AY406" s="17" t="s">
        <v>133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7" t="s">
        <v>78</v>
      </c>
      <c r="BK406" s="224">
        <f>ROUND(I406*H406,2)</f>
        <v>0</v>
      </c>
      <c r="BL406" s="17" t="s">
        <v>553</v>
      </c>
      <c r="BM406" s="223" t="s">
        <v>582</v>
      </c>
    </row>
    <row r="407" s="2" customFormat="1">
      <c r="A407" s="38"/>
      <c r="B407" s="39"/>
      <c r="C407" s="40"/>
      <c r="D407" s="225" t="s">
        <v>142</v>
      </c>
      <c r="E407" s="40"/>
      <c r="F407" s="226" t="s">
        <v>581</v>
      </c>
      <c r="G407" s="40"/>
      <c r="H407" s="40"/>
      <c r="I407" s="227"/>
      <c r="J407" s="40"/>
      <c r="K407" s="40"/>
      <c r="L407" s="44"/>
      <c r="M407" s="228"/>
      <c r="N407" s="229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142</v>
      </c>
      <c r="AU407" s="17" t="s">
        <v>85</v>
      </c>
    </row>
    <row r="408" s="2" customFormat="1">
      <c r="A408" s="38"/>
      <c r="B408" s="39"/>
      <c r="C408" s="40"/>
      <c r="D408" s="225" t="s">
        <v>463</v>
      </c>
      <c r="E408" s="40"/>
      <c r="F408" s="272" t="s">
        <v>583</v>
      </c>
      <c r="G408" s="40"/>
      <c r="H408" s="40"/>
      <c r="I408" s="227"/>
      <c r="J408" s="40"/>
      <c r="K408" s="40"/>
      <c r="L408" s="44"/>
      <c r="M408" s="228"/>
      <c r="N408" s="229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463</v>
      </c>
      <c r="AU408" s="17" t="s">
        <v>85</v>
      </c>
    </row>
    <row r="409" s="13" customFormat="1">
      <c r="A409" s="13"/>
      <c r="B409" s="230"/>
      <c r="C409" s="231"/>
      <c r="D409" s="225" t="s">
        <v>144</v>
      </c>
      <c r="E409" s="232" t="s">
        <v>1</v>
      </c>
      <c r="F409" s="233" t="s">
        <v>78</v>
      </c>
      <c r="G409" s="231"/>
      <c r="H409" s="234">
        <v>1</v>
      </c>
      <c r="I409" s="235"/>
      <c r="J409" s="231"/>
      <c r="K409" s="231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144</v>
      </c>
      <c r="AU409" s="240" t="s">
        <v>85</v>
      </c>
      <c r="AV409" s="13" t="s">
        <v>85</v>
      </c>
      <c r="AW409" s="13" t="s">
        <v>30</v>
      </c>
      <c r="AX409" s="13" t="s">
        <v>78</v>
      </c>
      <c r="AY409" s="240" t="s">
        <v>133</v>
      </c>
    </row>
    <row r="410" s="2" customFormat="1" ht="16.5" customHeight="1">
      <c r="A410" s="38"/>
      <c r="B410" s="39"/>
      <c r="C410" s="212" t="s">
        <v>584</v>
      </c>
      <c r="D410" s="212" t="s">
        <v>135</v>
      </c>
      <c r="E410" s="213" t="s">
        <v>585</v>
      </c>
      <c r="F410" s="214" t="s">
        <v>586</v>
      </c>
      <c r="G410" s="215" t="s">
        <v>552</v>
      </c>
      <c r="H410" s="216">
        <v>1</v>
      </c>
      <c r="I410" s="217"/>
      <c r="J410" s="218">
        <f>ROUND(I410*H410,2)</f>
        <v>0</v>
      </c>
      <c r="K410" s="214" t="s">
        <v>139</v>
      </c>
      <c r="L410" s="44"/>
      <c r="M410" s="219" t="s">
        <v>1</v>
      </c>
      <c r="N410" s="220" t="s">
        <v>38</v>
      </c>
      <c r="O410" s="91"/>
      <c r="P410" s="221">
        <f>O410*H410</f>
        <v>0</v>
      </c>
      <c r="Q410" s="221">
        <v>0</v>
      </c>
      <c r="R410" s="221">
        <f>Q410*H410</f>
        <v>0</v>
      </c>
      <c r="S410" s="221">
        <v>0</v>
      </c>
      <c r="T410" s="22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3" t="s">
        <v>553</v>
      </c>
      <c r="AT410" s="223" t="s">
        <v>135</v>
      </c>
      <c r="AU410" s="223" t="s">
        <v>85</v>
      </c>
      <c r="AY410" s="17" t="s">
        <v>133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78</v>
      </c>
      <c r="BK410" s="224">
        <f>ROUND(I410*H410,2)</f>
        <v>0</v>
      </c>
      <c r="BL410" s="17" t="s">
        <v>553</v>
      </c>
      <c r="BM410" s="223" t="s">
        <v>587</v>
      </c>
    </row>
    <row r="411" s="2" customFormat="1">
      <c r="A411" s="38"/>
      <c r="B411" s="39"/>
      <c r="C411" s="40"/>
      <c r="D411" s="225" t="s">
        <v>142</v>
      </c>
      <c r="E411" s="40"/>
      <c r="F411" s="226" t="s">
        <v>588</v>
      </c>
      <c r="G411" s="40"/>
      <c r="H411" s="40"/>
      <c r="I411" s="227"/>
      <c r="J411" s="40"/>
      <c r="K411" s="40"/>
      <c r="L411" s="44"/>
      <c r="M411" s="228"/>
      <c r="N411" s="229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142</v>
      </c>
      <c r="AU411" s="17" t="s">
        <v>85</v>
      </c>
    </row>
    <row r="412" s="2" customFormat="1">
      <c r="A412" s="38"/>
      <c r="B412" s="39"/>
      <c r="C412" s="40"/>
      <c r="D412" s="225" t="s">
        <v>463</v>
      </c>
      <c r="E412" s="40"/>
      <c r="F412" s="272" t="s">
        <v>589</v>
      </c>
      <c r="G412" s="40"/>
      <c r="H412" s="40"/>
      <c r="I412" s="227"/>
      <c r="J412" s="40"/>
      <c r="K412" s="40"/>
      <c r="L412" s="44"/>
      <c r="M412" s="228"/>
      <c r="N412" s="229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463</v>
      </c>
      <c r="AU412" s="17" t="s">
        <v>85</v>
      </c>
    </row>
    <row r="413" s="13" customFormat="1">
      <c r="A413" s="13"/>
      <c r="B413" s="230"/>
      <c r="C413" s="231"/>
      <c r="D413" s="225" t="s">
        <v>144</v>
      </c>
      <c r="E413" s="232" t="s">
        <v>1</v>
      </c>
      <c r="F413" s="233" t="s">
        <v>78</v>
      </c>
      <c r="G413" s="231"/>
      <c r="H413" s="234">
        <v>1</v>
      </c>
      <c r="I413" s="235"/>
      <c r="J413" s="231"/>
      <c r="K413" s="231"/>
      <c r="L413" s="236"/>
      <c r="M413" s="237"/>
      <c r="N413" s="238"/>
      <c r="O413" s="238"/>
      <c r="P413" s="238"/>
      <c r="Q413" s="238"/>
      <c r="R413" s="238"/>
      <c r="S413" s="238"/>
      <c r="T413" s="23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0" t="s">
        <v>144</v>
      </c>
      <c r="AU413" s="240" t="s">
        <v>85</v>
      </c>
      <c r="AV413" s="13" t="s">
        <v>85</v>
      </c>
      <c r="AW413" s="13" t="s">
        <v>30</v>
      </c>
      <c r="AX413" s="13" t="s">
        <v>78</v>
      </c>
      <c r="AY413" s="240" t="s">
        <v>133</v>
      </c>
    </row>
    <row r="414" s="12" customFormat="1" ht="22.8" customHeight="1">
      <c r="A414" s="12"/>
      <c r="B414" s="196"/>
      <c r="C414" s="197"/>
      <c r="D414" s="198" t="s">
        <v>72</v>
      </c>
      <c r="E414" s="210" t="s">
        <v>590</v>
      </c>
      <c r="F414" s="210" t="s">
        <v>591</v>
      </c>
      <c r="G414" s="197"/>
      <c r="H414" s="197"/>
      <c r="I414" s="200"/>
      <c r="J414" s="211">
        <f>BK414</f>
        <v>0</v>
      </c>
      <c r="K414" s="197"/>
      <c r="L414" s="202"/>
      <c r="M414" s="203"/>
      <c r="N414" s="204"/>
      <c r="O414" s="204"/>
      <c r="P414" s="205">
        <f>SUM(P415:P418)</f>
        <v>0</v>
      </c>
      <c r="Q414" s="204"/>
      <c r="R414" s="205">
        <f>SUM(R415:R418)</f>
        <v>0</v>
      </c>
      <c r="S414" s="204"/>
      <c r="T414" s="206">
        <f>SUM(T415:T418)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7" t="s">
        <v>168</v>
      </c>
      <c r="AT414" s="208" t="s">
        <v>72</v>
      </c>
      <c r="AU414" s="208" t="s">
        <v>78</v>
      </c>
      <c r="AY414" s="207" t="s">
        <v>133</v>
      </c>
      <c r="BK414" s="209">
        <f>SUM(BK415:BK418)</f>
        <v>0</v>
      </c>
    </row>
    <row r="415" s="2" customFormat="1" ht="16.5" customHeight="1">
      <c r="A415" s="38"/>
      <c r="B415" s="39"/>
      <c r="C415" s="212" t="s">
        <v>592</v>
      </c>
      <c r="D415" s="212" t="s">
        <v>135</v>
      </c>
      <c r="E415" s="213" t="s">
        <v>593</v>
      </c>
      <c r="F415" s="214" t="s">
        <v>594</v>
      </c>
      <c r="G415" s="215" t="s">
        <v>552</v>
      </c>
      <c r="H415" s="216">
        <v>1</v>
      </c>
      <c r="I415" s="217"/>
      <c r="J415" s="218">
        <f>ROUND(I415*H415,2)</f>
        <v>0</v>
      </c>
      <c r="K415" s="214" t="s">
        <v>139</v>
      </c>
      <c r="L415" s="44"/>
      <c r="M415" s="219" t="s">
        <v>1</v>
      </c>
      <c r="N415" s="220" t="s">
        <v>38</v>
      </c>
      <c r="O415" s="91"/>
      <c r="P415" s="221">
        <f>O415*H415</f>
        <v>0</v>
      </c>
      <c r="Q415" s="221">
        <v>0</v>
      </c>
      <c r="R415" s="221">
        <f>Q415*H415</f>
        <v>0</v>
      </c>
      <c r="S415" s="221">
        <v>0</v>
      </c>
      <c r="T415" s="22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3" t="s">
        <v>553</v>
      </c>
      <c r="AT415" s="223" t="s">
        <v>135</v>
      </c>
      <c r="AU415" s="223" t="s">
        <v>85</v>
      </c>
      <c r="AY415" s="17" t="s">
        <v>133</v>
      </c>
      <c r="BE415" s="224">
        <f>IF(N415="základní",J415,0)</f>
        <v>0</v>
      </c>
      <c r="BF415" s="224">
        <f>IF(N415="snížená",J415,0)</f>
        <v>0</v>
      </c>
      <c r="BG415" s="224">
        <f>IF(N415="zákl. přenesená",J415,0)</f>
        <v>0</v>
      </c>
      <c r="BH415" s="224">
        <f>IF(N415="sníž. přenesená",J415,0)</f>
        <v>0</v>
      </c>
      <c r="BI415" s="224">
        <f>IF(N415="nulová",J415,0)</f>
        <v>0</v>
      </c>
      <c r="BJ415" s="17" t="s">
        <v>78</v>
      </c>
      <c r="BK415" s="224">
        <f>ROUND(I415*H415,2)</f>
        <v>0</v>
      </c>
      <c r="BL415" s="17" t="s">
        <v>553</v>
      </c>
      <c r="BM415" s="223" t="s">
        <v>595</v>
      </c>
    </row>
    <row r="416" s="2" customFormat="1">
      <c r="A416" s="38"/>
      <c r="B416" s="39"/>
      <c r="C416" s="40"/>
      <c r="D416" s="225" t="s">
        <v>142</v>
      </c>
      <c r="E416" s="40"/>
      <c r="F416" s="226" t="s">
        <v>594</v>
      </c>
      <c r="G416" s="40"/>
      <c r="H416" s="40"/>
      <c r="I416" s="227"/>
      <c r="J416" s="40"/>
      <c r="K416" s="40"/>
      <c r="L416" s="44"/>
      <c r="M416" s="228"/>
      <c r="N416" s="229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142</v>
      </c>
      <c r="AU416" s="17" t="s">
        <v>85</v>
      </c>
    </row>
    <row r="417" s="2" customFormat="1">
      <c r="A417" s="38"/>
      <c r="B417" s="39"/>
      <c r="C417" s="40"/>
      <c r="D417" s="225" t="s">
        <v>463</v>
      </c>
      <c r="E417" s="40"/>
      <c r="F417" s="272" t="s">
        <v>596</v>
      </c>
      <c r="G417" s="40"/>
      <c r="H417" s="40"/>
      <c r="I417" s="227"/>
      <c r="J417" s="40"/>
      <c r="K417" s="40"/>
      <c r="L417" s="44"/>
      <c r="M417" s="228"/>
      <c r="N417" s="229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463</v>
      </c>
      <c r="AU417" s="17" t="s">
        <v>85</v>
      </c>
    </row>
    <row r="418" s="13" customFormat="1">
      <c r="A418" s="13"/>
      <c r="B418" s="230"/>
      <c r="C418" s="231"/>
      <c r="D418" s="225" t="s">
        <v>144</v>
      </c>
      <c r="E418" s="232" t="s">
        <v>1</v>
      </c>
      <c r="F418" s="233" t="s">
        <v>78</v>
      </c>
      <c r="G418" s="231"/>
      <c r="H418" s="234">
        <v>1</v>
      </c>
      <c r="I418" s="235"/>
      <c r="J418" s="231"/>
      <c r="K418" s="231"/>
      <c r="L418" s="236"/>
      <c r="M418" s="237"/>
      <c r="N418" s="238"/>
      <c r="O418" s="238"/>
      <c r="P418" s="238"/>
      <c r="Q418" s="238"/>
      <c r="R418" s="238"/>
      <c r="S418" s="238"/>
      <c r="T418" s="23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0" t="s">
        <v>144</v>
      </c>
      <c r="AU418" s="240" t="s">
        <v>85</v>
      </c>
      <c r="AV418" s="13" t="s">
        <v>85</v>
      </c>
      <c r="AW418" s="13" t="s">
        <v>30</v>
      </c>
      <c r="AX418" s="13" t="s">
        <v>78</v>
      </c>
      <c r="AY418" s="240" t="s">
        <v>133</v>
      </c>
    </row>
    <row r="419" s="12" customFormat="1" ht="22.8" customHeight="1">
      <c r="A419" s="12"/>
      <c r="B419" s="196"/>
      <c r="C419" s="197"/>
      <c r="D419" s="198" t="s">
        <v>72</v>
      </c>
      <c r="E419" s="210" t="s">
        <v>597</v>
      </c>
      <c r="F419" s="210" t="s">
        <v>598</v>
      </c>
      <c r="G419" s="197"/>
      <c r="H419" s="197"/>
      <c r="I419" s="200"/>
      <c r="J419" s="211">
        <f>BK419</f>
        <v>0</v>
      </c>
      <c r="K419" s="197"/>
      <c r="L419" s="202"/>
      <c r="M419" s="203"/>
      <c r="N419" s="204"/>
      <c r="O419" s="204"/>
      <c r="P419" s="205">
        <f>SUM(P420:P422)</f>
        <v>0</v>
      </c>
      <c r="Q419" s="204"/>
      <c r="R419" s="205">
        <f>SUM(R420:R422)</f>
        <v>0</v>
      </c>
      <c r="S419" s="204"/>
      <c r="T419" s="206">
        <f>SUM(T420:T422)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7" t="s">
        <v>168</v>
      </c>
      <c r="AT419" s="208" t="s">
        <v>72</v>
      </c>
      <c r="AU419" s="208" t="s">
        <v>78</v>
      </c>
      <c r="AY419" s="207" t="s">
        <v>133</v>
      </c>
      <c r="BK419" s="209">
        <f>SUM(BK420:BK422)</f>
        <v>0</v>
      </c>
    </row>
    <row r="420" s="2" customFormat="1" ht="16.5" customHeight="1">
      <c r="A420" s="38"/>
      <c r="B420" s="39"/>
      <c r="C420" s="212" t="s">
        <v>599</v>
      </c>
      <c r="D420" s="212" t="s">
        <v>135</v>
      </c>
      <c r="E420" s="213" t="s">
        <v>600</v>
      </c>
      <c r="F420" s="214" t="s">
        <v>601</v>
      </c>
      <c r="G420" s="215" t="s">
        <v>552</v>
      </c>
      <c r="H420" s="216">
        <v>1</v>
      </c>
      <c r="I420" s="217"/>
      <c r="J420" s="218">
        <f>ROUND(I420*H420,2)</f>
        <v>0</v>
      </c>
      <c r="K420" s="214" t="s">
        <v>139</v>
      </c>
      <c r="L420" s="44"/>
      <c r="M420" s="219" t="s">
        <v>1</v>
      </c>
      <c r="N420" s="220" t="s">
        <v>38</v>
      </c>
      <c r="O420" s="91"/>
      <c r="P420" s="221">
        <f>O420*H420</f>
        <v>0</v>
      </c>
      <c r="Q420" s="221">
        <v>0</v>
      </c>
      <c r="R420" s="221">
        <f>Q420*H420</f>
        <v>0</v>
      </c>
      <c r="S420" s="221">
        <v>0</v>
      </c>
      <c r="T420" s="22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3" t="s">
        <v>553</v>
      </c>
      <c r="AT420" s="223" t="s">
        <v>135</v>
      </c>
      <c r="AU420" s="223" t="s">
        <v>85</v>
      </c>
      <c r="AY420" s="17" t="s">
        <v>133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7" t="s">
        <v>78</v>
      </c>
      <c r="BK420" s="224">
        <f>ROUND(I420*H420,2)</f>
        <v>0</v>
      </c>
      <c r="BL420" s="17" t="s">
        <v>553</v>
      </c>
      <c r="BM420" s="223" t="s">
        <v>602</v>
      </c>
    </row>
    <row r="421" s="2" customFormat="1">
      <c r="A421" s="38"/>
      <c r="B421" s="39"/>
      <c r="C421" s="40"/>
      <c r="D421" s="225" t="s">
        <v>142</v>
      </c>
      <c r="E421" s="40"/>
      <c r="F421" s="226" t="s">
        <v>601</v>
      </c>
      <c r="G421" s="40"/>
      <c r="H421" s="40"/>
      <c r="I421" s="227"/>
      <c r="J421" s="40"/>
      <c r="K421" s="40"/>
      <c r="L421" s="44"/>
      <c r="M421" s="228"/>
      <c r="N421" s="229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142</v>
      </c>
      <c r="AU421" s="17" t="s">
        <v>85</v>
      </c>
    </row>
    <row r="422" s="2" customFormat="1">
      <c r="A422" s="38"/>
      <c r="B422" s="39"/>
      <c r="C422" s="40"/>
      <c r="D422" s="225" t="s">
        <v>463</v>
      </c>
      <c r="E422" s="40"/>
      <c r="F422" s="272" t="s">
        <v>603</v>
      </c>
      <c r="G422" s="40"/>
      <c r="H422" s="40"/>
      <c r="I422" s="227"/>
      <c r="J422" s="40"/>
      <c r="K422" s="40"/>
      <c r="L422" s="44"/>
      <c r="M422" s="228"/>
      <c r="N422" s="229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463</v>
      </c>
      <c r="AU422" s="17" t="s">
        <v>85</v>
      </c>
    </row>
    <row r="423" s="12" customFormat="1" ht="22.8" customHeight="1">
      <c r="A423" s="12"/>
      <c r="B423" s="196"/>
      <c r="C423" s="197"/>
      <c r="D423" s="198" t="s">
        <v>72</v>
      </c>
      <c r="E423" s="210" t="s">
        <v>604</v>
      </c>
      <c r="F423" s="210" t="s">
        <v>605</v>
      </c>
      <c r="G423" s="197"/>
      <c r="H423" s="197"/>
      <c r="I423" s="200"/>
      <c r="J423" s="211">
        <f>BK423</f>
        <v>0</v>
      </c>
      <c r="K423" s="197"/>
      <c r="L423" s="202"/>
      <c r="M423" s="203"/>
      <c r="N423" s="204"/>
      <c r="O423" s="204"/>
      <c r="P423" s="205">
        <f>SUM(P424:P427)</f>
        <v>0</v>
      </c>
      <c r="Q423" s="204"/>
      <c r="R423" s="205">
        <f>SUM(R424:R427)</f>
        <v>0</v>
      </c>
      <c r="S423" s="204"/>
      <c r="T423" s="206">
        <f>SUM(T424:T427)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7" t="s">
        <v>168</v>
      </c>
      <c r="AT423" s="208" t="s">
        <v>72</v>
      </c>
      <c r="AU423" s="208" t="s">
        <v>78</v>
      </c>
      <c r="AY423" s="207" t="s">
        <v>133</v>
      </c>
      <c r="BK423" s="209">
        <f>SUM(BK424:BK427)</f>
        <v>0</v>
      </c>
    </row>
    <row r="424" s="2" customFormat="1" ht="16.5" customHeight="1">
      <c r="A424" s="38"/>
      <c r="B424" s="39"/>
      <c r="C424" s="212" t="s">
        <v>606</v>
      </c>
      <c r="D424" s="212" t="s">
        <v>135</v>
      </c>
      <c r="E424" s="213" t="s">
        <v>607</v>
      </c>
      <c r="F424" s="214" t="s">
        <v>608</v>
      </c>
      <c r="G424" s="215" t="s">
        <v>552</v>
      </c>
      <c r="H424" s="216">
        <v>1</v>
      </c>
      <c r="I424" s="217"/>
      <c r="J424" s="218">
        <f>ROUND(I424*H424,2)</f>
        <v>0</v>
      </c>
      <c r="K424" s="214" t="s">
        <v>139</v>
      </c>
      <c r="L424" s="44"/>
      <c r="M424" s="219" t="s">
        <v>1</v>
      </c>
      <c r="N424" s="220" t="s">
        <v>38</v>
      </c>
      <c r="O424" s="91"/>
      <c r="P424" s="221">
        <f>O424*H424</f>
        <v>0</v>
      </c>
      <c r="Q424" s="221">
        <v>0</v>
      </c>
      <c r="R424" s="221">
        <f>Q424*H424</f>
        <v>0</v>
      </c>
      <c r="S424" s="221">
        <v>0</v>
      </c>
      <c r="T424" s="222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3" t="s">
        <v>553</v>
      </c>
      <c r="AT424" s="223" t="s">
        <v>135</v>
      </c>
      <c r="AU424" s="223" t="s">
        <v>85</v>
      </c>
      <c r="AY424" s="17" t="s">
        <v>133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78</v>
      </c>
      <c r="BK424" s="224">
        <f>ROUND(I424*H424,2)</f>
        <v>0</v>
      </c>
      <c r="BL424" s="17" t="s">
        <v>553</v>
      </c>
      <c r="BM424" s="223" t="s">
        <v>609</v>
      </c>
    </row>
    <row r="425" s="2" customFormat="1">
      <c r="A425" s="38"/>
      <c r="B425" s="39"/>
      <c r="C425" s="40"/>
      <c r="D425" s="225" t="s">
        <v>142</v>
      </c>
      <c r="E425" s="40"/>
      <c r="F425" s="226" t="s">
        <v>610</v>
      </c>
      <c r="G425" s="40"/>
      <c r="H425" s="40"/>
      <c r="I425" s="227"/>
      <c r="J425" s="40"/>
      <c r="K425" s="40"/>
      <c r="L425" s="44"/>
      <c r="M425" s="228"/>
      <c r="N425" s="229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142</v>
      </c>
      <c r="AU425" s="17" t="s">
        <v>85</v>
      </c>
    </row>
    <row r="426" s="2" customFormat="1">
      <c r="A426" s="38"/>
      <c r="B426" s="39"/>
      <c r="C426" s="40"/>
      <c r="D426" s="225" t="s">
        <v>463</v>
      </c>
      <c r="E426" s="40"/>
      <c r="F426" s="272" t="s">
        <v>611</v>
      </c>
      <c r="G426" s="40"/>
      <c r="H426" s="40"/>
      <c r="I426" s="227"/>
      <c r="J426" s="40"/>
      <c r="K426" s="40"/>
      <c r="L426" s="44"/>
      <c r="M426" s="228"/>
      <c r="N426" s="229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463</v>
      </c>
      <c r="AU426" s="17" t="s">
        <v>85</v>
      </c>
    </row>
    <row r="427" s="13" customFormat="1">
      <c r="A427" s="13"/>
      <c r="B427" s="230"/>
      <c r="C427" s="231"/>
      <c r="D427" s="225" t="s">
        <v>144</v>
      </c>
      <c r="E427" s="232" t="s">
        <v>1</v>
      </c>
      <c r="F427" s="233" t="s">
        <v>78</v>
      </c>
      <c r="G427" s="231"/>
      <c r="H427" s="234">
        <v>1</v>
      </c>
      <c r="I427" s="235"/>
      <c r="J427" s="231"/>
      <c r="K427" s="231"/>
      <c r="L427" s="236"/>
      <c r="M427" s="273"/>
      <c r="N427" s="274"/>
      <c r="O427" s="274"/>
      <c r="P427" s="274"/>
      <c r="Q427" s="274"/>
      <c r="R427" s="274"/>
      <c r="S427" s="274"/>
      <c r="T427" s="27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0" t="s">
        <v>144</v>
      </c>
      <c r="AU427" s="240" t="s">
        <v>85</v>
      </c>
      <c r="AV427" s="13" t="s">
        <v>85</v>
      </c>
      <c r="AW427" s="13" t="s">
        <v>30</v>
      </c>
      <c r="AX427" s="13" t="s">
        <v>78</v>
      </c>
      <c r="AY427" s="240" t="s">
        <v>133</v>
      </c>
    </row>
    <row r="428" s="2" customFormat="1" ht="6.96" customHeight="1">
      <c r="A428" s="38"/>
      <c r="B428" s="66"/>
      <c r="C428" s="67"/>
      <c r="D428" s="67"/>
      <c r="E428" s="67"/>
      <c r="F428" s="67"/>
      <c r="G428" s="67"/>
      <c r="H428" s="67"/>
      <c r="I428" s="67"/>
      <c r="J428" s="67"/>
      <c r="K428" s="67"/>
      <c r="L428" s="44"/>
      <c r="M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</row>
  </sheetData>
  <sheetProtection sheet="1" autoFilter="0" formatColumns="0" formatRows="0" objects="1" scenarios="1" spinCount="100000" saltValue="Ig/C7EJfgAm4hwEcL82bATuqNcnrR+f/M5DsN5/sgBiCvhYPfXN5KVsXBtFVy1hg1/82lgSJl327riopCkWggg==" hashValue="56RXobzoFGvbU5wueBFMGWNQP3FNuRdr+SLEKjp3YgdYn095tdkzhQ8fI/CIq1K6qBN7ownTv05IRZM8EHJWLw==" algorithmName="SHA-512" password="CC35"/>
  <autoFilter ref="C134:K427"/>
  <mergeCells count="6">
    <mergeCell ref="E7:H7"/>
    <mergeCell ref="E16:H16"/>
    <mergeCell ref="E25:H25"/>
    <mergeCell ref="E85:H8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0"/>
    </row>
    <row r="4" s="1" customFormat="1" ht="24.96" customHeight="1">
      <c r="B4" s="20"/>
      <c r="C4" s="134" t="s">
        <v>612</v>
      </c>
      <c r="H4" s="20"/>
    </row>
    <row r="5" s="1" customFormat="1" ht="12" customHeight="1">
      <c r="B5" s="20"/>
      <c r="C5" s="276" t="s">
        <v>13</v>
      </c>
      <c r="D5" s="142" t="s">
        <v>14</v>
      </c>
      <c r="E5" s="1"/>
      <c r="F5" s="1"/>
      <c r="H5" s="20"/>
    </row>
    <row r="6" s="1" customFormat="1" ht="36.96" customHeight="1">
      <c r="B6" s="20"/>
      <c r="C6" s="277" t="s">
        <v>16</v>
      </c>
      <c r="D6" s="278" t="s">
        <v>17</v>
      </c>
      <c r="E6" s="1"/>
      <c r="F6" s="1"/>
      <c r="H6" s="20"/>
    </row>
    <row r="7" s="1" customFormat="1" ht="16.5" customHeight="1">
      <c r="B7" s="20"/>
      <c r="C7" s="136" t="s">
        <v>22</v>
      </c>
      <c r="D7" s="139" t="str">
        <f>'Rekapitulace stavby'!AN8</f>
        <v>27. 2. 2025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5"/>
      <c r="B9" s="279"/>
      <c r="C9" s="280" t="s">
        <v>54</v>
      </c>
      <c r="D9" s="281" t="s">
        <v>55</v>
      </c>
      <c r="E9" s="281" t="s">
        <v>120</v>
      </c>
      <c r="F9" s="282" t="s">
        <v>613</v>
      </c>
      <c r="G9" s="185"/>
      <c r="H9" s="279"/>
    </row>
    <row r="10" s="2" customFormat="1" ht="26.4" customHeight="1">
      <c r="A10" s="38"/>
      <c r="B10" s="44"/>
      <c r="C10" s="283" t="s">
        <v>14</v>
      </c>
      <c r="D10" s="283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84" t="s">
        <v>80</v>
      </c>
      <c r="D11" s="285" t="s">
        <v>81</v>
      </c>
      <c r="E11" s="286" t="s">
        <v>82</v>
      </c>
      <c r="F11" s="287">
        <v>18.100000000000001</v>
      </c>
      <c r="G11" s="38"/>
      <c r="H11" s="44"/>
    </row>
    <row r="12" s="2" customFormat="1" ht="16.8" customHeight="1">
      <c r="A12" s="38"/>
      <c r="B12" s="44"/>
      <c r="C12" s="288" t="s">
        <v>1</v>
      </c>
      <c r="D12" s="288" t="s">
        <v>83</v>
      </c>
      <c r="E12" s="17" t="s">
        <v>1</v>
      </c>
      <c r="F12" s="289">
        <v>18.100000000000001</v>
      </c>
      <c r="G12" s="38"/>
      <c r="H12" s="44"/>
    </row>
    <row r="13" s="2" customFormat="1" ht="16.8" customHeight="1">
      <c r="A13" s="38"/>
      <c r="B13" s="44"/>
      <c r="C13" s="290" t="s">
        <v>614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88" t="s">
        <v>151</v>
      </c>
      <c r="D14" s="288" t="s">
        <v>152</v>
      </c>
      <c r="E14" s="17" t="s">
        <v>138</v>
      </c>
      <c r="F14" s="289">
        <v>19.385000000000002</v>
      </c>
      <c r="G14" s="38"/>
      <c r="H14" s="44"/>
    </row>
    <row r="15" s="2" customFormat="1" ht="16.8" customHeight="1">
      <c r="A15" s="38"/>
      <c r="B15" s="44"/>
      <c r="C15" s="288" t="s">
        <v>159</v>
      </c>
      <c r="D15" s="288" t="s">
        <v>160</v>
      </c>
      <c r="E15" s="17" t="s">
        <v>161</v>
      </c>
      <c r="F15" s="289">
        <v>21.495999999999999</v>
      </c>
      <c r="G15" s="38"/>
      <c r="H15" s="44"/>
    </row>
    <row r="16" s="2" customFormat="1" ht="16.8" customHeight="1">
      <c r="A16" s="38"/>
      <c r="B16" s="44"/>
      <c r="C16" s="288" t="s">
        <v>188</v>
      </c>
      <c r="D16" s="288" t="s">
        <v>189</v>
      </c>
      <c r="E16" s="17" t="s">
        <v>161</v>
      </c>
      <c r="F16" s="289">
        <v>14.57</v>
      </c>
      <c r="G16" s="38"/>
      <c r="H16" s="44"/>
    </row>
    <row r="17" s="2" customFormat="1" ht="16.8" customHeight="1">
      <c r="A17" s="38"/>
      <c r="B17" s="44"/>
      <c r="C17" s="288" t="s">
        <v>196</v>
      </c>
      <c r="D17" s="288" t="s">
        <v>197</v>
      </c>
      <c r="E17" s="17" t="s">
        <v>161</v>
      </c>
      <c r="F17" s="289">
        <v>6.3179999999999996</v>
      </c>
      <c r="G17" s="38"/>
      <c r="H17" s="44"/>
    </row>
    <row r="18" s="2" customFormat="1" ht="16.8" customHeight="1">
      <c r="A18" s="38"/>
      <c r="B18" s="44"/>
      <c r="C18" s="288" t="s">
        <v>218</v>
      </c>
      <c r="D18" s="288" t="s">
        <v>219</v>
      </c>
      <c r="E18" s="17" t="s">
        <v>138</v>
      </c>
      <c r="F18" s="289">
        <v>19.385000000000002</v>
      </c>
      <c r="G18" s="38"/>
      <c r="H18" s="44"/>
    </row>
    <row r="19" s="2" customFormat="1" ht="16.8" customHeight="1">
      <c r="A19" s="38"/>
      <c r="B19" s="44"/>
      <c r="C19" s="288" t="s">
        <v>244</v>
      </c>
      <c r="D19" s="288" t="s">
        <v>245</v>
      </c>
      <c r="E19" s="17" t="s">
        <v>161</v>
      </c>
      <c r="F19" s="289">
        <v>2.3410000000000002</v>
      </c>
      <c r="G19" s="38"/>
      <c r="H19" s="44"/>
    </row>
    <row r="20" s="2" customFormat="1">
      <c r="A20" s="38"/>
      <c r="B20" s="44"/>
      <c r="C20" s="288" t="s">
        <v>266</v>
      </c>
      <c r="D20" s="288" t="s">
        <v>267</v>
      </c>
      <c r="E20" s="17" t="s">
        <v>82</v>
      </c>
      <c r="F20" s="289">
        <v>66.400000000000006</v>
      </c>
      <c r="G20" s="38"/>
      <c r="H20" s="44"/>
    </row>
    <row r="21" s="2" customFormat="1" ht="16.8" customHeight="1">
      <c r="A21" s="38"/>
      <c r="B21" s="44"/>
      <c r="C21" s="288" t="s">
        <v>293</v>
      </c>
      <c r="D21" s="288" t="s">
        <v>294</v>
      </c>
      <c r="E21" s="17" t="s">
        <v>82</v>
      </c>
      <c r="F21" s="289">
        <v>31.199999999999999</v>
      </c>
      <c r="G21" s="38"/>
      <c r="H21" s="44"/>
    </row>
    <row r="22" s="2" customFormat="1" ht="16.8" customHeight="1">
      <c r="A22" s="38"/>
      <c r="B22" s="44"/>
      <c r="C22" s="284" t="s">
        <v>86</v>
      </c>
      <c r="D22" s="285" t="s">
        <v>87</v>
      </c>
      <c r="E22" s="286" t="s">
        <v>82</v>
      </c>
      <c r="F22" s="287">
        <v>13.1</v>
      </c>
      <c r="G22" s="38"/>
      <c r="H22" s="44"/>
    </row>
    <row r="23" s="2" customFormat="1" ht="16.8" customHeight="1">
      <c r="A23" s="38"/>
      <c r="B23" s="44"/>
      <c r="C23" s="288" t="s">
        <v>1</v>
      </c>
      <c r="D23" s="288" t="s">
        <v>88</v>
      </c>
      <c r="E23" s="17" t="s">
        <v>1</v>
      </c>
      <c r="F23" s="289">
        <v>13.1</v>
      </c>
      <c r="G23" s="38"/>
      <c r="H23" s="44"/>
    </row>
    <row r="24" s="2" customFormat="1" ht="16.8" customHeight="1">
      <c r="A24" s="38"/>
      <c r="B24" s="44"/>
      <c r="C24" s="290" t="s">
        <v>614</v>
      </c>
      <c r="D24" s="38"/>
      <c r="E24" s="38"/>
      <c r="F24" s="38"/>
      <c r="G24" s="38"/>
      <c r="H24" s="44"/>
    </row>
    <row r="25" s="2" customFormat="1" ht="16.8" customHeight="1">
      <c r="A25" s="38"/>
      <c r="B25" s="44"/>
      <c r="C25" s="288" t="s">
        <v>136</v>
      </c>
      <c r="D25" s="288" t="s">
        <v>137</v>
      </c>
      <c r="E25" s="17" t="s">
        <v>138</v>
      </c>
      <c r="F25" s="289">
        <v>16.375</v>
      </c>
      <c r="G25" s="38"/>
      <c r="H25" s="44"/>
    </row>
    <row r="26" s="2" customFormat="1" ht="16.8" customHeight="1">
      <c r="A26" s="38"/>
      <c r="B26" s="44"/>
      <c r="C26" s="288" t="s">
        <v>146</v>
      </c>
      <c r="D26" s="288" t="s">
        <v>147</v>
      </c>
      <c r="E26" s="17" t="s">
        <v>138</v>
      </c>
      <c r="F26" s="289">
        <v>11.135</v>
      </c>
      <c r="G26" s="38"/>
      <c r="H26" s="44"/>
    </row>
    <row r="27" s="2" customFormat="1" ht="16.8" customHeight="1">
      <c r="A27" s="38"/>
      <c r="B27" s="44"/>
      <c r="C27" s="288" t="s">
        <v>159</v>
      </c>
      <c r="D27" s="288" t="s">
        <v>160</v>
      </c>
      <c r="E27" s="17" t="s">
        <v>161</v>
      </c>
      <c r="F27" s="289">
        <v>21.495999999999999</v>
      </c>
      <c r="G27" s="38"/>
      <c r="H27" s="44"/>
    </row>
    <row r="28" s="2" customFormat="1" ht="16.8" customHeight="1">
      <c r="A28" s="38"/>
      <c r="B28" s="44"/>
      <c r="C28" s="288" t="s">
        <v>188</v>
      </c>
      <c r="D28" s="288" t="s">
        <v>189</v>
      </c>
      <c r="E28" s="17" t="s">
        <v>161</v>
      </c>
      <c r="F28" s="289">
        <v>14.57</v>
      </c>
      <c r="G28" s="38"/>
      <c r="H28" s="44"/>
    </row>
    <row r="29" s="2" customFormat="1" ht="16.8" customHeight="1">
      <c r="A29" s="38"/>
      <c r="B29" s="44"/>
      <c r="C29" s="288" t="s">
        <v>196</v>
      </c>
      <c r="D29" s="288" t="s">
        <v>197</v>
      </c>
      <c r="E29" s="17" t="s">
        <v>161</v>
      </c>
      <c r="F29" s="289">
        <v>6.3179999999999996</v>
      </c>
      <c r="G29" s="38"/>
      <c r="H29" s="44"/>
    </row>
    <row r="30" s="2" customFormat="1" ht="16.8" customHeight="1">
      <c r="A30" s="38"/>
      <c r="B30" s="44"/>
      <c r="C30" s="288" t="s">
        <v>244</v>
      </c>
      <c r="D30" s="288" t="s">
        <v>245</v>
      </c>
      <c r="E30" s="17" t="s">
        <v>161</v>
      </c>
      <c r="F30" s="289">
        <v>2.3410000000000002</v>
      </c>
      <c r="G30" s="38"/>
      <c r="H30" s="44"/>
    </row>
    <row r="31" s="2" customFormat="1" ht="16.8" customHeight="1">
      <c r="A31" s="38"/>
      <c r="B31" s="44"/>
      <c r="C31" s="288" t="s">
        <v>252</v>
      </c>
      <c r="D31" s="288" t="s">
        <v>253</v>
      </c>
      <c r="E31" s="17" t="s">
        <v>138</v>
      </c>
      <c r="F31" s="289">
        <v>10.48</v>
      </c>
      <c r="G31" s="38"/>
      <c r="H31" s="44"/>
    </row>
    <row r="32" s="2" customFormat="1" ht="16.8" customHeight="1">
      <c r="A32" s="38"/>
      <c r="B32" s="44"/>
      <c r="C32" s="288" t="s">
        <v>259</v>
      </c>
      <c r="D32" s="288" t="s">
        <v>260</v>
      </c>
      <c r="E32" s="17" t="s">
        <v>138</v>
      </c>
      <c r="F32" s="289">
        <v>10.48</v>
      </c>
      <c r="G32" s="38"/>
      <c r="H32" s="44"/>
    </row>
    <row r="33" s="2" customFormat="1">
      <c r="A33" s="38"/>
      <c r="B33" s="44"/>
      <c r="C33" s="288" t="s">
        <v>266</v>
      </c>
      <c r="D33" s="288" t="s">
        <v>267</v>
      </c>
      <c r="E33" s="17" t="s">
        <v>82</v>
      </c>
      <c r="F33" s="289">
        <v>66.400000000000006</v>
      </c>
      <c r="G33" s="38"/>
      <c r="H33" s="44"/>
    </row>
    <row r="34" s="2" customFormat="1" ht="16.8" customHeight="1">
      <c r="A34" s="38"/>
      <c r="B34" s="44"/>
      <c r="C34" s="288" t="s">
        <v>293</v>
      </c>
      <c r="D34" s="288" t="s">
        <v>294</v>
      </c>
      <c r="E34" s="17" t="s">
        <v>82</v>
      </c>
      <c r="F34" s="289">
        <v>31.199999999999999</v>
      </c>
      <c r="G34" s="38"/>
      <c r="H34" s="44"/>
    </row>
    <row r="35" s="2" customFormat="1" ht="7.44" customHeight="1">
      <c r="A35" s="38"/>
      <c r="B35" s="165"/>
      <c r="C35" s="166"/>
      <c r="D35" s="166"/>
      <c r="E35" s="166"/>
      <c r="F35" s="166"/>
      <c r="G35" s="166"/>
      <c r="H35" s="44"/>
    </row>
    <row r="36" s="2" customFormat="1">
      <c r="A36" s="38"/>
      <c r="B36" s="38"/>
      <c r="C36" s="38"/>
      <c r="D36" s="38"/>
      <c r="E36" s="38"/>
      <c r="F36" s="38"/>
      <c r="G36" s="38"/>
      <c r="H36" s="38"/>
    </row>
  </sheetData>
  <sheetProtection sheet="1" formatColumns="0" formatRows="0" objects="1" scenarios="1" spinCount="100000" saltValue="EM03BhHfaOD5tj3p0CxZ/7nYj0CIhfCbm1evUpTjxHhDk5jGjwl1UBQ/ScdM7mmcGpC0wwTcVa57ZNPbf+YGxw==" hashValue="s1lIOCfIKESdOI25MPq23FEWj2IR50Za8HEbzMS1ZK+jm3Eymj6AcssiMKOo1v3/1Ll00Gy1sfzjuxWO5pfoP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Ezr</dc:creator>
  <cp:lastModifiedBy>Martin Ezr</cp:lastModifiedBy>
  <dcterms:created xsi:type="dcterms:W3CDTF">2025-06-06T11:08:28Z</dcterms:created>
  <dcterms:modified xsi:type="dcterms:W3CDTF">2025-06-06T11:08:31Z</dcterms:modified>
</cp:coreProperties>
</file>